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Q:\SF - School Finance\Worksheets\Worksheet - Estimating ADA\2025 Estimated ADA Worksheets for Web\"/>
    </mc:Choice>
  </mc:AlternateContent>
  <xr:revisionPtr revIDLastSave="0" documentId="8_{99B502C2-95FE-44B1-A6B3-8E7AF93A79AC}" xr6:coauthVersionLast="47" xr6:coauthVersionMax="47" xr10:uidLastSave="{00000000-0000-0000-0000-000000000000}"/>
  <bookViews>
    <workbookView xWindow="-120" yWindow="-120" windowWidth="29040" windowHeight="15840" xr2:uid="{00000000-000D-0000-FFFF-FFFF00000000}"/>
  </bookViews>
  <sheets>
    <sheet name="Impact of Estimating for FY2025" sheetId="1" r:id="rId1"/>
    <sheet name="Instructions" sheetId="13" r:id="rId2"/>
    <sheet name="Help Documents" sheetId="22" r:id="rId3"/>
    <sheet name="FY2025 FWADA" sheetId="6" state="hidden" r:id="rId4"/>
    <sheet name="FY2025 WADA" sheetId="21" state="hidden" r:id="rId5"/>
    <sheet name="FY2024 WADA" sheetId="19" state="hidden" r:id="rId6"/>
    <sheet name="FY2023 WADA" sheetId="4" state="hidden" r:id="rId7"/>
    <sheet name="K-8 District List" sheetId="8" state="hidden" r:id="rId8"/>
    <sheet name="CEP" sheetId="16" state="hidden" r:id="rId9"/>
    <sheet name="2025 CEP List" sheetId="17" state="hidden" r:id="rId10"/>
    <sheet name="2024 CEP List" sheetId="23" state="hidden" r:id="rId11"/>
    <sheet name="2023 CEP List" sheetId="24" state="hidden" r:id="rId12"/>
  </sheets>
  <definedNames>
    <definedName name="_xlnm.Print_Area" localSheetId="0">'Impact of Estimating for FY2025'!$B$1:$K$42</definedName>
    <definedName name="_xlnm.Print_Area" localSheetId="1">Instructions!$A$1:$H$41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 i="16" l="1"/>
  <c r="F4" i="16"/>
  <c r="F5" i="16"/>
  <c r="F6" i="16"/>
  <c r="F7" i="16"/>
  <c r="F8" i="16"/>
  <c r="F9" i="16"/>
  <c r="F10" i="16"/>
  <c r="F11" i="16"/>
  <c r="F12" i="16"/>
  <c r="F13" i="16"/>
  <c r="F14" i="16"/>
  <c r="F15" i="16"/>
  <c r="F16" i="16"/>
  <c r="F17" i="16"/>
  <c r="F18" i="16"/>
  <c r="F19" i="16"/>
  <c r="F20" i="16"/>
  <c r="F21" i="16"/>
  <c r="F22" i="16"/>
  <c r="F23" i="16"/>
  <c r="F24" i="16"/>
  <c r="F25" i="16"/>
  <c r="F26" i="16"/>
  <c r="F27" i="16"/>
  <c r="F28" i="16"/>
  <c r="F29" i="16"/>
  <c r="F30" i="16"/>
  <c r="F31" i="16"/>
  <c r="F32" i="16"/>
  <c r="F33" i="16"/>
  <c r="F34" i="16"/>
  <c r="F35" i="16"/>
  <c r="F36" i="16"/>
  <c r="F37" i="16"/>
  <c r="F38" i="16"/>
  <c r="F39" i="16"/>
  <c r="F40" i="16"/>
  <c r="F41" i="16"/>
  <c r="F42" i="16"/>
  <c r="F43" i="16"/>
  <c r="F44" i="16"/>
  <c r="F45" i="16"/>
  <c r="F46" i="16"/>
  <c r="F47" i="16"/>
  <c r="F48" i="16"/>
  <c r="F49" i="16"/>
  <c r="F50" i="16"/>
  <c r="F51" i="16"/>
  <c r="F52" i="16"/>
  <c r="F53" i="16"/>
  <c r="F54" i="16"/>
  <c r="F55" i="16"/>
  <c r="F56" i="16"/>
  <c r="F57" i="16"/>
  <c r="F58" i="16"/>
  <c r="F59" i="16"/>
  <c r="F60" i="16"/>
  <c r="F61" i="16"/>
  <c r="F62" i="16"/>
  <c r="F63" i="16"/>
  <c r="F64" i="16"/>
  <c r="F65" i="16"/>
  <c r="F66" i="16"/>
  <c r="F67" i="16"/>
  <c r="F68" i="16"/>
  <c r="F69" i="16"/>
  <c r="F70" i="16"/>
  <c r="F71" i="16"/>
  <c r="F72" i="16"/>
  <c r="F73" i="16"/>
  <c r="F74" i="16"/>
  <c r="F75" i="16"/>
  <c r="F76" i="16"/>
  <c r="F77" i="16"/>
  <c r="F78" i="16"/>
  <c r="F79" i="16"/>
  <c r="F80" i="16"/>
  <c r="F81" i="16"/>
  <c r="F82" i="16"/>
  <c r="F83" i="16"/>
  <c r="F84" i="16"/>
  <c r="F85" i="16"/>
  <c r="F86" i="16"/>
  <c r="F87" i="16"/>
  <c r="F88" i="16"/>
  <c r="F89" i="16"/>
  <c r="F90" i="16"/>
  <c r="F91" i="16"/>
  <c r="F92" i="16"/>
  <c r="F93" i="16"/>
  <c r="F94" i="16"/>
  <c r="F95" i="16"/>
  <c r="F96" i="16"/>
  <c r="F97" i="16"/>
  <c r="F98" i="16"/>
  <c r="F99" i="16"/>
  <c r="F100" i="16"/>
  <c r="F101" i="16"/>
  <c r="F102" i="16"/>
  <c r="F103" i="16"/>
  <c r="F104" i="16"/>
  <c r="F105" i="16"/>
  <c r="F106" i="16"/>
  <c r="F107" i="16"/>
  <c r="F108" i="16"/>
  <c r="F109" i="16"/>
  <c r="F110" i="16"/>
  <c r="F111" i="16"/>
  <c r="F112" i="16"/>
  <c r="F113" i="16"/>
  <c r="F114" i="16"/>
  <c r="F115" i="16"/>
  <c r="F116" i="16"/>
  <c r="F117" i="16"/>
  <c r="F118" i="16"/>
  <c r="F119" i="16"/>
  <c r="F120" i="16"/>
  <c r="F121" i="16"/>
  <c r="F122" i="16"/>
  <c r="F123" i="16"/>
  <c r="F124" i="16"/>
  <c r="F125" i="16"/>
  <c r="F126" i="16"/>
  <c r="F127" i="16"/>
  <c r="F128" i="16"/>
  <c r="F129" i="16"/>
  <c r="F130" i="16"/>
  <c r="F131" i="16"/>
  <c r="F132" i="16"/>
  <c r="F133" i="16"/>
  <c r="F134" i="16"/>
  <c r="F135" i="16"/>
  <c r="F136" i="16"/>
  <c r="F137" i="16"/>
  <c r="F138" i="16"/>
  <c r="F139" i="16"/>
  <c r="F140" i="16"/>
  <c r="F141" i="16"/>
  <c r="F142" i="16"/>
  <c r="F143" i="16"/>
  <c r="F144" i="16"/>
  <c r="F145" i="16"/>
  <c r="F146" i="16"/>
  <c r="F147" i="16"/>
  <c r="F148" i="16"/>
  <c r="F149" i="16"/>
  <c r="F150" i="16"/>
  <c r="F151" i="16"/>
  <c r="F152" i="16"/>
  <c r="F153" i="16"/>
  <c r="F154" i="16"/>
  <c r="F155" i="16"/>
  <c r="F156" i="16"/>
  <c r="F157" i="16"/>
  <c r="F158" i="16"/>
  <c r="F159" i="16"/>
  <c r="F160" i="16"/>
  <c r="F161" i="16"/>
  <c r="F162" i="16"/>
  <c r="F163" i="16"/>
  <c r="F164" i="16"/>
  <c r="F165" i="16"/>
  <c r="F166" i="16"/>
  <c r="F167" i="16"/>
  <c r="F168" i="16"/>
  <c r="F169" i="16"/>
  <c r="F170" i="16"/>
  <c r="F171" i="16"/>
  <c r="F172" i="16"/>
  <c r="F173" i="16"/>
  <c r="F174" i="16"/>
  <c r="F175" i="16"/>
  <c r="F176" i="16"/>
  <c r="F177" i="16"/>
  <c r="F178" i="16"/>
  <c r="F179" i="16"/>
  <c r="F180" i="16"/>
  <c r="F181" i="16"/>
  <c r="F182" i="16"/>
  <c r="F183" i="16"/>
  <c r="F184" i="16"/>
  <c r="F185" i="16"/>
  <c r="F186" i="16"/>
  <c r="F187" i="16"/>
  <c r="F188" i="16"/>
  <c r="F189" i="16"/>
  <c r="F190" i="16"/>
  <c r="F191" i="16"/>
  <c r="F192" i="16"/>
  <c r="F193" i="16"/>
  <c r="F194" i="16"/>
  <c r="F195" i="16"/>
  <c r="F196" i="16"/>
  <c r="F197" i="16"/>
  <c r="F198" i="16"/>
  <c r="F199" i="16"/>
  <c r="F200" i="16"/>
  <c r="F201" i="16"/>
  <c r="F202" i="16"/>
  <c r="F203" i="16"/>
  <c r="F204" i="16"/>
  <c r="F205" i="16"/>
  <c r="F206" i="16"/>
  <c r="F207" i="16"/>
  <c r="F208" i="16"/>
  <c r="F209" i="16"/>
  <c r="F210" i="16"/>
  <c r="F211" i="16"/>
  <c r="F212" i="16"/>
  <c r="F213" i="16"/>
  <c r="F214" i="16"/>
  <c r="F215" i="16"/>
  <c r="F216" i="16"/>
  <c r="F217" i="16"/>
  <c r="F218" i="16"/>
  <c r="F219" i="16"/>
  <c r="F220" i="16"/>
  <c r="F221" i="16"/>
  <c r="F222" i="16"/>
  <c r="F223" i="16"/>
  <c r="F224" i="16"/>
  <c r="F225" i="16"/>
  <c r="F226" i="16"/>
  <c r="F227" i="16"/>
  <c r="F228" i="16"/>
  <c r="F229" i="16"/>
  <c r="F230" i="16"/>
  <c r="F231" i="16"/>
  <c r="F232" i="16"/>
  <c r="F233" i="16"/>
  <c r="F234" i="16"/>
  <c r="F235" i="16"/>
  <c r="F236" i="16"/>
  <c r="F237" i="16"/>
  <c r="F238" i="16"/>
  <c r="F239" i="16"/>
  <c r="F240" i="16"/>
  <c r="F241" i="16"/>
  <c r="F242" i="16"/>
  <c r="F243" i="16"/>
  <c r="F244" i="16"/>
  <c r="F245" i="16"/>
  <c r="F246" i="16"/>
  <c r="F247" i="16"/>
  <c r="F248" i="16"/>
  <c r="F249" i="16"/>
  <c r="F250" i="16"/>
  <c r="F251" i="16"/>
  <c r="F252" i="16"/>
  <c r="F253" i="16"/>
  <c r="F254" i="16"/>
  <c r="F255" i="16"/>
  <c r="F256" i="16"/>
  <c r="F257" i="16"/>
  <c r="F258" i="16"/>
  <c r="F259" i="16"/>
  <c r="F260" i="16"/>
  <c r="F261" i="16"/>
  <c r="F262" i="16"/>
  <c r="F263" i="16"/>
  <c r="F264" i="16"/>
  <c r="F265" i="16"/>
  <c r="F266" i="16"/>
  <c r="F267" i="16"/>
  <c r="F268" i="16"/>
  <c r="F269" i="16"/>
  <c r="F270" i="16"/>
  <c r="F271" i="16"/>
  <c r="F272" i="16"/>
  <c r="F273" i="16"/>
  <c r="F274" i="16"/>
  <c r="F275" i="16"/>
  <c r="F276" i="16"/>
  <c r="F277" i="16"/>
  <c r="F278" i="16"/>
  <c r="F279" i="16"/>
  <c r="F280" i="16"/>
  <c r="F281" i="16"/>
  <c r="F282" i="16"/>
  <c r="F283" i="16"/>
  <c r="F284" i="16"/>
  <c r="F285" i="16"/>
  <c r="F286" i="16"/>
  <c r="F287" i="16"/>
  <c r="F288" i="16"/>
  <c r="F289" i="16"/>
  <c r="F290" i="16"/>
  <c r="F291" i="16"/>
  <c r="F292" i="16"/>
  <c r="F293" i="16"/>
  <c r="F294" i="16"/>
  <c r="F295" i="16"/>
  <c r="F296" i="16"/>
  <c r="F297" i="16"/>
  <c r="F298" i="16"/>
  <c r="F299" i="16"/>
  <c r="F300" i="16"/>
  <c r="F301" i="16"/>
  <c r="F302" i="16"/>
  <c r="F303" i="16"/>
  <c r="F304" i="16"/>
  <c r="F305" i="16"/>
  <c r="F306" i="16"/>
  <c r="F307" i="16"/>
  <c r="F308" i="16"/>
  <c r="F309" i="16"/>
  <c r="F310" i="16"/>
  <c r="F311" i="16"/>
  <c r="F312" i="16"/>
  <c r="F313" i="16"/>
  <c r="F314" i="16"/>
  <c r="F315" i="16"/>
  <c r="F316" i="16"/>
  <c r="F317" i="16"/>
  <c r="F318" i="16"/>
  <c r="F319" i="16"/>
  <c r="F320" i="16"/>
  <c r="F321" i="16"/>
  <c r="F322" i="16"/>
  <c r="F323" i="16"/>
  <c r="F324" i="16"/>
  <c r="F325" i="16"/>
  <c r="F326" i="16"/>
  <c r="F327" i="16"/>
  <c r="F328" i="16"/>
  <c r="F329" i="16"/>
  <c r="F330" i="16"/>
  <c r="F331" i="16"/>
  <c r="F332" i="16"/>
  <c r="F333" i="16"/>
  <c r="F334" i="16"/>
  <c r="F335" i="16"/>
  <c r="F336" i="16"/>
  <c r="F337" i="16"/>
  <c r="F338" i="16"/>
  <c r="F339" i="16"/>
  <c r="F340" i="16"/>
  <c r="F341" i="16"/>
  <c r="F342" i="16"/>
  <c r="F343" i="16"/>
  <c r="F344" i="16"/>
  <c r="F345" i="16"/>
  <c r="F346" i="16"/>
  <c r="F347" i="16"/>
  <c r="F348" i="16"/>
  <c r="F349" i="16"/>
  <c r="F350" i="16"/>
  <c r="F351" i="16"/>
  <c r="F352" i="16"/>
  <c r="F353" i="16"/>
  <c r="F354" i="16"/>
  <c r="F355" i="16"/>
  <c r="F356" i="16"/>
  <c r="F357" i="16"/>
  <c r="F358" i="16"/>
  <c r="F359" i="16"/>
  <c r="F360" i="16"/>
  <c r="F361" i="16"/>
  <c r="F362" i="16"/>
  <c r="F363" i="16"/>
  <c r="F364" i="16"/>
  <c r="F365" i="16"/>
  <c r="F366" i="16"/>
  <c r="F367" i="16"/>
  <c r="F368" i="16"/>
  <c r="F369" i="16"/>
  <c r="F370" i="16"/>
  <c r="F371" i="16"/>
  <c r="F372" i="16"/>
  <c r="F373" i="16"/>
  <c r="F374" i="16"/>
  <c r="F375" i="16"/>
  <c r="F376" i="16"/>
  <c r="F377" i="16"/>
  <c r="F378" i="16"/>
  <c r="F379" i="16"/>
  <c r="F380" i="16"/>
  <c r="F381" i="16"/>
  <c r="F382" i="16"/>
  <c r="F383" i="16"/>
  <c r="F384" i="16"/>
  <c r="F385" i="16"/>
  <c r="F386" i="16"/>
  <c r="F387" i="16"/>
  <c r="F388" i="16"/>
  <c r="F389" i="16"/>
  <c r="F390" i="16"/>
  <c r="F391" i="16"/>
  <c r="F392" i="16"/>
  <c r="F393" i="16"/>
  <c r="F394" i="16"/>
  <c r="F395" i="16"/>
  <c r="F396" i="16"/>
  <c r="F397" i="16"/>
  <c r="F398" i="16"/>
  <c r="F399" i="16"/>
  <c r="F400" i="16"/>
  <c r="F401" i="16"/>
  <c r="F402" i="16"/>
  <c r="F403" i="16"/>
  <c r="F404" i="16"/>
  <c r="F405" i="16"/>
  <c r="F406" i="16"/>
  <c r="F407" i="16"/>
  <c r="F408" i="16"/>
  <c r="F409" i="16"/>
  <c r="F410" i="16"/>
  <c r="F411" i="16"/>
  <c r="F412" i="16"/>
  <c r="F413" i="16"/>
  <c r="F414" i="16"/>
  <c r="F415" i="16"/>
  <c r="F416" i="16"/>
  <c r="F417" i="16"/>
  <c r="F418" i="16"/>
  <c r="F419" i="16"/>
  <c r="F420" i="16"/>
  <c r="F421" i="16"/>
  <c r="F422" i="16"/>
  <c r="F423" i="16"/>
  <c r="F424" i="16"/>
  <c r="F425" i="16"/>
  <c r="F426" i="16"/>
  <c r="F427" i="16"/>
  <c r="F428" i="16"/>
  <c r="F429" i="16"/>
  <c r="F430" i="16"/>
  <c r="F431" i="16"/>
  <c r="F432" i="16"/>
  <c r="F433" i="16"/>
  <c r="F434" i="16"/>
  <c r="F435" i="16"/>
  <c r="F436" i="16"/>
  <c r="F437" i="16"/>
  <c r="F438" i="16"/>
  <c r="F439" i="16"/>
  <c r="F440" i="16"/>
  <c r="F441" i="16"/>
  <c r="F442" i="16"/>
  <c r="F443" i="16"/>
  <c r="F444" i="16"/>
  <c r="F445" i="16"/>
  <c r="F446" i="16"/>
  <c r="F447" i="16"/>
  <c r="F448" i="16"/>
  <c r="F449" i="16"/>
  <c r="F450" i="16"/>
  <c r="F451" i="16"/>
  <c r="F452" i="16"/>
  <c r="F453" i="16"/>
  <c r="F454" i="16"/>
  <c r="F455" i="16"/>
  <c r="F456" i="16"/>
  <c r="F457" i="16"/>
  <c r="F458" i="16"/>
  <c r="F459" i="16"/>
  <c r="F460" i="16"/>
  <c r="F461" i="16"/>
  <c r="F462" i="16"/>
  <c r="F463" i="16"/>
  <c r="F464" i="16"/>
  <c r="F465" i="16"/>
  <c r="F466" i="16"/>
  <c r="F467" i="16"/>
  <c r="F468" i="16"/>
  <c r="F469" i="16"/>
  <c r="F470" i="16"/>
  <c r="F471" i="16"/>
  <c r="F472" i="16"/>
  <c r="F473" i="16"/>
  <c r="F474" i="16"/>
  <c r="F475" i="16"/>
  <c r="F476" i="16"/>
  <c r="F477" i="16"/>
  <c r="F478" i="16"/>
  <c r="F479" i="16"/>
  <c r="F480" i="16"/>
  <c r="F481" i="16"/>
  <c r="F482" i="16"/>
  <c r="F483" i="16"/>
  <c r="F484" i="16"/>
  <c r="F485" i="16"/>
  <c r="F486" i="16"/>
  <c r="F487" i="16"/>
  <c r="F488" i="16"/>
  <c r="F489" i="16"/>
  <c r="F490" i="16"/>
  <c r="F491" i="16"/>
  <c r="F492" i="16"/>
  <c r="F493" i="16"/>
  <c r="F494" i="16"/>
  <c r="F495" i="16"/>
  <c r="F496" i="16"/>
  <c r="F497" i="16"/>
  <c r="F498" i="16"/>
  <c r="F499" i="16"/>
  <c r="F500" i="16"/>
  <c r="F501" i="16"/>
  <c r="F502" i="16"/>
  <c r="F503" i="16"/>
  <c r="F504" i="16"/>
  <c r="F505" i="16"/>
  <c r="F506" i="16"/>
  <c r="F507" i="16"/>
  <c r="F508" i="16"/>
  <c r="F509" i="16"/>
  <c r="F510" i="16"/>
  <c r="F511" i="16"/>
  <c r="F512" i="16"/>
  <c r="F513" i="16"/>
  <c r="F514" i="16"/>
  <c r="F515" i="16"/>
  <c r="F516" i="16"/>
  <c r="F517" i="16"/>
  <c r="F518" i="16"/>
  <c r="F519" i="16"/>
  <c r="F520" i="16"/>
  <c r="F521" i="16"/>
  <c r="F522" i="16"/>
  <c r="F523" i="16"/>
  <c r="F524" i="16"/>
  <c r="F525" i="16"/>
  <c r="F526" i="16"/>
  <c r="F527" i="16"/>
  <c r="F528" i="16"/>
  <c r="F529" i="16"/>
  <c r="F530" i="16"/>
  <c r="F531" i="16"/>
  <c r="F532" i="16"/>
  <c r="F533" i="16"/>
  <c r="F534" i="16"/>
  <c r="F535" i="16"/>
  <c r="F536" i="16"/>
  <c r="F537" i="16"/>
  <c r="F538" i="16"/>
  <c r="F539" i="16"/>
  <c r="F540" i="16"/>
  <c r="F541" i="16"/>
  <c r="F542" i="16"/>
  <c r="F543" i="16"/>
  <c r="F544" i="16"/>
  <c r="F545" i="16"/>
  <c r="F546" i="16"/>
  <c r="F547" i="16"/>
  <c r="F548" i="16"/>
  <c r="F549" i="16"/>
  <c r="F550" i="16"/>
  <c r="F551" i="16"/>
  <c r="F552" i="16"/>
  <c r="F553" i="16"/>
  <c r="F554" i="16"/>
  <c r="F555" i="16"/>
  <c r="F556" i="16"/>
  <c r="F2" i="16"/>
  <c r="G2" i="16"/>
  <c r="G3" i="16"/>
  <c r="G4" i="16"/>
  <c r="G5" i="16"/>
  <c r="G6" i="16"/>
  <c r="G7" i="16"/>
  <c r="G8" i="16"/>
  <c r="G9" i="16"/>
  <c r="G10" i="16"/>
  <c r="G11" i="16"/>
  <c r="G12" i="16"/>
  <c r="G13" i="16"/>
  <c r="G14" i="16"/>
  <c r="G15" i="16"/>
  <c r="G16" i="16"/>
  <c r="G17" i="16"/>
  <c r="G18" i="16"/>
  <c r="G19" i="16"/>
  <c r="G20" i="16"/>
  <c r="G21" i="16"/>
  <c r="G22" i="16"/>
  <c r="G23" i="16"/>
  <c r="G24" i="16"/>
  <c r="G25" i="16"/>
  <c r="G26" i="16"/>
  <c r="G27" i="16"/>
  <c r="G28" i="16"/>
  <c r="G29" i="16"/>
  <c r="G30" i="16"/>
  <c r="G31" i="16"/>
  <c r="G32" i="16"/>
  <c r="G33" i="16"/>
  <c r="G34" i="16"/>
  <c r="G35" i="16"/>
  <c r="G36" i="16"/>
  <c r="G37" i="16"/>
  <c r="G38" i="16"/>
  <c r="G39" i="16"/>
  <c r="G40" i="16"/>
  <c r="G41" i="16"/>
  <c r="G42" i="16"/>
  <c r="G43" i="16"/>
  <c r="G44" i="16"/>
  <c r="G45" i="16"/>
  <c r="G46" i="16"/>
  <c r="G47" i="16"/>
  <c r="G48" i="16"/>
  <c r="G49" i="16"/>
  <c r="G50" i="16"/>
  <c r="G51" i="16"/>
  <c r="G52" i="16"/>
  <c r="G53" i="16"/>
  <c r="G54" i="16"/>
  <c r="G55" i="16"/>
  <c r="G56" i="16"/>
  <c r="G57" i="16"/>
  <c r="G58" i="16"/>
  <c r="G59" i="16"/>
  <c r="G60" i="16"/>
  <c r="G61" i="16"/>
  <c r="G62" i="16"/>
  <c r="G63" i="16"/>
  <c r="G64" i="16"/>
  <c r="G65" i="16"/>
  <c r="G66" i="16"/>
  <c r="G67" i="16"/>
  <c r="G68" i="16"/>
  <c r="G69" i="16"/>
  <c r="G70" i="16"/>
  <c r="G71" i="16"/>
  <c r="G72" i="16"/>
  <c r="G73" i="16"/>
  <c r="G74" i="16"/>
  <c r="G75" i="16"/>
  <c r="G76" i="16"/>
  <c r="G77" i="16"/>
  <c r="G78" i="16"/>
  <c r="G79" i="16"/>
  <c r="G80" i="16"/>
  <c r="G81" i="16"/>
  <c r="G82" i="16"/>
  <c r="G83" i="16"/>
  <c r="G84" i="16"/>
  <c r="G85" i="16"/>
  <c r="G86" i="16"/>
  <c r="G87" i="16"/>
  <c r="G88" i="16"/>
  <c r="G89" i="16"/>
  <c r="G90" i="16"/>
  <c r="G91" i="16"/>
  <c r="G92" i="16"/>
  <c r="G93" i="16"/>
  <c r="G94" i="16"/>
  <c r="G95" i="16"/>
  <c r="G96" i="16"/>
  <c r="G97" i="16"/>
  <c r="G98" i="16"/>
  <c r="G99" i="16"/>
  <c r="G100" i="16"/>
  <c r="G101" i="16"/>
  <c r="G102" i="16"/>
  <c r="G103" i="16"/>
  <c r="G104" i="16"/>
  <c r="G105" i="16"/>
  <c r="G106" i="16"/>
  <c r="G107" i="16"/>
  <c r="G108" i="16"/>
  <c r="G109" i="16"/>
  <c r="G110" i="16"/>
  <c r="G111" i="16"/>
  <c r="G112" i="16"/>
  <c r="G113" i="16"/>
  <c r="G114" i="16"/>
  <c r="G115" i="16"/>
  <c r="G116" i="16"/>
  <c r="G117" i="16"/>
  <c r="G118" i="16"/>
  <c r="G119" i="16"/>
  <c r="G120" i="16"/>
  <c r="G121" i="16"/>
  <c r="G122" i="16"/>
  <c r="G123" i="16"/>
  <c r="G124" i="16"/>
  <c r="G125" i="16"/>
  <c r="G126" i="16"/>
  <c r="G127" i="16"/>
  <c r="G128" i="16"/>
  <c r="G129" i="16"/>
  <c r="G130" i="16"/>
  <c r="G131" i="16"/>
  <c r="G132" i="16"/>
  <c r="G133" i="16"/>
  <c r="G134" i="16"/>
  <c r="G135" i="16"/>
  <c r="G136" i="16"/>
  <c r="G137" i="16"/>
  <c r="G138" i="16"/>
  <c r="G139" i="16"/>
  <c r="G140" i="16"/>
  <c r="G141" i="16"/>
  <c r="G142" i="16"/>
  <c r="G143" i="16"/>
  <c r="G144" i="16"/>
  <c r="G145" i="16"/>
  <c r="G146" i="16"/>
  <c r="G147" i="16"/>
  <c r="G148" i="16"/>
  <c r="G149" i="16"/>
  <c r="G150" i="16"/>
  <c r="G151" i="16"/>
  <c r="G152" i="16"/>
  <c r="G153" i="16"/>
  <c r="G154" i="16"/>
  <c r="G155" i="16"/>
  <c r="G156" i="16"/>
  <c r="G157" i="16"/>
  <c r="G158" i="16"/>
  <c r="G159" i="16"/>
  <c r="G160" i="16"/>
  <c r="G161" i="16"/>
  <c r="G162" i="16"/>
  <c r="G163" i="16"/>
  <c r="G164" i="16"/>
  <c r="G165" i="16"/>
  <c r="G166" i="16"/>
  <c r="G167" i="16"/>
  <c r="G168" i="16"/>
  <c r="G169" i="16"/>
  <c r="G170" i="16"/>
  <c r="G171" i="16"/>
  <c r="G172" i="16"/>
  <c r="G173" i="16"/>
  <c r="G174" i="16"/>
  <c r="G175" i="16"/>
  <c r="G176" i="16"/>
  <c r="G177" i="16"/>
  <c r="G178" i="16"/>
  <c r="G179" i="16"/>
  <c r="G180" i="16"/>
  <c r="G181" i="16"/>
  <c r="G182" i="16"/>
  <c r="G183" i="16"/>
  <c r="G184" i="16"/>
  <c r="G185" i="16"/>
  <c r="G186" i="16"/>
  <c r="G187" i="16"/>
  <c r="G188" i="16"/>
  <c r="G189" i="16"/>
  <c r="G190" i="16"/>
  <c r="G191" i="16"/>
  <c r="G192" i="16"/>
  <c r="G193" i="16"/>
  <c r="G194" i="16"/>
  <c r="G195" i="16"/>
  <c r="G196" i="16"/>
  <c r="G197" i="16"/>
  <c r="G198" i="16"/>
  <c r="G199" i="16"/>
  <c r="G200" i="16"/>
  <c r="G201" i="16"/>
  <c r="G202" i="16"/>
  <c r="G203" i="16"/>
  <c r="G204" i="16"/>
  <c r="G205" i="16"/>
  <c r="G206" i="16"/>
  <c r="G207" i="16"/>
  <c r="G208" i="16"/>
  <c r="G209" i="16"/>
  <c r="G210" i="16"/>
  <c r="G211" i="16"/>
  <c r="G212" i="16"/>
  <c r="G213" i="16"/>
  <c r="G214" i="16"/>
  <c r="G215" i="16"/>
  <c r="G216" i="16"/>
  <c r="G217" i="16"/>
  <c r="G218" i="16"/>
  <c r="G219" i="16"/>
  <c r="G220" i="16"/>
  <c r="G221" i="16"/>
  <c r="G222" i="16"/>
  <c r="G223" i="16"/>
  <c r="G224" i="16"/>
  <c r="G225" i="16"/>
  <c r="G226" i="16"/>
  <c r="G227" i="16"/>
  <c r="G228" i="16"/>
  <c r="G229" i="16"/>
  <c r="G230" i="16"/>
  <c r="G231" i="16"/>
  <c r="G232" i="16"/>
  <c r="G233" i="16"/>
  <c r="G234" i="16"/>
  <c r="G235" i="16"/>
  <c r="G236" i="16"/>
  <c r="G237" i="16"/>
  <c r="G238" i="16"/>
  <c r="G239" i="16"/>
  <c r="G240" i="16"/>
  <c r="G241" i="16"/>
  <c r="G242" i="16"/>
  <c r="G243" i="16"/>
  <c r="G244" i="16"/>
  <c r="G245" i="16"/>
  <c r="G246" i="16"/>
  <c r="G247" i="16"/>
  <c r="G248" i="16"/>
  <c r="G249" i="16"/>
  <c r="G250" i="16"/>
  <c r="G251" i="16"/>
  <c r="G252" i="16"/>
  <c r="G253" i="16"/>
  <c r="G254" i="16"/>
  <c r="G255" i="16"/>
  <c r="G256" i="16"/>
  <c r="G257" i="16"/>
  <c r="G258" i="16"/>
  <c r="G259" i="16"/>
  <c r="G260" i="16"/>
  <c r="G261" i="16"/>
  <c r="G262" i="16"/>
  <c r="G263" i="16"/>
  <c r="G264" i="16"/>
  <c r="G265" i="16"/>
  <c r="G266" i="16"/>
  <c r="G267" i="16"/>
  <c r="G268" i="16"/>
  <c r="G269" i="16"/>
  <c r="G270" i="16"/>
  <c r="G271" i="16"/>
  <c r="G272" i="16"/>
  <c r="G273" i="16"/>
  <c r="G274" i="16"/>
  <c r="G275" i="16"/>
  <c r="G276" i="16"/>
  <c r="G277" i="16"/>
  <c r="G278" i="16"/>
  <c r="G279" i="16"/>
  <c r="G280" i="16"/>
  <c r="G281" i="16"/>
  <c r="G282" i="16"/>
  <c r="G283" i="16"/>
  <c r="G284" i="16"/>
  <c r="G285" i="16"/>
  <c r="G286" i="16"/>
  <c r="G287" i="16"/>
  <c r="G288" i="16"/>
  <c r="G289" i="16"/>
  <c r="G290" i="16"/>
  <c r="G291" i="16"/>
  <c r="G292" i="16"/>
  <c r="G293" i="16"/>
  <c r="G294" i="16"/>
  <c r="G295" i="16"/>
  <c r="G296" i="16"/>
  <c r="G297" i="16"/>
  <c r="G298" i="16"/>
  <c r="G299" i="16"/>
  <c r="G300" i="16"/>
  <c r="G301" i="16"/>
  <c r="G302" i="16"/>
  <c r="G303" i="16"/>
  <c r="G304" i="16"/>
  <c r="G305" i="16"/>
  <c r="G306" i="16"/>
  <c r="G307" i="16"/>
  <c r="G308" i="16"/>
  <c r="G309" i="16"/>
  <c r="G310" i="16"/>
  <c r="G311" i="16"/>
  <c r="G312" i="16"/>
  <c r="G313" i="16"/>
  <c r="G314" i="16"/>
  <c r="G315" i="16"/>
  <c r="G316" i="16"/>
  <c r="G317" i="16"/>
  <c r="G318" i="16"/>
  <c r="G319" i="16"/>
  <c r="G320" i="16"/>
  <c r="G321" i="16"/>
  <c r="G322" i="16"/>
  <c r="G323" i="16"/>
  <c r="G324" i="16"/>
  <c r="G325" i="16"/>
  <c r="G326" i="16"/>
  <c r="G327" i="16"/>
  <c r="G328" i="16"/>
  <c r="G329" i="16"/>
  <c r="G330" i="16"/>
  <c r="G331" i="16"/>
  <c r="G332" i="16"/>
  <c r="G333" i="16"/>
  <c r="G334" i="16"/>
  <c r="G335" i="16"/>
  <c r="G336" i="16"/>
  <c r="G337" i="16"/>
  <c r="G338" i="16"/>
  <c r="G339" i="16"/>
  <c r="G340" i="16"/>
  <c r="G341" i="16"/>
  <c r="G342" i="16"/>
  <c r="G343" i="16"/>
  <c r="G344" i="16"/>
  <c r="G345" i="16"/>
  <c r="G346" i="16"/>
  <c r="G347" i="16"/>
  <c r="G348" i="16"/>
  <c r="G349" i="16"/>
  <c r="G350" i="16"/>
  <c r="G351" i="16"/>
  <c r="G352" i="16"/>
  <c r="G353" i="16"/>
  <c r="G354" i="16"/>
  <c r="G355" i="16"/>
  <c r="G356" i="16"/>
  <c r="G357" i="16"/>
  <c r="G358" i="16"/>
  <c r="G359" i="16"/>
  <c r="G360" i="16"/>
  <c r="G361" i="16"/>
  <c r="G362" i="16"/>
  <c r="G363" i="16"/>
  <c r="G364" i="16"/>
  <c r="G365" i="16"/>
  <c r="G366" i="16"/>
  <c r="G367" i="16"/>
  <c r="G368" i="16"/>
  <c r="G369" i="16"/>
  <c r="G370" i="16"/>
  <c r="G371" i="16"/>
  <c r="G372" i="16"/>
  <c r="G373" i="16"/>
  <c r="G374" i="16"/>
  <c r="G375" i="16"/>
  <c r="G376" i="16"/>
  <c r="G377" i="16"/>
  <c r="G378" i="16"/>
  <c r="G379" i="16"/>
  <c r="G380" i="16"/>
  <c r="G381" i="16"/>
  <c r="G382" i="16"/>
  <c r="G383" i="16"/>
  <c r="G384" i="16"/>
  <c r="G385" i="16"/>
  <c r="G386" i="16"/>
  <c r="G387" i="16"/>
  <c r="G388" i="16"/>
  <c r="G389" i="16"/>
  <c r="G390" i="16"/>
  <c r="G391" i="16"/>
  <c r="G392" i="16"/>
  <c r="G393" i="16"/>
  <c r="G394" i="16"/>
  <c r="G395" i="16"/>
  <c r="G396" i="16"/>
  <c r="G397" i="16"/>
  <c r="G398" i="16"/>
  <c r="G399" i="16"/>
  <c r="G400" i="16"/>
  <c r="G401" i="16"/>
  <c r="G402" i="16"/>
  <c r="G403" i="16"/>
  <c r="G404" i="16"/>
  <c r="G405" i="16"/>
  <c r="G406" i="16"/>
  <c r="G407" i="16"/>
  <c r="G408" i="16"/>
  <c r="G409" i="16"/>
  <c r="G410" i="16"/>
  <c r="G411" i="16"/>
  <c r="G412" i="16"/>
  <c r="G413" i="16"/>
  <c r="G414" i="16"/>
  <c r="G415" i="16"/>
  <c r="G416" i="16"/>
  <c r="G417" i="16"/>
  <c r="G418" i="16"/>
  <c r="G419" i="16"/>
  <c r="G420" i="16"/>
  <c r="G421" i="16"/>
  <c r="G422" i="16"/>
  <c r="G423" i="16"/>
  <c r="G424" i="16"/>
  <c r="G425" i="16"/>
  <c r="G426" i="16"/>
  <c r="G427" i="16"/>
  <c r="G428" i="16"/>
  <c r="G429" i="16"/>
  <c r="G430" i="16"/>
  <c r="G431" i="16"/>
  <c r="G432" i="16"/>
  <c r="G433" i="16"/>
  <c r="G434" i="16"/>
  <c r="G435" i="16"/>
  <c r="G436" i="16"/>
  <c r="G437" i="16"/>
  <c r="G438" i="16"/>
  <c r="G439" i="16"/>
  <c r="G440" i="16"/>
  <c r="G441" i="16"/>
  <c r="G442" i="16"/>
  <c r="G443" i="16"/>
  <c r="G444" i="16"/>
  <c r="G445" i="16"/>
  <c r="G446" i="16"/>
  <c r="G447" i="16"/>
  <c r="G448" i="16"/>
  <c r="G449" i="16"/>
  <c r="G450" i="16"/>
  <c r="G451" i="16"/>
  <c r="G452" i="16"/>
  <c r="G453" i="16"/>
  <c r="G454" i="16"/>
  <c r="G455" i="16"/>
  <c r="G456" i="16"/>
  <c r="G457" i="16"/>
  <c r="G458" i="16"/>
  <c r="G459" i="16"/>
  <c r="G460" i="16"/>
  <c r="G461" i="16"/>
  <c r="G462" i="16"/>
  <c r="G463" i="16"/>
  <c r="G464" i="16"/>
  <c r="G465" i="16"/>
  <c r="G466" i="16"/>
  <c r="G467" i="16"/>
  <c r="G468" i="16"/>
  <c r="G469" i="16"/>
  <c r="G470" i="16"/>
  <c r="G471" i="16"/>
  <c r="G472" i="16"/>
  <c r="G473" i="16"/>
  <c r="G474" i="16"/>
  <c r="G475" i="16"/>
  <c r="G476" i="16"/>
  <c r="G477" i="16"/>
  <c r="G478" i="16"/>
  <c r="G479" i="16"/>
  <c r="G480" i="16"/>
  <c r="G481" i="16"/>
  <c r="G482" i="16"/>
  <c r="G483" i="16"/>
  <c r="G484" i="16"/>
  <c r="G485" i="16"/>
  <c r="G486" i="16"/>
  <c r="G487" i="16"/>
  <c r="G488" i="16"/>
  <c r="G489" i="16"/>
  <c r="G490" i="16"/>
  <c r="G491" i="16"/>
  <c r="G492" i="16"/>
  <c r="G493" i="16"/>
  <c r="G494" i="16"/>
  <c r="G495" i="16"/>
  <c r="G496" i="16"/>
  <c r="G497" i="16"/>
  <c r="G498" i="16"/>
  <c r="G499" i="16"/>
  <c r="G500" i="16"/>
  <c r="G501" i="16"/>
  <c r="G502" i="16"/>
  <c r="G503" i="16"/>
  <c r="G504" i="16"/>
  <c r="G505" i="16"/>
  <c r="G506" i="16"/>
  <c r="G507" i="16"/>
  <c r="G508" i="16"/>
  <c r="G509" i="16"/>
  <c r="G510" i="16"/>
  <c r="G511" i="16"/>
  <c r="G512" i="16"/>
  <c r="G513" i="16"/>
  <c r="G514" i="16"/>
  <c r="G515" i="16"/>
  <c r="G516" i="16"/>
  <c r="G517" i="16"/>
  <c r="G518" i="16"/>
  <c r="G519" i="16"/>
  <c r="G520" i="16"/>
  <c r="G521" i="16"/>
  <c r="G522" i="16"/>
  <c r="G523" i="16"/>
  <c r="G524" i="16"/>
  <c r="G525" i="16"/>
  <c r="G526" i="16"/>
  <c r="G527" i="16"/>
  <c r="G528" i="16"/>
  <c r="G529" i="16"/>
  <c r="G530" i="16"/>
  <c r="G531" i="16"/>
  <c r="G532" i="16"/>
  <c r="G533" i="16"/>
  <c r="G534" i="16"/>
  <c r="G535" i="16"/>
  <c r="G536" i="16"/>
  <c r="G537" i="16"/>
  <c r="G538" i="16"/>
  <c r="G539" i="16"/>
  <c r="G540" i="16"/>
  <c r="G541" i="16"/>
  <c r="G542" i="16"/>
  <c r="G543" i="16"/>
  <c r="G544" i="16"/>
  <c r="G545" i="16"/>
  <c r="G546" i="16"/>
  <c r="G547" i="16"/>
  <c r="G548" i="16"/>
  <c r="G549" i="16"/>
  <c r="G550" i="16"/>
  <c r="G551" i="16"/>
  <c r="G552" i="16"/>
  <c r="G553" i="16"/>
  <c r="G554" i="16"/>
  <c r="G555" i="16"/>
  <c r="G556" i="16"/>
  <c r="H146" i="16"/>
  <c r="E13" i="1"/>
  <c r="H3" i="16"/>
  <c r="H4" i="16"/>
  <c r="H5" i="16"/>
  <c r="H6" i="16"/>
  <c r="H7" i="16"/>
  <c r="H8" i="16"/>
  <c r="H9" i="16"/>
  <c r="H10" i="16"/>
  <c r="H11" i="16"/>
  <c r="H12" i="16"/>
  <c r="H13" i="16"/>
  <c r="H14" i="16"/>
  <c r="H15" i="16"/>
  <c r="H16" i="16"/>
  <c r="H17" i="16"/>
  <c r="H18" i="16"/>
  <c r="H19" i="16"/>
  <c r="H20" i="16"/>
  <c r="H21" i="16"/>
  <c r="H22" i="16"/>
  <c r="H23" i="16"/>
  <c r="H24" i="16"/>
  <c r="H25" i="16"/>
  <c r="H26" i="16"/>
  <c r="H27" i="16"/>
  <c r="H28" i="16"/>
  <c r="H29" i="16"/>
  <c r="H30" i="16"/>
  <c r="H31" i="16"/>
  <c r="H32" i="16"/>
  <c r="H33" i="16"/>
  <c r="H34" i="16"/>
  <c r="H35" i="16"/>
  <c r="H36" i="16"/>
  <c r="H37" i="16"/>
  <c r="H38" i="16"/>
  <c r="H39" i="16"/>
  <c r="H40" i="16"/>
  <c r="H41" i="16"/>
  <c r="H42" i="16"/>
  <c r="H43" i="16"/>
  <c r="H44" i="16"/>
  <c r="H45" i="16"/>
  <c r="H46" i="16"/>
  <c r="H47" i="16"/>
  <c r="H48" i="16"/>
  <c r="H49" i="16"/>
  <c r="H50" i="16"/>
  <c r="H51" i="16"/>
  <c r="H52" i="16"/>
  <c r="H53" i="16"/>
  <c r="H54" i="16"/>
  <c r="H55" i="16"/>
  <c r="H56" i="16"/>
  <c r="H57" i="16"/>
  <c r="H58" i="16"/>
  <c r="H59" i="16"/>
  <c r="H60" i="16"/>
  <c r="H61" i="16"/>
  <c r="H62" i="16"/>
  <c r="H63" i="16"/>
  <c r="H64" i="16"/>
  <c r="H65" i="16"/>
  <c r="H66" i="16"/>
  <c r="H67" i="16"/>
  <c r="H68" i="16"/>
  <c r="H69" i="16"/>
  <c r="H70" i="16"/>
  <c r="H71" i="16"/>
  <c r="H72" i="16"/>
  <c r="H73" i="16"/>
  <c r="H74" i="16"/>
  <c r="H75" i="16"/>
  <c r="H76" i="16"/>
  <c r="H77" i="16"/>
  <c r="H78" i="16"/>
  <c r="H79" i="16"/>
  <c r="H80" i="16"/>
  <c r="H81" i="16"/>
  <c r="H82" i="16"/>
  <c r="H83" i="16"/>
  <c r="H84" i="16"/>
  <c r="H85" i="16"/>
  <c r="H86" i="16"/>
  <c r="H87" i="16"/>
  <c r="H88" i="16"/>
  <c r="H89" i="16"/>
  <c r="H90" i="16"/>
  <c r="H91" i="16"/>
  <c r="H92" i="16"/>
  <c r="H93" i="16"/>
  <c r="H94" i="16"/>
  <c r="H95" i="16"/>
  <c r="H96" i="16"/>
  <c r="H97" i="16"/>
  <c r="H98" i="16"/>
  <c r="H99" i="16"/>
  <c r="H100" i="16"/>
  <c r="H101" i="16"/>
  <c r="H102" i="16"/>
  <c r="H103" i="16"/>
  <c r="H104" i="16"/>
  <c r="H105" i="16"/>
  <c r="H106" i="16"/>
  <c r="H107" i="16"/>
  <c r="H108" i="16"/>
  <c r="H109" i="16"/>
  <c r="H110" i="16"/>
  <c r="H111" i="16"/>
  <c r="H112" i="16"/>
  <c r="H113" i="16"/>
  <c r="H114" i="16"/>
  <c r="H115" i="16"/>
  <c r="H116" i="16"/>
  <c r="H117" i="16"/>
  <c r="H118" i="16"/>
  <c r="H119" i="16"/>
  <c r="H120" i="16"/>
  <c r="H121" i="16"/>
  <c r="H122" i="16"/>
  <c r="H123" i="16"/>
  <c r="H124" i="16"/>
  <c r="H125" i="16"/>
  <c r="H126" i="16"/>
  <c r="H127" i="16"/>
  <c r="H128" i="16"/>
  <c r="H129" i="16"/>
  <c r="H130" i="16"/>
  <c r="H131" i="16"/>
  <c r="H132" i="16"/>
  <c r="H133" i="16"/>
  <c r="H134" i="16"/>
  <c r="H135" i="16"/>
  <c r="H136" i="16"/>
  <c r="H137" i="16"/>
  <c r="H138" i="16"/>
  <c r="H139" i="16"/>
  <c r="H140" i="16"/>
  <c r="H141" i="16"/>
  <c r="H142" i="16"/>
  <c r="H143" i="16"/>
  <c r="H144" i="16"/>
  <c r="H145" i="16"/>
  <c r="H147" i="16"/>
  <c r="H148" i="16"/>
  <c r="H149" i="16"/>
  <c r="H150" i="16"/>
  <c r="H151" i="16"/>
  <c r="H152" i="16"/>
  <c r="H153" i="16"/>
  <c r="H154" i="16"/>
  <c r="H155" i="16"/>
  <c r="H156" i="16"/>
  <c r="H157" i="16"/>
  <c r="H158" i="16"/>
  <c r="H159" i="16"/>
  <c r="H160" i="16"/>
  <c r="H161" i="16"/>
  <c r="H162" i="16"/>
  <c r="H163" i="16"/>
  <c r="H164" i="16"/>
  <c r="H165" i="16"/>
  <c r="H166" i="16"/>
  <c r="H167" i="16"/>
  <c r="H168" i="16"/>
  <c r="H169" i="16"/>
  <c r="H170" i="16"/>
  <c r="H171" i="16"/>
  <c r="H172" i="16"/>
  <c r="H173" i="16"/>
  <c r="H174" i="16"/>
  <c r="H175" i="16"/>
  <c r="H176" i="16"/>
  <c r="H177" i="16"/>
  <c r="H178" i="16"/>
  <c r="H179" i="16"/>
  <c r="H180" i="16"/>
  <c r="H181" i="16"/>
  <c r="H182" i="16"/>
  <c r="H183" i="16"/>
  <c r="D183" i="16" s="1"/>
  <c r="H184" i="16"/>
  <c r="D184" i="16" s="1"/>
  <c r="H185" i="16"/>
  <c r="D185" i="16" s="1"/>
  <c r="H186" i="16"/>
  <c r="D186" i="16" s="1"/>
  <c r="H187" i="16"/>
  <c r="D187" i="16" s="1"/>
  <c r="H188" i="16"/>
  <c r="D188" i="16" s="1"/>
  <c r="H189" i="16"/>
  <c r="D189" i="16" s="1"/>
  <c r="H190" i="16"/>
  <c r="D190" i="16" s="1"/>
  <c r="H191" i="16"/>
  <c r="D191" i="16" s="1"/>
  <c r="H192" i="16"/>
  <c r="D192" i="16" s="1"/>
  <c r="H193" i="16"/>
  <c r="D193" i="16" s="1"/>
  <c r="H194" i="16"/>
  <c r="D194" i="16" s="1"/>
  <c r="H195" i="16"/>
  <c r="H196" i="16"/>
  <c r="D196" i="16" s="1"/>
  <c r="H197" i="16"/>
  <c r="D197" i="16" s="1"/>
  <c r="H198" i="16"/>
  <c r="D198" i="16" s="1"/>
  <c r="H199" i="16"/>
  <c r="D199" i="16" s="1"/>
  <c r="H200" i="16"/>
  <c r="D200" i="16" s="1"/>
  <c r="H201" i="16"/>
  <c r="D201" i="16" s="1"/>
  <c r="H202" i="16"/>
  <c r="D202" i="16" s="1"/>
  <c r="H203" i="16"/>
  <c r="H204" i="16"/>
  <c r="D204" i="16" s="1"/>
  <c r="H205" i="16"/>
  <c r="D205" i="16" s="1"/>
  <c r="H206" i="16"/>
  <c r="D206" i="16" s="1"/>
  <c r="H207" i="16"/>
  <c r="D207" i="16" s="1"/>
  <c r="H208" i="16"/>
  <c r="D208" i="16" s="1"/>
  <c r="H209" i="16"/>
  <c r="D209" i="16" s="1"/>
  <c r="H210" i="16"/>
  <c r="H211" i="16"/>
  <c r="H212" i="16"/>
  <c r="D212" i="16" s="1"/>
  <c r="H213" i="16"/>
  <c r="H214" i="16"/>
  <c r="D214" i="16" s="1"/>
  <c r="H215" i="16"/>
  <c r="D215" i="16" s="1"/>
  <c r="H216" i="16"/>
  <c r="D216" i="16" s="1"/>
  <c r="H217" i="16"/>
  <c r="D217" i="16" s="1"/>
  <c r="H218" i="16"/>
  <c r="D218" i="16" s="1"/>
  <c r="H219" i="16"/>
  <c r="D219" i="16" s="1"/>
  <c r="H220" i="16"/>
  <c r="D220" i="16" s="1"/>
  <c r="H221" i="16"/>
  <c r="D221" i="16" s="1"/>
  <c r="H222" i="16"/>
  <c r="D222" i="16" s="1"/>
  <c r="H223" i="16"/>
  <c r="D223" i="16" s="1"/>
  <c r="H224" i="16"/>
  <c r="D224" i="16" s="1"/>
  <c r="H225" i="16"/>
  <c r="D225" i="16" s="1"/>
  <c r="H226" i="16"/>
  <c r="D226" i="16" s="1"/>
  <c r="H227" i="16"/>
  <c r="D227" i="16" s="1"/>
  <c r="H228" i="16"/>
  <c r="D228" i="16" s="1"/>
  <c r="H229" i="16"/>
  <c r="D229" i="16" s="1"/>
  <c r="H230" i="16"/>
  <c r="D230" i="16" s="1"/>
  <c r="H231" i="16"/>
  <c r="D231" i="16" s="1"/>
  <c r="H232" i="16"/>
  <c r="D232" i="16" s="1"/>
  <c r="H233" i="16"/>
  <c r="D233" i="16" s="1"/>
  <c r="H234" i="16"/>
  <c r="D234" i="16" s="1"/>
  <c r="H235" i="16"/>
  <c r="D235" i="16" s="1"/>
  <c r="H236" i="16"/>
  <c r="D236" i="16" s="1"/>
  <c r="H237" i="16"/>
  <c r="D237" i="16" s="1"/>
  <c r="H238" i="16"/>
  <c r="D238" i="16" s="1"/>
  <c r="H239" i="16"/>
  <c r="D239" i="16" s="1"/>
  <c r="H240" i="16"/>
  <c r="D240" i="16" s="1"/>
  <c r="H241" i="16"/>
  <c r="D241" i="16" s="1"/>
  <c r="H242" i="16"/>
  <c r="D242" i="16" s="1"/>
  <c r="H243" i="16"/>
  <c r="H244" i="16"/>
  <c r="D244" i="16" s="1"/>
  <c r="H245" i="16"/>
  <c r="D245" i="16" s="1"/>
  <c r="H246" i="16"/>
  <c r="D246" i="16" s="1"/>
  <c r="H247" i="16"/>
  <c r="D247" i="16" s="1"/>
  <c r="H248" i="16"/>
  <c r="D248" i="16" s="1"/>
  <c r="H249" i="16"/>
  <c r="D249" i="16" s="1"/>
  <c r="H250" i="16"/>
  <c r="H251" i="16"/>
  <c r="D251" i="16" s="1"/>
  <c r="H252" i="16"/>
  <c r="H253" i="16"/>
  <c r="D253" i="16" s="1"/>
  <c r="H254" i="16"/>
  <c r="D254" i="16" s="1"/>
  <c r="H255" i="16"/>
  <c r="D255" i="16" s="1"/>
  <c r="H256" i="16"/>
  <c r="D256" i="16" s="1"/>
  <c r="H257" i="16"/>
  <c r="D257" i="16" s="1"/>
  <c r="H258" i="16"/>
  <c r="D258" i="16" s="1"/>
  <c r="H259" i="16"/>
  <c r="D259" i="16" s="1"/>
  <c r="H260" i="16"/>
  <c r="D260" i="16" s="1"/>
  <c r="H261" i="16"/>
  <c r="D261" i="16" s="1"/>
  <c r="H262" i="16"/>
  <c r="D262" i="16" s="1"/>
  <c r="H263" i="16"/>
  <c r="D263" i="16" s="1"/>
  <c r="H264" i="16"/>
  <c r="D264" i="16" s="1"/>
  <c r="H265" i="16"/>
  <c r="D265" i="16" s="1"/>
  <c r="H266" i="16"/>
  <c r="D266" i="16" s="1"/>
  <c r="H267" i="16"/>
  <c r="H268" i="16"/>
  <c r="D268" i="16" s="1"/>
  <c r="H269" i="16"/>
  <c r="D269" i="16" s="1"/>
  <c r="H270" i="16"/>
  <c r="D270" i="16" s="1"/>
  <c r="H271" i="16"/>
  <c r="D271" i="16" s="1"/>
  <c r="H272" i="16"/>
  <c r="D272" i="16" s="1"/>
  <c r="H273" i="16"/>
  <c r="D273" i="16" s="1"/>
  <c r="H274" i="16"/>
  <c r="D274" i="16" s="1"/>
  <c r="H275" i="16"/>
  <c r="D275" i="16" s="1"/>
  <c r="H276" i="16"/>
  <c r="D276" i="16" s="1"/>
  <c r="H277" i="16"/>
  <c r="D277" i="16" s="1"/>
  <c r="H278" i="16"/>
  <c r="D278" i="16" s="1"/>
  <c r="H279" i="16"/>
  <c r="D279" i="16" s="1"/>
  <c r="H280" i="16"/>
  <c r="D280" i="16" s="1"/>
  <c r="H281" i="16"/>
  <c r="D281" i="16" s="1"/>
  <c r="H282" i="16"/>
  <c r="H283" i="16"/>
  <c r="H284" i="16"/>
  <c r="D284" i="16" s="1"/>
  <c r="H285" i="16"/>
  <c r="D285" i="16" s="1"/>
  <c r="H286" i="16"/>
  <c r="D286" i="16" s="1"/>
  <c r="H287" i="16"/>
  <c r="D287" i="16" s="1"/>
  <c r="H288" i="16"/>
  <c r="D288" i="16" s="1"/>
  <c r="H289" i="16"/>
  <c r="D289" i="16" s="1"/>
  <c r="H290" i="16"/>
  <c r="D290" i="16" s="1"/>
  <c r="H291" i="16"/>
  <c r="D291" i="16" s="1"/>
  <c r="H292" i="16"/>
  <c r="D292" i="16" s="1"/>
  <c r="H293" i="16"/>
  <c r="D293" i="16" s="1"/>
  <c r="H294" i="16"/>
  <c r="D294" i="16" s="1"/>
  <c r="H295" i="16"/>
  <c r="D295" i="16" s="1"/>
  <c r="H296" i="16"/>
  <c r="D296" i="16" s="1"/>
  <c r="H297" i="16"/>
  <c r="D297" i="16" s="1"/>
  <c r="H298" i="16"/>
  <c r="D298" i="16" s="1"/>
  <c r="H299" i="16"/>
  <c r="D299" i="16" s="1"/>
  <c r="H300" i="16"/>
  <c r="D300" i="16" s="1"/>
  <c r="H301" i="16"/>
  <c r="D301" i="16" s="1"/>
  <c r="H302" i="16"/>
  <c r="D302" i="16" s="1"/>
  <c r="H303" i="16"/>
  <c r="D303" i="16" s="1"/>
  <c r="H304" i="16"/>
  <c r="D304" i="16" s="1"/>
  <c r="H305" i="16"/>
  <c r="D305" i="16" s="1"/>
  <c r="H306" i="16"/>
  <c r="D306" i="16" s="1"/>
  <c r="H307" i="16"/>
  <c r="D307" i="16" s="1"/>
  <c r="H308" i="16"/>
  <c r="D308" i="16" s="1"/>
  <c r="H309" i="16"/>
  <c r="D309" i="16" s="1"/>
  <c r="H310" i="16"/>
  <c r="H311" i="16"/>
  <c r="H312" i="16"/>
  <c r="H313" i="16"/>
  <c r="D313" i="16" s="1"/>
  <c r="H314" i="16"/>
  <c r="D314" i="16" s="1"/>
  <c r="H315" i="16"/>
  <c r="D315" i="16" s="1"/>
  <c r="H316" i="16"/>
  <c r="D316" i="16" s="1"/>
  <c r="H317" i="16"/>
  <c r="D317" i="16" s="1"/>
  <c r="H318" i="16"/>
  <c r="D318" i="16" s="1"/>
  <c r="H319" i="16"/>
  <c r="D319" i="16" s="1"/>
  <c r="H320" i="16"/>
  <c r="D320" i="16" s="1"/>
  <c r="H321" i="16"/>
  <c r="D321" i="16" s="1"/>
  <c r="H322" i="16"/>
  <c r="D322" i="16" s="1"/>
  <c r="H323" i="16"/>
  <c r="D323" i="16" s="1"/>
  <c r="H324" i="16"/>
  <c r="D324" i="16" s="1"/>
  <c r="H325" i="16"/>
  <c r="D325" i="16" s="1"/>
  <c r="H326" i="16"/>
  <c r="D326" i="16" s="1"/>
  <c r="H327" i="16"/>
  <c r="D327" i="16" s="1"/>
  <c r="H328" i="16"/>
  <c r="D328" i="16" s="1"/>
  <c r="H329" i="16"/>
  <c r="D329" i="16" s="1"/>
  <c r="H330" i="16"/>
  <c r="D330" i="16" s="1"/>
  <c r="H331" i="16"/>
  <c r="D331" i="16" s="1"/>
  <c r="H332" i="16"/>
  <c r="D332" i="16" s="1"/>
  <c r="H333" i="16"/>
  <c r="D333" i="16" s="1"/>
  <c r="H334" i="16"/>
  <c r="D334" i="16" s="1"/>
  <c r="H335" i="16"/>
  <c r="H336" i="16"/>
  <c r="H337" i="16"/>
  <c r="D337" i="16" s="1"/>
  <c r="H338" i="16"/>
  <c r="D338" i="16" s="1"/>
  <c r="H339" i="16"/>
  <c r="D339" i="16" s="1"/>
  <c r="H340" i="16"/>
  <c r="D340" i="16" s="1"/>
  <c r="H341" i="16"/>
  <c r="D341" i="16" s="1"/>
  <c r="H342" i="16"/>
  <c r="D342" i="16" s="1"/>
  <c r="H343" i="16"/>
  <c r="D343" i="16" s="1"/>
  <c r="H344" i="16"/>
  <c r="D344" i="16" s="1"/>
  <c r="H345" i="16"/>
  <c r="D345" i="16" s="1"/>
  <c r="H346" i="16"/>
  <c r="D346" i="16" s="1"/>
  <c r="H347" i="16"/>
  <c r="D347" i="16" s="1"/>
  <c r="H348" i="16"/>
  <c r="D348" i="16" s="1"/>
  <c r="H349" i="16"/>
  <c r="D349" i="16" s="1"/>
  <c r="H350" i="16"/>
  <c r="D350" i="16" s="1"/>
  <c r="H351" i="16"/>
  <c r="D351" i="16" s="1"/>
  <c r="H352" i="16"/>
  <c r="D352" i="16" s="1"/>
  <c r="H353" i="16"/>
  <c r="D353" i="16" s="1"/>
  <c r="H354" i="16"/>
  <c r="D354" i="16" s="1"/>
  <c r="H355" i="16"/>
  <c r="D355" i="16" s="1"/>
  <c r="H356" i="16"/>
  <c r="D356" i="16" s="1"/>
  <c r="H357" i="16"/>
  <c r="D357" i="16" s="1"/>
  <c r="H358" i="16"/>
  <c r="D358" i="16" s="1"/>
  <c r="H359" i="16"/>
  <c r="D359" i="16" s="1"/>
  <c r="H360" i="16"/>
  <c r="D360" i="16" s="1"/>
  <c r="H361" i="16"/>
  <c r="D361" i="16" s="1"/>
  <c r="H362" i="16"/>
  <c r="D362" i="16" s="1"/>
  <c r="H363" i="16"/>
  <c r="D363" i="16" s="1"/>
  <c r="H364" i="16"/>
  <c r="D364" i="16" s="1"/>
  <c r="H365" i="16"/>
  <c r="D365" i="16" s="1"/>
  <c r="H366" i="16"/>
  <c r="D366" i="16" s="1"/>
  <c r="H367" i="16"/>
  <c r="D367" i="16" s="1"/>
  <c r="H368" i="16"/>
  <c r="D368" i="16" s="1"/>
  <c r="H369" i="16"/>
  <c r="D369" i="16" s="1"/>
  <c r="H370" i="16"/>
  <c r="D370" i="16" s="1"/>
  <c r="H371" i="16"/>
  <c r="D371" i="16" s="1"/>
  <c r="H372" i="16"/>
  <c r="D372" i="16" s="1"/>
  <c r="H373" i="16"/>
  <c r="D373" i="16" s="1"/>
  <c r="H374" i="16"/>
  <c r="D374" i="16" s="1"/>
  <c r="H375" i="16"/>
  <c r="D375" i="16" s="1"/>
  <c r="H376" i="16"/>
  <c r="D376" i="16" s="1"/>
  <c r="H377" i="16"/>
  <c r="D377" i="16" s="1"/>
  <c r="H378" i="16"/>
  <c r="D378" i="16" s="1"/>
  <c r="H379" i="16"/>
  <c r="D379" i="16" s="1"/>
  <c r="H380" i="16"/>
  <c r="D380" i="16" s="1"/>
  <c r="H381" i="16"/>
  <c r="D381" i="16" s="1"/>
  <c r="H382" i="16"/>
  <c r="H383" i="16"/>
  <c r="H384" i="16"/>
  <c r="D384" i="16" s="1"/>
  <c r="H385" i="16"/>
  <c r="D385" i="16" s="1"/>
  <c r="H386" i="16"/>
  <c r="D386" i="16" s="1"/>
  <c r="H387" i="16"/>
  <c r="D387" i="16" s="1"/>
  <c r="H388" i="16"/>
  <c r="D388" i="16" s="1"/>
  <c r="H389" i="16"/>
  <c r="D389" i="16" s="1"/>
  <c r="H390" i="16"/>
  <c r="D390" i="16" s="1"/>
  <c r="H391" i="16"/>
  <c r="D391" i="16" s="1"/>
  <c r="H392" i="16"/>
  <c r="D392" i="16" s="1"/>
  <c r="H393" i="16"/>
  <c r="D393" i="16" s="1"/>
  <c r="H394" i="16"/>
  <c r="D394" i="16" s="1"/>
  <c r="H395" i="16"/>
  <c r="D395" i="16" s="1"/>
  <c r="H396" i="16"/>
  <c r="H397" i="16"/>
  <c r="D397" i="16" s="1"/>
  <c r="H398" i="16"/>
  <c r="D398" i="16" s="1"/>
  <c r="H399" i="16"/>
  <c r="D399" i="16" s="1"/>
  <c r="H400" i="16"/>
  <c r="D400" i="16" s="1"/>
  <c r="H401" i="16"/>
  <c r="D401" i="16" s="1"/>
  <c r="H402" i="16"/>
  <c r="D402" i="16" s="1"/>
  <c r="H403" i="16"/>
  <c r="D403" i="16" s="1"/>
  <c r="H404" i="16"/>
  <c r="D404" i="16" s="1"/>
  <c r="H405" i="16"/>
  <c r="D405" i="16" s="1"/>
  <c r="H406" i="16"/>
  <c r="D406" i="16" s="1"/>
  <c r="H407" i="16"/>
  <c r="D407" i="16" s="1"/>
  <c r="H408" i="16"/>
  <c r="D408" i="16" s="1"/>
  <c r="H409" i="16"/>
  <c r="D409" i="16" s="1"/>
  <c r="H410" i="16"/>
  <c r="D410" i="16" s="1"/>
  <c r="H411" i="16"/>
  <c r="D411" i="16" s="1"/>
  <c r="H412" i="16"/>
  <c r="D412" i="16" s="1"/>
  <c r="H413" i="16"/>
  <c r="D413" i="16" s="1"/>
  <c r="H414" i="16"/>
  <c r="D414" i="16" s="1"/>
  <c r="H415" i="16"/>
  <c r="D415" i="16" s="1"/>
  <c r="H416" i="16"/>
  <c r="D416" i="16" s="1"/>
  <c r="H417" i="16"/>
  <c r="D417" i="16" s="1"/>
  <c r="H418" i="16"/>
  <c r="H419" i="16"/>
  <c r="D419" i="16" s="1"/>
  <c r="H420" i="16"/>
  <c r="D420" i="16" s="1"/>
  <c r="H421" i="16"/>
  <c r="D421" i="16" s="1"/>
  <c r="H422" i="16"/>
  <c r="D422" i="16" s="1"/>
  <c r="H423" i="16"/>
  <c r="D423" i="16" s="1"/>
  <c r="H424" i="16"/>
  <c r="D424" i="16" s="1"/>
  <c r="H425" i="16"/>
  <c r="D425" i="16" s="1"/>
  <c r="H426" i="16"/>
  <c r="D426" i="16" s="1"/>
  <c r="H427" i="16"/>
  <c r="D427" i="16" s="1"/>
  <c r="H428" i="16"/>
  <c r="D428" i="16" s="1"/>
  <c r="H429" i="16"/>
  <c r="D429" i="16" s="1"/>
  <c r="H430" i="16"/>
  <c r="D430" i="16" s="1"/>
  <c r="H431" i="16"/>
  <c r="D431" i="16" s="1"/>
  <c r="H432" i="16"/>
  <c r="D432" i="16" s="1"/>
  <c r="H433" i="16"/>
  <c r="D433" i="16" s="1"/>
  <c r="H434" i="16"/>
  <c r="D434" i="16" s="1"/>
  <c r="H435" i="16"/>
  <c r="D435" i="16" s="1"/>
  <c r="H436" i="16"/>
  <c r="D436" i="16" s="1"/>
  <c r="H437" i="16"/>
  <c r="D437" i="16" s="1"/>
  <c r="H438" i="16"/>
  <c r="D438" i="16" s="1"/>
  <c r="H439" i="16"/>
  <c r="D439" i="16" s="1"/>
  <c r="H440" i="16"/>
  <c r="D440" i="16" s="1"/>
  <c r="H441" i="16"/>
  <c r="D441" i="16" s="1"/>
  <c r="H442" i="16"/>
  <c r="D442" i="16" s="1"/>
  <c r="H443" i="16"/>
  <c r="D443" i="16" s="1"/>
  <c r="H444" i="16"/>
  <c r="D444" i="16" s="1"/>
  <c r="H445" i="16"/>
  <c r="D445" i="16" s="1"/>
  <c r="H446" i="16"/>
  <c r="D446" i="16" s="1"/>
  <c r="H447" i="16"/>
  <c r="D447" i="16" s="1"/>
  <c r="H448" i="16"/>
  <c r="D448" i="16" s="1"/>
  <c r="H449" i="16"/>
  <c r="D449" i="16" s="1"/>
  <c r="H450" i="16"/>
  <c r="D450" i="16" s="1"/>
  <c r="H451" i="16"/>
  <c r="D451" i="16" s="1"/>
  <c r="H452" i="16"/>
  <c r="D452" i="16" s="1"/>
  <c r="H453" i="16"/>
  <c r="D453" i="16" s="1"/>
  <c r="H454" i="16"/>
  <c r="D454" i="16" s="1"/>
  <c r="H455" i="16"/>
  <c r="D455" i="16" s="1"/>
  <c r="H456" i="16"/>
  <c r="D456" i="16" s="1"/>
  <c r="H457" i="16"/>
  <c r="D457" i="16" s="1"/>
  <c r="H458" i="16"/>
  <c r="D458" i="16" s="1"/>
  <c r="H459" i="16"/>
  <c r="D459" i="16" s="1"/>
  <c r="H460" i="16"/>
  <c r="D460" i="16" s="1"/>
  <c r="H461" i="16"/>
  <c r="D461" i="16" s="1"/>
  <c r="H462" i="16"/>
  <c r="D462" i="16" s="1"/>
  <c r="H463" i="16"/>
  <c r="D463" i="16" s="1"/>
  <c r="H464" i="16"/>
  <c r="D464" i="16" s="1"/>
  <c r="H465" i="16"/>
  <c r="D465" i="16" s="1"/>
  <c r="H466" i="16"/>
  <c r="H467" i="16"/>
  <c r="H468" i="16"/>
  <c r="D468" i="16" s="1"/>
  <c r="H469" i="16"/>
  <c r="D469" i="16" s="1"/>
  <c r="H470" i="16"/>
  <c r="D470" i="16" s="1"/>
  <c r="H471" i="16"/>
  <c r="D471" i="16" s="1"/>
  <c r="H472" i="16"/>
  <c r="D472" i="16" s="1"/>
  <c r="H473" i="16"/>
  <c r="D473" i="16" s="1"/>
  <c r="H474" i="16"/>
  <c r="D474" i="16" s="1"/>
  <c r="H475" i="16"/>
  <c r="D475" i="16" s="1"/>
  <c r="H476" i="16"/>
  <c r="D476" i="16" s="1"/>
  <c r="H477" i="16"/>
  <c r="D477" i="16" s="1"/>
  <c r="H478" i="16"/>
  <c r="D478" i="16" s="1"/>
  <c r="H479" i="16"/>
  <c r="D479" i="16" s="1"/>
  <c r="H480" i="16"/>
  <c r="H481" i="16"/>
  <c r="D481" i="16" s="1"/>
  <c r="H482" i="16"/>
  <c r="D482" i="16" s="1"/>
  <c r="H483" i="16"/>
  <c r="D483" i="16" s="1"/>
  <c r="H484" i="16"/>
  <c r="D484" i="16" s="1"/>
  <c r="H485" i="16"/>
  <c r="D485" i="16" s="1"/>
  <c r="H486" i="16"/>
  <c r="D486" i="16" s="1"/>
  <c r="H487" i="16"/>
  <c r="D487" i="16" s="1"/>
  <c r="H488" i="16"/>
  <c r="D488" i="16" s="1"/>
  <c r="H489" i="16"/>
  <c r="D489" i="16" s="1"/>
  <c r="H490" i="16"/>
  <c r="D490" i="16" s="1"/>
  <c r="H491" i="16"/>
  <c r="H492" i="16"/>
  <c r="D492" i="16" s="1"/>
  <c r="H493" i="16"/>
  <c r="D493" i="16" s="1"/>
  <c r="H494" i="16"/>
  <c r="D494" i="16" s="1"/>
  <c r="H495" i="16"/>
  <c r="D495" i="16" s="1"/>
  <c r="H496" i="16"/>
  <c r="D496" i="16" s="1"/>
  <c r="H497" i="16"/>
  <c r="D497" i="16" s="1"/>
  <c r="H498" i="16"/>
  <c r="D498" i="16" s="1"/>
  <c r="H499" i="16"/>
  <c r="D499" i="16" s="1"/>
  <c r="H500" i="16"/>
  <c r="D500" i="16" s="1"/>
  <c r="H501" i="16"/>
  <c r="D501" i="16" s="1"/>
  <c r="H502" i="16"/>
  <c r="D502" i="16" s="1"/>
  <c r="H503" i="16"/>
  <c r="D503" i="16" s="1"/>
  <c r="H504" i="16"/>
  <c r="D504" i="16" s="1"/>
  <c r="H505" i="16"/>
  <c r="D505" i="16" s="1"/>
  <c r="H506" i="16"/>
  <c r="D506" i="16" s="1"/>
  <c r="H507" i="16"/>
  <c r="D507" i="16" s="1"/>
  <c r="H508" i="16"/>
  <c r="D508" i="16" s="1"/>
  <c r="H509" i="16"/>
  <c r="D509" i="16" s="1"/>
  <c r="H510" i="16"/>
  <c r="D510" i="16" s="1"/>
  <c r="H511" i="16"/>
  <c r="D511" i="16" s="1"/>
  <c r="H512" i="16"/>
  <c r="D512" i="16" s="1"/>
  <c r="H513" i="16"/>
  <c r="D513" i="16" s="1"/>
  <c r="H514" i="16"/>
  <c r="D514" i="16" s="1"/>
  <c r="H515" i="16"/>
  <c r="D515" i="16" s="1"/>
  <c r="H516" i="16"/>
  <c r="D516" i="16" s="1"/>
  <c r="H517" i="16"/>
  <c r="D517" i="16" s="1"/>
  <c r="H518" i="16"/>
  <c r="D518" i="16" s="1"/>
  <c r="H519" i="16"/>
  <c r="D519" i="16" s="1"/>
  <c r="H520" i="16"/>
  <c r="D520" i="16" s="1"/>
  <c r="H521" i="16"/>
  <c r="D521" i="16" s="1"/>
  <c r="H522" i="16"/>
  <c r="D522" i="16" s="1"/>
  <c r="H523" i="16"/>
  <c r="D523" i="16" s="1"/>
  <c r="H524" i="16"/>
  <c r="D524" i="16" s="1"/>
  <c r="H525" i="16"/>
  <c r="D525" i="16" s="1"/>
  <c r="H526" i="16"/>
  <c r="D526" i="16" s="1"/>
  <c r="H527" i="16"/>
  <c r="D527" i="16" s="1"/>
  <c r="H528" i="16"/>
  <c r="D528" i="16" s="1"/>
  <c r="H529" i="16"/>
  <c r="D529" i="16" s="1"/>
  <c r="H530" i="16"/>
  <c r="D530" i="16" s="1"/>
  <c r="H531" i="16"/>
  <c r="D531" i="16" s="1"/>
  <c r="H532" i="16"/>
  <c r="D532" i="16" s="1"/>
  <c r="H533" i="16"/>
  <c r="D533" i="16" s="1"/>
  <c r="H534" i="16"/>
  <c r="D534" i="16" s="1"/>
  <c r="H535" i="16"/>
  <c r="D535" i="16" s="1"/>
  <c r="H536" i="16"/>
  <c r="D536" i="16" s="1"/>
  <c r="H537" i="16"/>
  <c r="D537" i="16" s="1"/>
  <c r="H538" i="16"/>
  <c r="D538" i="16" s="1"/>
  <c r="H539" i="16"/>
  <c r="D539" i="16" s="1"/>
  <c r="H540" i="16"/>
  <c r="D540" i="16" s="1"/>
  <c r="H541" i="16"/>
  <c r="D541" i="16" s="1"/>
  <c r="H542" i="16"/>
  <c r="D542" i="16" s="1"/>
  <c r="H543" i="16"/>
  <c r="D543" i="16" s="1"/>
  <c r="H544" i="16"/>
  <c r="D544" i="16" s="1"/>
  <c r="H545" i="16"/>
  <c r="D545" i="16" s="1"/>
  <c r="H546" i="16"/>
  <c r="D546" i="16" s="1"/>
  <c r="H547" i="16"/>
  <c r="D547" i="16" s="1"/>
  <c r="H548" i="16"/>
  <c r="D548" i="16" s="1"/>
  <c r="H549" i="16"/>
  <c r="D549" i="16" s="1"/>
  <c r="H550" i="16"/>
  <c r="D550" i="16" s="1"/>
  <c r="H551" i="16"/>
  <c r="D551" i="16" s="1"/>
  <c r="H552" i="16"/>
  <c r="D552" i="16" s="1"/>
  <c r="H553" i="16"/>
  <c r="D553" i="16" s="1"/>
  <c r="H554" i="16"/>
  <c r="D554" i="16" s="1"/>
  <c r="H555" i="16"/>
  <c r="D555" i="16" s="1"/>
  <c r="H556" i="16"/>
  <c r="D556" i="16" s="1"/>
  <c r="H2" i="16"/>
  <c r="D2" i="16" s="1"/>
  <c r="E9" i="1"/>
  <c r="E6" i="1"/>
  <c r="D3" i="16"/>
  <c r="D4" i="16"/>
  <c r="D5" i="16"/>
  <c r="D6" i="16"/>
  <c r="D7" i="16"/>
  <c r="D8" i="16"/>
  <c r="D9" i="16"/>
  <c r="D10" i="16"/>
  <c r="D11" i="16"/>
  <c r="D12" i="16"/>
  <c r="D13" i="16"/>
  <c r="D14" i="16"/>
  <c r="D15" i="16"/>
  <c r="D16" i="16"/>
  <c r="D17" i="16"/>
  <c r="D18" i="16"/>
  <c r="D19" i="16"/>
  <c r="D20" i="16"/>
  <c r="D21" i="16"/>
  <c r="D22" i="16"/>
  <c r="D23" i="16"/>
  <c r="D24" i="16"/>
  <c r="D25" i="16"/>
  <c r="D26" i="16"/>
  <c r="D27" i="16"/>
  <c r="D28" i="16"/>
  <c r="D29" i="16"/>
  <c r="D30" i="16"/>
  <c r="D31" i="16"/>
  <c r="D32" i="16"/>
  <c r="D33" i="16"/>
  <c r="D34" i="16"/>
  <c r="D35" i="16"/>
  <c r="D36" i="16"/>
  <c r="D37" i="16"/>
  <c r="D38" i="16"/>
  <c r="D39" i="16"/>
  <c r="D40" i="16"/>
  <c r="D41" i="16"/>
  <c r="D42" i="16"/>
  <c r="D43" i="16"/>
  <c r="D44" i="16"/>
  <c r="D45" i="16"/>
  <c r="D46" i="16"/>
  <c r="D47" i="16"/>
  <c r="D48" i="16"/>
  <c r="D49" i="16"/>
  <c r="D50" i="16"/>
  <c r="D51" i="16"/>
  <c r="D52" i="16"/>
  <c r="D53" i="16"/>
  <c r="D54" i="16"/>
  <c r="D55" i="16"/>
  <c r="D56" i="16"/>
  <c r="D57" i="16"/>
  <c r="D58" i="16"/>
  <c r="D59" i="16"/>
  <c r="D60" i="16"/>
  <c r="D61" i="16"/>
  <c r="D62" i="16"/>
  <c r="D63" i="16"/>
  <c r="D64" i="16"/>
  <c r="D65" i="16"/>
  <c r="D66" i="16"/>
  <c r="D67" i="16"/>
  <c r="D68" i="16"/>
  <c r="D69" i="16"/>
  <c r="D70" i="16"/>
  <c r="D71" i="16"/>
  <c r="D72" i="16"/>
  <c r="D73" i="16"/>
  <c r="D74" i="16"/>
  <c r="D75" i="16"/>
  <c r="D76" i="16"/>
  <c r="D77" i="16"/>
  <c r="D78" i="16"/>
  <c r="D79" i="16"/>
  <c r="D80" i="16"/>
  <c r="D81" i="16"/>
  <c r="D82" i="16"/>
  <c r="D83" i="16"/>
  <c r="D84" i="16"/>
  <c r="D85" i="16"/>
  <c r="D86" i="16"/>
  <c r="D87" i="16"/>
  <c r="D88" i="16"/>
  <c r="D89" i="16"/>
  <c r="D90" i="16"/>
  <c r="D91" i="16"/>
  <c r="D92" i="16"/>
  <c r="D93" i="16"/>
  <c r="D94" i="16"/>
  <c r="D95" i="16"/>
  <c r="D96" i="16"/>
  <c r="D97" i="16"/>
  <c r="D98" i="16"/>
  <c r="D99" i="16"/>
  <c r="D100" i="16"/>
  <c r="D101" i="16"/>
  <c r="D102" i="16"/>
  <c r="D103" i="16"/>
  <c r="D104" i="16"/>
  <c r="D105" i="16"/>
  <c r="D106" i="16"/>
  <c r="D107" i="16"/>
  <c r="D108" i="16"/>
  <c r="D109" i="16"/>
  <c r="D110" i="16"/>
  <c r="D111" i="16"/>
  <c r="D112" i="16"/>
  <c r="D113" i="16"/>
  <c r="D114" i="16"/>
  <c r="D115" i="16"/>
  <c r="D116" i="16"/>
  <c r="D117" i="16"/>
  <c r="D118" i="16"/>
  <c r="D119" i="16"/>
  <c r="D120" i="16"/>
  <c r="D121" i="16"/>
  <c r="D122" i="16"/>
  <c r="D123" i="16"/>
  <c r="D124" i="16"/>
  <c r="D125" i="16"/>
  <c r="D126" i="16"/>
  <c r="D127" i="16"/>
  <c r="D128" i="16"/>
  <c r="D129" i="16"/>
  <c r="D130" i="16"/>
  <c r="D131" i="16"/>
  <c r="D132" i="16"/>
  <c r="D133" i="16"/>
  <c r="D134" i="16"/>
  <c r="D135" i="16"/>
  <c r="D136" i="16"/>
  <c r="D137" i="16"/>
  <c r="D138" i="16"/>
  <c r="D139" i="16"/>
  <c r="D140" i="16"/>
  <c r="D141" i="16"/>
  <c r="D142" i="16"/>
  <c r="D143" i="16"/>
  <c r="D144" i="16"/>
  <c r="D145" i="16"/>
  <c r="D146" i="16"/>
  <c r="D147" i="16"/>
  <c r="D148" i="16"/>
  <c r="D149" i="16"/>
  <c r="D150" i="16"/>
  <c r="D151" i="16"/>
  <c r="D152" i="16"/>
  <c r="D153" i="16"/>
  <c r="D154" i="16"/>
  <c r="D155" i="16"/>
  <c r="D156" i="16"/>
  <c r="D157" i="16"/>
  <c r="D158" i="16"/>
  <c r="D159" i="16"/>
  <c r="D160" i="16"/>
  <c r="D161" i="16"/>
  <c r="D162" i="16"/>
  <c r="D163" i="16"/>
  <c r="D164" i="16"/>
  <c r="D165" i="16"/>
  <c r="D166" i="16"/>
  <c r="D167" i="16"/>
  <c r="D168" i="16"/>
  <c r="D169" i="16"/>
  <c r="D170" i="16"/>
  <c r="D171" i="16"/>
  <c r="D172" i="16"/>
  <c r="D173" i="16"/>
  <c r="D174" i="16"/>
  <c r="D175" i="16"/>
  <c r="D176" i="16"/>
  <c r="D177" i="16"/>
  <c r="D178" i="16"/>
  <c r="D179" i="16"/>
  <c r="D180" i="16"/>
  <c r="D181" i="16"/>
  <c r="D182" i="16"/>
  <c r="D195" i="16"/>
  <c r="D203" i="16"/>
  <c r="D210" i="16"/>
  <c r="D211" i="16"/>
  <c r="D213" i="16"/>
  <c r="D243" i="16"/>
  <c r="D250" i="16"/>
  <c r="D252" i="16"/>
  <c r="D267" i="16"/>
  <c r="D282" i="16"/>
  <c r="D283" i="16"/>
  <c r="D310" i="16"/>
  <c r="D311" i="16"/>
  <c r="D312" i="16"/>
  <c r="D335" i="16"/>
  <c r="D336" i="16"/>
  <c r="D382" i="16"/>
  <c r="D383" i="16"/>
  <c r="D396" i="16"/>
  <c r="D418" i="16"/>
  <c r="D466" i="16"/>
  <c r="D467" i="16"/>
  <c r="D480" i="16"/>
  <c r="D491" i="16"/>
  <c r="I556" i="16" l="1"/>
  <c r="J556" i="16" s="1"/>
  <c r="K556" i="16" s="1"/>
  <c r="L556" i="16" s="1"/>
  <c r="M556" i="16" s="1"/>
  <c r="I555" i="16"/>
  <c r="J555" i="16" s="1"/>
  <c r="K555" i="16" s="1"/>
  <c r="L555" i="16" s="1"/>
  <c r="M555" i="16" s="1"/>
  <c r="I554" i="16"/>
  <c r="J554" i="16" s="1"/>
  <c r="K554" i="16" s="1"/>
  <c r="L554" i="16" s="1"/>
  <c r="M554" i="16" s="1"/>
  <c r="I553" i="16"/>
  <c r="J553" i="16" s="1"/>
  <c r="K553" i="16" s="1"/>
  <c r="L553" i="16" s="1"/>
  <c r="M553" i="16" s="1"/>
  <c r="I552" i="16"/>
  <c r="J552" i="16" s="1"/>
  <c r="K552" i="16" s="1"/>
  <c r="L552" i="16" s="1"/>
  <c r="M552" i="16" s="1"/>
  <c r="I551" i="16"/>
  <c r="J551" i="16" s="1"/>
  <c r="K551" i="16" s="1"/>
  <c r="L551" i="16" s="1"/>
  <c r="M551" i="16" s="1"/>
  <c r="I550" i="16"/>
  <c r="J550" i="16" s="1"/>
  <c r="K550" i="16" s="1"/>
  <c r="L550" i="16" s="1"/>
  <c r="M550" i="16" s="1"/>
  <c r="I549" i="16"/>
  <c r="J549" i="16" s="1"/>
  <c r="K549" i="16" s="1"/>
  <c r="L549" i="16" s="1"/>
  <c r="M549" i="16" s="1"/>
  <c r="I548" i="16"/>
  <c r="J548" i="16" s="1"/>
  <c r="K548" i="16" s="1"/>
  <c r="L548" i="16" s="1"/>
  <c r="M548" i="16" s="1"/>
  <c r="I547" i="16"/>
  <c r="J547" i="16" s="1"/>
  <c r="K547" i="16" s="1"/>
  <c r="L547" i="16" s="1"/>
  <c r="M547" i="16" s="1"/>
  <c r="I546" i="16"/>
  <c r="J546" i="16" s="1"/>
  <c r="K546" i="16" s="1"/>
  <c r="L546" i="16" s="1"/>
  <c r="M546" i="16" s="1"/>
  <c r="I545" i="16"/>
  <c r="J545" i="16" s="1"/>
  <c r="K545" i="16" s="1"/>
  <c r="L545" i="16" s="1"/>
  <c r="M545" i="16" s="1"/>
  <c r="I544" i="16"/>
  <c r="J544" i="16" s="1"/>
  <c r="K544" i="16" s="1"/>
  <c r="L544" i="16" s="1"/>
  <c r="M544" i="16" s="1"/>
  <c r="I543" i="16"/>
  <c r="J543" i="16" s="1"/>
  <c r="K543" i="16" s="1"/>
  <c r="L543" i="16" s="1"/>
  <c r="M543" i="16" s="1"/>
  <c r="I542" i="16"/>
  <c r="J542" i="16" s="1"/>
  <c r="K542" i="16" s="1"/>
  <c r="L542" i="16" s="1"/>
  <c r="M542" i="16" s="1"/>
  <c r="I541" i="16"/>
  <c r="J541" i="16" s="1"/>
  <c r="K541" i="16" s="1"/>
  <c r="L541" i="16" s="1"/>
  <c r="M541" i="16" s="1"/>
  <c r="I540" i="16"/>
  <c r="J540" i="16" s="1"/>
  <c r="K540" i="16" s="1"/>
  <c r="L540" i="16" s="1"/>
  <c r="M540" i="16" s="1"/>
  <c r="I539" i="16"/>
  <c r="J539" i="16" s="1"/>
  <c r="K539" i="16" s="1"/>
  <c r="L539" i="16" s="1"/>
  <c r="M539" i="16" s="1"/>
  <c r="I538" i="16"/>
  <c r="J538" i="16" s="1"/>
  <c r="K538" i="16" s="1"/>
  <c r="L538" i="16" s="1"/>
  <c r="M538" i="16" s="1"/>
  <c r="I537" i="16"/>
  <c r="J537" i="16" s="1"/>
  <c r="K537" i="16" s="1"/>
  <c r="L537" i="16" s="1"/>
  <c r="M537" i="16" s="1"/>
  <c r="I536" i="16"/>
  <c r="J536" i="16" s="1"/>
  <c r="K536" i="16" s="1"/>
  <c r="L536" i="16" s="1"/>
  <c r="M536" i="16" s="1"/>
  <c r="I535" i="16"/>
  <c r="J535" i="16" s="1"/>
  <c r="K535" i="16" s="1"/>
  <c r="L535" i="16" s="1"/>
  <c r="M535" i="16" s="1"/>
  <c r="I534" i="16"/>
  <c r="J534" i="16" s="1"/>
  <c r="K534" i="16" s="1"/>
  <c r="L534" i="16" s="1"/>
  <c r="M534" i="16" s="1"/>
  <c r="I533" i="16"/>
  <c r="J533" i="16" s="1"/>
  <c r="K533" i="16" s="1"/>
  <c r="L533" i="16" s="1"/>
  <c r="M533" i="16" s="1"/>
  <c r="I532" i="16"/>
  <c r="J532" i="16" s="1"/>
  <c r="K532" i="16" s="1"/>
  <c r="L532" i="16" s="1"/>
  <c r="M532" i="16" s="1"/>
  <c r="I531" i="16"/>
  <c r="J531" i="16" s="1"/>
  <c r="K531" i="16" s="1"/>
  <c r="L531" i="16" s="1"/>
  <c r="M531" i="16" s="1"/>
  <c r="I530" i="16"/>
  <c r="J530" i="16" s="1"/>
  <c r="K530" i="16" s="1"/>
  <c r="L530" i="16" s="1"/>
  <c r="M530" i="16" s="1"/>
  <c r="I529" i="16"/>
  <c r="J529" i="16" s="1"/>
  <c r="K529" i="16" s="1"/>
  <c r="L529" i="16" s="1"/>
  <c r="M529" i="16" s="1"/>
  <c r="I528" i="16"/>
  <c r="J528" i="16" s="1"/>
  <c r="K528" i="16" s="1"/>
  <c r="L528" i="16" s="1"/>
  <c r="M528" i="16" s="1"/>
  <c r="I527" i="16"/>
  <c r="J527" i="16" s="1"/>
  <c r="K527" i="16" s="1"/>
  <c r="L527" i="16" s="1"/>
  <c r="M527" i="16" s="1"/>
  <c r="I526" i="16"/>
  <c r="J526" i="16" s="1"/>
  <c r="K526" i="16" s="1"/>
  <c r="L526" i="16" s="1"/>
  <c r="M526" i="16" s="1"/>
  <c r="I525" i="16"/>
  <c r="J525" i="16" s="1"/>
  <c r="K525" i="16" s="1"/>
  <c r="L525" i="16" s="1"/>
  <c r="M525" i="16" s="1"/>
  <c r="I524" i="16"/>
  <c r="J524" i="16" s="1"/>
  <c r="K524" i="16" s="1"/>
  <c r="L524" i="16" s="1"/>
  <c r="M524" i="16" s="1"/>
  <c r="I523" i="16"/>
  <c r="J523" i="16" s="1"/>
  <c r="K523" i="16" s="1"/>
  <c r="L523" i="16" s="1"/>
  <c r="M523" i="16" s="1"/>
  <c r="I522" i="16"/>
  <c r="J522" i="16" s="1"/>
  <c r="K522" i="16" s="1"/>
  <c r="L522" i="16" s="1"/>
  <c r="M522" i="16" s="1"/>
  <c r="I521" i="16"/>
  <c r="J521" i="16" s="1"/>
  <c r="K521" i="16" s="1"/>
  <c r="L521" i="16" s="1"/>
  <c r="M521" i="16" s="1"/>
  <c r="I520" i="16"/>
  <c r="J520" i="16" s="1"/>
  <c r="K520" i="16" s="1"/>
  <c r="L520" i="16" s="1"/>
  <c r="M520" i="16" s="1"/>
  <c r="I519" i="16"/>
  <c r="J519" i="16" s="1"/>
  <c r="K519" i="16" s="1"/>
  <c r="L519" i="16" s="1"/>
  <c r="M519" i="16" s="1"/>
  <c r="I518" i="16"/>
  <c r="J518" i="16" s="1"/>
  <c r="K518" i="16" s="1"/>
  <c r="L518" i="16" s="1"/>
  <c r="M518" i="16" s="1"/>
  <c r="I517" i="16"/>
  <c r="J517" i="16" s="1"/>
  <c r="K517" i="16" s="1"/>
  <c r="L517" i="16" s="1"/>
  <c r="M517" i="16" s="1"/>
  <c r="I516" i="16"/>
  <c r="J516" i="16" s="1"/>
  <c r="K516" i="16" s="1"/>
  <c r="L516" i="16" s="1"/>
  <c r="M516" i="16" s="1"/>
  <c r="I515" i="16"/>
  <c r="J515" i="16" s="1"/>
  <c r="K515" i="16" s="1"/>
  <c r="L515" i="16" s="1"/>
  <c r="M515" i="16" s="1"/>
  <c r="I514" i="16"/>
  <c r="J514" i="16" s="1"/>
  <c r="K514" i="16" s="1"/>
  <c r="L514" i="16" s="1"/>
  <c r="M514" i="16" s="1"/>
  <c r="I513" i="16"/>
  <c r="J513" i="16" s="1"/>
  <c r="K513" i="16" s="1"/>
  <c r="L513" i="16" s="1"/>
  <c r="M513" i="16" s="1"/>
  <c r="I512" i="16"/>
  <c r="J512" i="16" s="1"/>
  <c r="K512" i="16" s="1"/>
  <c r="L512" i="16" s="1"/>
  <c r="M512" i="16" s="1"/>
  <c r="I511" i="16"/>
  <c r="J511" i="16" s="1"/>
  <c r="K511" i="16" s="1"/>
  <c r="L511" i="16" s="1"/>
  <c r="M511" i="16" s="1"/>
  <c r="I510" i="16"/>
  <c r="J510" i="16" s="1"/>
  <c r="K510" i="16" s="1"/>
  <c r="L510" i="16" s="1"/>
  <c r="M510" i="16" s="1"/>
  <c r="I509" i="16"/>
  <c r="J509" i="16" s="1"/>
  <c r="K509" i="16" s="1"/>
  <c r="L509" i="16" s="1"/>
  <c r="M509" i="16" s="1"/>
  <c r="I508" i="16"/>
  <c r="J508" i="16" s="1"/>
  <c r="K508" i="16" s="1"/>
  <c r="L508" i="16" s="1"/>
  <c r="M508" i="16" s="1"/>
  <c r="I507" i="16"/>
  <c r="J507" i="16" s="1"/>
  <c r="K507" i="16" s="1"/>
  <c r="L507" i="16" s="1"/>
  <c r="M507" i="16" s="1"/>
  <c r="I506" i="16"/>
  <c r="J506" i="16" s="1"/>
  <c r="K506" i="16" s="1"/>
  <c r="L506" i="16" s="1"/>
  <c r="M506" i="16" s="1"/>
  <c r="I505" i="16"/>
  <c r="J505" i="16" s="1"/>
  <c r="K505" i="16" s="1"/>
  <c r="L505" i="16" s="1"/>
  <c r="M505" i="16" s="1"/>
  <c r="I504" i="16"/>
  <c r="J504" i="16" s="1"/>
  <c r="K504" i="16" s="1"/>
  <c r="L504" i="16" s="1"/>
  <c r="M504" i="16" s="1"/>
  <c r="I503" i="16"/>
  <c r="J503" i="16" s="1"/>
  <c r="K503" i="16" s="1"/>
  <c r="L503" i="16" s="1"/>
  <c r="M503" i="16" s="1"/>
  <c r="I502" i="16"/>
  <c r="J502" i="16" s="1"/>
  <c r="K502" i="16" s="1"/>
  <c r="L502" i="16" s="1"/>
  <c r="M502" i="16" s="1"/>
  <c r="I501" i="16"/>
  <c r="J501" i="16" s="1"/>
  <c r="K501" i="16" s="1"/>
  <c r="L501" i="16" s="1"/>
  <c r="M501" i="16" s="1"/>
  <c r="I500" i="16"/>
  <c r="J500" i="16" s="1"/>
  <c r="K500" i="16" s="1"/>
  <c r="L500" i="16" s="1"/>
  <c r="M500" i="16" s="1"/>
  <c r="I499" i="16"/>
  <c r="J499" i="16" s="1"/>
  <c r="K499" i="16" s="1"/>
  <c r="L499" i="16" s="1"/>
  <c r="M499" i="16" s="1"/>
  <c r="I498" i="16"/>
  <c r="J498" i="16" s="1"/>
  <c r="K498" i="16" s="1"/>
  <c r="L498" i="16" s="1"/>
  <c r="M498" i="16" s="1"/>
  <c r="I497" i="16"/>
  <c r="J497" i="16" s="1"/>
  <c r="K497" i="16" s="1"/>
  <c r="L497" i="16" s="1"/>
  <c r="M497" i="16" s="1"/>
  <c r="I496" i="16"/>
  <c r="J496" i="16" s="1"/>
  <c r="K496" i="16" s="1"/>
  <c r="L496" i="16" s="1"/>
  <c r="M496" i="16" s="1"/>
  <c r="I495" i="16"/>
  <c r="J495" i="16" s="1"/>
  <c r="K495" i="16" s="1"/>
  <c r="L495" i="16" s="1"/>
  <c r="M495" i="16" s="1"/>
  <c r="I494" i="16"/>
  <c r="J494" i="16" s="1"/>
  <c r="K494" i="16" s="1"/>
  <c r="L494" i="16" s="1"/>
  <c r="M494" i="16" s="1"/>
  <c r="I493" i="16"/>
  <c r="J493" i="16" s="1"/>
  <c r="K493" i="16" s="1"/>
  <c r="L493" i="16" s="1"/>
  <c r="M493" i="16" s="1"/>
  <c r="I492" i="16"/>
  <c r="J492" i="16" s="1"/>
  <c r="K492" i="16" s="1"/>
  <c r="L492" i="16" s="1"/>
  <c r="M492" i="16" s="1"/>
  <c r="I491" i="16"/>
  <c r="J491" i="16" s="1"/>
  <c r="K491" i="16" s="1"/>
  <c r="L491" i="16" s="1"/>
  <c r="M491" i="16" s="1"/>
  <c r="I490" i="16"/>
  <c r="J490" i="16" s="1"/>
  <c r="K490" i="16" s="1"/>
  <c r="L490" i="16" s="1"/>
  <c r="M490" i="16" s="1"/>
  <c r="I489" i="16"/>
  <c r="J489" i="16" s="1"/>
  <c r="K489" i="16" s="1"/>
  <c r="L489" i="16" s="1"/>
  <c r="M489" i="16" s="1"/>
  <c r="I488" i="16"/>
  <c r="J488" i="16" s="1"/>
  <c r="K488" i="16" s="1"/>
  <c r="L488" i="16" s="1"/>
  <c r="M488" i="16" s="1"/>
  <c r="I487" i="16"/>
  <c r="J487" i="16" s="1"/>
  <c r="K487" i="16" s="1"/>
  <c r="L487" i="16" s="1"/>
  <c r="M487" i="16" s="1"/>
  <c r="I486" i="16"/>
  <c r="J486" i="16" s="1"/>
  <c r="K486" i="16" s="1"/>
  <c r="L486" i="16" s="1"/>
  <c r="M486" i="16" s="1"/>
  <c r="I485" i="16"/>
  <c r="J485" i="16" s="1"/>
  <c r="K485" i="16" s="1"/>
  <c r="L485" i="16" s="1"/>
  <c r="M485" i="16" s="1"/>
  <c r="I484" i="16"/>
  <c r="J484" i="16" s="1"/>
  <c r="K484" i="16" s="1"/>
  <c r="L484" i="16" s="1"/>
  <c r="M484" i="16" s="1"/>
  <c r="I483" i="16"/>
  <c r="J483" i="16" s="1"/>
  <c r="K483" i="16" s="1"/>
  <c r="L483" i="16" s="1"/>
  <c r="M483" i="16" s="1"/>
  <c r="I482" i="16"/>
  <c r="J482" i="16" s="1"/>
  <c r="K482" i="16" s="1"/>
  <c r="L482" i="16" s="1"/>
  <c r="M482" i="16" s="1"/>
  <c r="I481" i="16"/>
  <c r="J481" i="16" s="1"/>
  <c r="K481" i="16" s="1"/>
  <c r="L481" i="16" s="1"/>
  <c r="M481" i="16" s="1"/>
  <c r="I480" i="16"/>
  <c r="J480" i="16" s="1"/>
  <c r="K480" i="16" s="1"/>
  <c r="L480" i="16" s="1"/>
  <c r="M480" i="16" s="1"/>
  <c r="I479" i="16"/>
  <c r="J479" i="16" s="1"/>
  <c r="K479" i="16" s="1"/>
  <c r="L479" i="16" s="1"/>
  <c r="M479" i="16" s="1"/>
  <c r="I478" i="16"/>
  <c r="J478" i="16" s="1"/>
  <c r="K478" i="16" s="1"/>
  <c r="L478" i="16" s="1"/>
  <c r="M478" i="16" s="1"/>
  <c r="I477" i="16"/>
  <c r="J477" i="16" s="1"/>
  <c r="K477" i="16" s="1"/>
  <c r="L477" i="16" s="1"/>
  <c r="M477" i="16" s="1"/>
  <c r="I476" i="16"/>
  <c r="J476" i="16" s="1"/>
  <c r="K476" i="16" s="1"/>
  <c r="L476" i="16" s="1"/>
  <c r="M476" i="16" s="1"/>
  <c r="I475" i="16"/>
  <c r="J475" i="16" s="1"/>
  <c r="K475" i="16" s="1"/>
  <c r="L475" i="16" s="1"/>
  <c r="M475" i="16" s="1"/>
  <c r="I474" i="16"/>
  <c r="J474" i="16" s="1"/>
  <c r="K474" i="16" s="1"/>
  <c r="L474" i="16" s="1"/>
  <c r="M474" i="16" s="1"/>
  <c r="I473" i="16"/>
  <c r="J473" i="16" s="1"/>
  <c r="K473" i="16" s="1"/>
  <c r="L473" i="16" s="1"/>
  <c r="M473" i="16" s="1"/>
  <c r="I472" i="16"/>
  <c r="J472" i="16" s="1"/>
  <c r="K472" i="16" s="1"/>
  <c r="L472" i="16" s="1"/>
  <c r="M472" i="16" s="1"/>
  <c r="I471" i="16"/>
  <c r="J471" i="16" s="1"/>
  <c r="K471" i="16" s="1"/>
  <c r="L471" i="16" s="1"/>
  <c r="M471" i="16" s="1"/>
  <c r="I470" i="16"/>
  <c r="J470" i="16" s="1"/>
  <c r="K470" i="16" s="1"/>
  <c r="L470" i="16" s="1"/>
  <c r="M470" i="16" s="1"/>
  <c r="I469" i="16"/>
  <c r="J469" i="16" s="1"/>
  <c r="K469" i="16" s="1"/>
  <c r="L469" i="16" s="1"/>
  <c r="M469" i="16" s="1"/>
  <c r="I468" i="16"/>
  <c r="J468" i="16" s="1"/>
  <c r="K468" i="16" s="1"/>
  <c r="L468" i="16" s="1"/>
  <c r="M468" i="16" s="1"/>
  <c r="I467" i="16"/>
  <c r="J467" i="16" s="1"/>
  <c r="K467" i="16" s="1"/>
  <c r="L467" i="16" s="1"/>
  <c r="M467" i="16" s="1"/>
  <c r="I466" i="16"/>
  <c r="J466" i="16" s="1"/>
  <c r="K466" i="16" s="1"/>
  <c r="L466" i="16" s="1"/>
  <c r="M466" i="16" s="1"/>
  <c r="I465" i="16"/>
  <c r="J465" i="16" s="1"/>
  <c r="K465" i="16" s="1"/>
  <c r="L465" i="16" s="1"/>
  <c r="M465" i="16" s="1"/>
  <c r="I464" i="16"/>
  <c r="J464" i="16" s="1"/>
  <c r="K464" i="16" s="1"/>
  <c r="L464" i="16" s="1"/>
  <c r="M464" i="16" s="1"/>
  <c r="I463" i="16"/>
  <c r="J463" i="16" s="1"/>
  <c r="K463" i="16" s="1"/>
  <c r="L463" i="16" s="1"/>
  <c r="M463" i="16" s="1"/>
  <c r="I462" i="16"/>
  <c r="J462" i="16" s="1"/>
  <c r="K462" i="16" s="1"/>
  <c r="L462" i="16" s="1"/>
  <c r="M462" i="16" s="1"/>
  <c r="I461" i="16"/>
  <c r="J461" i="16" s="1"/>
  <c r="K461" i="16" s="1"/>
  <c r="L461" i="16" s="1"/>
  <c r="M461" i="16" s="1"/>
  <c r="I460" i="16"/>
  <c r="J460" i="16" s="1"/>
  <c r="K460" i="16" s="1"/>
  <c r="L460" i="16" s="1"/>
  <c r="M460" i="16" s="1"/>
  <c r="I459" i="16"/>
  <c r="J459" i="16" s="1"/>
  <c r="K459" i="16" s="1"/>
  <c r="L459" i="16" s="1"/>
  <c r="M459" i="16" s="1"/>
  <c r="I458" i="16"/>
  <c r="J458" i="16" s="1"/>
  <c r="K458" i="16" s="1"/>
  <c r="L458" i="16" s="1"/>
  <c r="M458" i="16" s="1"/>
  <c r="I457" i="16"/>
  <c r="J457" i="16" s="1"/>
  <c r="K457" i="16" s="1"/>
  <c r="L457" i="16" s="1"/>
  <c r="M457" i="16" s="1"/>
  <c r="I456" i="16"/>
  <c r="J456" i="16" s="1"/>
  <c r="K456" i="16" s="1"/>
  <c r="L456" i="16" s="1"/>
  <c r="M456" i="16" s="1"/>
  <c r="I455" i="16"/>
  <c r="J455" i="16" s="1"/>
  <c r="K455" i="16" s="1"/>
  <c r="L455" i="16" s="1"/>
  <c r="M455" i="16" s="1"/>
  <c r="I454" i="16"/>
  <c r="J454" i="16" s="1"/>
  <c r="K454" i="16" s="1"/>
  <c r="L454" i="16" s="1"/>
  <c r="M454" i="16" s="1"/>
  <c r="I453" i="16"/>
  <c r="J453" i="16" s="1"/>
  <c r="K453" i="16" s="1"/>
  <c r="L453" i="16" s="1"/>
  <c r="M453" i="16" s="1"/>
  <c r="I452" i="16"/>
  <c r="J452" i="16" s="1"/>
  <c r="K452" i="16" s="1"/>
  <c r="L452" i="16" s="1"/>
  <c r="M452" i="16" s="1"/>
  <c r="I451" i="16"/>
  <c r="J451" i="16" s="1"/>
  <c r="K451" i="16" s="1"/>
  <c r="L451" i="16" s="1"/>
  <c r="M451" i="16" s="1"/>
  <c r="I450" i="16"/>
  <c r="J450" i="16" s="1"/>
  <c r="K450" i="16" s="1"/>
  <c r="L450" i="16" s="1"/>
  <c r="M450" i="16" s="1"/>
  <c r="I449" i="16"/>
  <c r="J449" i="16" s="1"/>
  <c r="K449" i="16" s="1"/>
  <c r="L449" i="16" s="1"/>
  <c r="M449" i="16" s="1"/>
  <c r="I448" i="16"/>
  <c r="J448" i="16" s="1"/>
  <c r="K448" i="16" s="1"/>
  <c r="L448" i="16" s="1"/>
  <c r="M448" i="16" s="1"/>
  <c r="I447" i="16"/>
  <c r="J447" i="16" s="1"/>
  <c r="K447" i="16" s="1"/>
  <c r="L447" i="16" s="1"/>
  <c r="M447" i="16" s="1"/>
  <c r="I446" i="16"/>
  <c r="J446" i="16" s="1"/>
  <c r="K446" i="16" s="1"/>
  <c r="L446" i="16" s="1"/>
  <c r="M446" i="16" s="1"/>
  <c r="I445" i="16"/>
  <c r="J445" i="16" s="1"/>
  <c r="K445" i="16" s="1"/>
  <c r="L445" i="16" s="1"/>
  <c r="M445" i="16" s="1"/>
  <c r="I444" i="16"/>
  <c r="J444" i="16" s="1"/>
  <c r="K444" i="16" s="1"/>
  <c r="L444" i="16" s="1"/>
  <c r="M444" i="16" s="1"/>
  <c r="I443" i="16"/>
  <c r="J443" i="16" s="1"/>
  <c r="K443" i="16" s="1"/>
  <c r="L443" i="16" s="1"/>
  <c r="M443" i="16" s="1"/>
  <c r="I442" i="16"/>
  <c r="J442" i="16" s="1"/>
  <c r="K442" i="16" s="1"/>
  <c r="L442" i="16" s="1"/>
  <c r="M442" i="16" s="1"/>
  <c r="I441" i="16"/>
  <c r="J441" i="16" s="1"/>
  <c r="K441" i="16" s="1"/>
  <c r="L441" i="16" s="1"/>
  <c r="M441" i="16" s="1"/>
  <c r="I440" i="16"/>
  <c r="J440" i="16" s="1"/>
  <c r="K440" i="16" s="1"/>
  <c r="L440" i="16" s="1"/>
  <c r="M440" i="16" s="1"/>
  <c r="I439" i="16"/>
  <c r="J439" i="16" s="1"/>
  <c r="K439" i="16" s="1"/>
  <c r="L439" i="16" s="1"/>
  <c r="M439" i="16" s="1"/>
  <c r="I438" i="16"/>
  <c r="J438" i="16" s="1"/>
  <c r="K438" i="16" s="1"/>
  <c r="L438" i="16" s="1"/>
  <c r="M438" i="16" s="1"/>
  <c r="I437" i="16"/>
  <c r="J437" i="16" s="1"/>
  <c r="K437" i="16" s="1"/>
  <c r="L437" i="16" s="1"/>
  <c r="M437" i="16" s="1"/>
  <c r="I436" i="16"/>
  <c r="J436" i="16" s="1"/>
  <c r="K436" i="16" s="1"/>
  <c r="L436" i="16" s="1"/>
  <c r="M436" i="16" s="1"/>
  <c r="I435" i="16"/>
  <c r="J435" i="16" s="1"/>
  <c r="K435" i="16" s="1"/>
  <c r="L435" i="16" s="1"/>
  <c r="M435" i="16" s="1"/>
  <c r="I434" i="16"/>
  <c r="J434" i="16" s="1"/>
  <c r="K434" i="16" s="1"/>
  <c r="L434" i="16" s="1"/>
  <c r="M434" i="16" s="1"/>
  <c r="I433" i="16"/>
  <c r="J433" i="16" s="1"/>
  <c r="K433" i="16" s="1"/>
  <c r="L433" i="16" s="1"/>
  <c r="M433" i="16" s="1"/>
  <c r="I432" i="16"/>
  <c r="J432" i="16" s="1"/>
  <c r="K432" i="16" s="1"/>
  <c r="L432" i="16" s="1"/>
  <c r="M432" i="16" s="1"/>
  <c r="I431" i="16"/>
  <c r="J431" i="16" s="1"/>
  <c r="K431" i="16" s="1"/>
  <c r="L431" i="16" s="1"/>
  <c r="M431" i="16" s="1"/>
  <c r="I430" i="16"/>
  <c r="J430" i="16" s="1"/>
  <c r="K430" i="16" s="1"/>
  <c r="L430" i="16" s="1"/>
  <c r="M430" i="16" s="1"/>
  <c r="I429" i="16"/>
  <c r="J429" i="16" s="1"/>
  <c r="K429" i="16" s="1"/>
  <c r="L429" i="16" s="1"/>
  <c r="M429" i="16" s="1"/>
  <c r="I428" i="16"/>
  <c r="J428" i="16" s="1"/>
  <c r="K428" i="16" s="1"/>
  <c r="L428" i="16" s="1"/>
  <c r="M428" i="16" s="1"/>
  <c r="I427" i="16"/>
  <c r="J427" i="16" s="1"/>
  <c r="K427" i="16" s="1"/>
  <c r="L427" i="16" s="1"/>
  <c r="M427" i="16" s="1"/>
  <c r="I426" i="16"/>
  <c r="J426" i="16" s="1"/>
  <c r="K426" i="16" s="1"/>
  <c r="L426" i="16" s="1"/>
  <c r="M426" i="16" s="1"/>
  <c r="I425" i="16"/>
  <c r="J425" i="16" s="1"/>
  <c r="K425" i="16" s="1"/>
  <c r="L425" i="16" s="1"/>
  <c r="M425" i="16" s="1"/>
  <c r="I424" i="16"/>
  <c r="J424" i="16" s="1"/>
  <c r="K424" i="16" s="1"/>
  <c r="L424" i="16" s="1"/>
  <c r="M424" i="16" s="1"/>
  <c r="I423" i="16"/>
  <c r="J423" i="16" s="1"/>
  <c r="K423" i="16" s="1"/>
  <c r="L423" i="16" s="1"/>
  <c r="M423" i="16" s="1"/>
  <c r="I422" i="16"/>
  <c r="J422" i="16" s="1"/>
  <c r="K422" i="16" s="1"/>
  <c r="L422" i="16" s="1"/>
  <c r="M422" i="16" s="1"/>
  <c r="I421" i="16"/>
  <c r="J421" i="16" s="1"/>
  <c r="K421" i="16" s="1"/>
  <c r="L421" i="16" s="1"/>
  <c r="M421" i="16" s="1"/>
  <c r="I420" i="16"/>
  <c r="J420" i="16" s="1"/>
  <c r="K420" i="16" s="1"/>
  <c r="L420" i="16" s="1"/>
  <c r="M420" i="16" s="1"/>
  <c r="I419" i="16"/>
  <c r="J419" i="16" s="1"/>
  <c r="K419" i="16" s="1"/>
  <c r="L419" i="16" s="1"/>
  <c r="M419" i="16" s="1"/>
  <c r="I418" i="16"/>
  <c r="J418" i="16" s="1"/>
  <c r="K418" i="16" s="1"/>
  <c r="L418" i="16" s="1"/>
  <c r="M418" i="16" s="1"/>
  <c r="I417" i="16"/>
  <c r="J417" i="16" s="1"/>
  <c r="K417" i="16" s="1"/>
  <c r="L417" i="16" s="1"/>
  <c r="M417" i="16" s="1"/>
  <c r="I416" i="16"/>
  <c r="J416" i="16" s="1"/>
  <c r="K416" i="16" s="1"/>
  <c r="L416" i="16" s="1"/>
  <c r="M416" i="16" s="1"/>
  <c r="I415" i="16"/>
  <c r="J415" i="16" s="1"/>
  <c r="K415" i="16" s="1"/>
  <c r="L415" i="16" s="1"/>
  <c r="M415" i="16" s="1"/>
  <c r="I414" i="16"/>
  <c r="J414" i="16" s="1"/>
  <c r="K414" i="16" s="1"/>
  <c r="L414" i="16" s="1"/>
  <c r="M414" i="16" s="1"/>
  <c r="I413" i="16"/>
  <c r="J413" i="16" s="1"/>
  <c r="K413" i="16" s="1"/>
  <c r="L413" i="16" s="1"/>
  <c r="M413" i="16" s="1"/>
  <c r="I412" i="16"/>
  <c r="J412" i="16" s="1"/>
  <c r="K412" i="16" s="1"/>
  <c r="L412" i="16" s="1"/>
  <c r="M412" i="16" s="1"/>
  <c r="I411" i="16"/>
  <c r="J411" i="16" s="1"/>
  <c r="K411" i="16" s="1"/>
  <c r="L411" i="16" s="1"/>
  <c r="M411" i="16" s="1"/>
  <c r="I410" i="16"/>
  <c r="J410" i="16" s="1"/>
  <c r="K410" i="16" s="1"/>
  <c r="L410" i="16" s="1"/>
  <c r="M410" i="16" s="1"/>
  <c r="I409" i="16"/>
  <c r="J409" i="16" s="1"/>
  <c r="K409" i="16" s="1"/>
  <c r="L409" i="16" s="1"/>
  <c r="M409" i="16" s="1"/>
  <c r="I408" i="16"/>
  <c r="J408" i="16" s="1"/>
  <c r="K408" i="16" s="1"/>
  <c r="L408" i="16" s="1"/>
  <c r="M408" i="16" s="1"/>
  <c r="I407" i="16"/>
  <c r="J407" i="16" s="1"/>
  <c r="K407" i="16" s="1"/>
  <c r="L407" i="16" s="1"/>
  <c r="M407" i="16" s="1"/>
  <c r="I406" i="16"/>
  <c r="J406" i="16" s="1"/>
  <c r="K406" i="16" s="1"/>
  <c r="L406" i="16" s="1"/>
  <c r="M406" i="16" s="1"/>
  <c r="I405" i="16"/>
  <c r="J405" i="16" s="1"/>
  <c r="K405" i="16" s="1"/>
  <c r="L405" i="16" s="1"/>
  <c r="M405" i="16" s="1"/>
  <c r="I404" i="16"/>
  <c r="J404" i="16" s="1"/>
  <c r="K404" i="16" s="1"/>
  <c r="L404" i="16" s="1"/>
  <c r="M404" i="16" s="1"/>
  <c r="I403" i="16"/>
  <c r="J403" i="16" s="1"/>
  <c r="K403" i="16" s="1"/>
  <c r="L403" i="16" s="1"/>
  <c r="M403" i="16" s="1"/>
  <c r="I402" i="16"/>
  <c r="J402" i="16" s="1"/>
  <c r="K402" i="16" s="1"/>
  <c r="L402" i="16" s="1"/>
  <c r="M402" i="16" s="1"/>
  <c r="I401" i="16"/>
  <c r="J401" i="16" s="1"/>
  <c r="K401" i="16" s="1"/>
  <c r="L401" i="16" s="1"/>
  <c r="M401" i="16" s="1"/>
  <c r="I400" i="16"/>
  <c r="J400" i="16" s="1"/>
  <c r="K400" i="16" s="1"/>
  <c r="L400" i="16" s="1"/>
  <c r="M400" i="16" s="1"/>
  <c r="I399" i="16"/>
  <c r="J399" i="16" s="1"/>
  <c r="K399" i="16" s="1"/>
  <c r="L399" i="16" s="1"/>
  <c r="M399" i="16" s="1"/>
  <c r="I398" i="16"/>
  <c r="J398" i="16" s="1"/>
  <c r="K398" i="16" s="1"/>
  <c r="L398" i="16" s="1"/>
  <c r="M398" i="16" s="1"/>
  <c r="I397" i="16"/>
  <c r="J397" i="16" s="1"/>
  <c r="K397" i="16" s="1"/>
  <c r="L397" i="16" s="1"/>
  <c r="M397" i="16" s="1"/>
  <c r="I396" i="16"/>
  <c r="J396" i="16" s="1"/>
  <c r="K396" i="16" s="1"/>
  <c r="L396" i="16" s="1"/>
  <c r="M396" i="16" s="1"/>
  <c r="I395" i="16"/>
  <c r="J395" i="16" s="1"/>
  <c r="K395" i="16" s="1"/>
  <c r="L395" i="16" s="1"/>
  <c r="M395" i="16" s="1"/>
  <c r="I394" i="16"/>
  <c r="J394" i="16" s="1"/>
  <c r="K394" i="16" s="1"/>
  <c r="L394" i="16" s="1"/>
  <c r="M394" i="16" s="1"/>
  <c r="I393" i="16"/>
  <c r="J393" i="16" s="1"/>
  <c r="K393" i="16" s="1"/>
  <c r="L393" i="16" s="1"/>
  <c r="M393" i="16" s="1"/>
  <c r="I392" i="16"/>
  <c r="J392" i="16" s="1"/>
  <c r="K392" i="16" s="1"/>
  <c r="L392" i="16" s="1"/>
  <c r="M392" i="16" s="1"/>
  <c r="I391" i="16"/>
  <c r="J391" i="16" s="1"/>
  <c r="K391" i="16" s="1"/>
  <c r="L391" i="16" s="1"/>
  <c r="M391" i="16" s="1"/>
  <c r="I390" i="16"/>
  <c r="J390" i="16" s="1"/>
  <c r="K390" i="16" s="1"/>
  <c r="L390" i="16" s="1"/>
  <c r="M390" i="16" s="1"/>
  <c r="I389" i="16"/>
  <c r="J389" i="16" s="1"/>
  <c r="K389" i="16" s="1"/>
  <c r="L389" i="16" s="1"/>
  <c r="M389" i="16" s="1"/>
  <c r="I388" i="16"/>
  <c r="J388" i="16" s="1"/>
  <c r="K388" i="16" s="1"/>
  <c r="L388" i="16" s="1"/>
  <c r="M388" i="16" s="1"/>
  <c r="I387" i="16"/>
  <c r="J387" i="16" s="1"/>
  <c r="K387" i="16" s="1"/>
  <c r="L387" i="16" s="1"/>
  <c r="M387" i="16" s="1"/>
  <c r="I386" i="16"/>
  <c r="J386" i="16" s="1"/>
  <c r="K386" i="16" s="1"/>
  <c r="L386" i="16" s="1"/>
  <c r="M386" i="16" s="1"/>
  <c r="I385" i="16"/>
  <c r="J385" i="16" s="1"/>
  <c r="K385" i="16" s="1"/>
  <c r="L385" i="16" s="1"/>
  <c r="M385" i="16" s="1"/>
  <c r="I384" i="16"/>
  <c r="J384" i="16" s="1"/>
  <c r="K384" i="16" s="1"/>
  <c r="L384" i="16" s="1"/>
  <c r="M384" i="16" s="1"/>
  <c r="I383" i="16"/>
  <c r="J383" i="16" s="1"/>
  <c r="K383" i="16" s="1"/>
  <c r="L383" i="16" s="1"/>
  <c r="M383" i="16" s="1"/>
  <c r="I382" i="16"/>
  <c r="J382" i="16" s="1"/>
  <c r="K382" i="16" s="1"/>
  <c r="L382" i="16" s="1"/>
  <c r="M382" i="16" s="1"/>
  <c r="I381" i="16"/>
  <c r="J381" i="16" s="1"/>
  <c r="K381" i="16" s="1"/>
  <c r="L381" i="16" s="1"/>
  <c r="M381" i="16" s="1"/>
  <c r="I380" i="16"/>
  <c r="J380" i="16" s="1"/>
  <c r="K380" i="16" s="1"/>
  <c r="L380" i="16" s="1"/>
  <c r="M380" i="16" s="1"/>
  <c r="I379" i="16"/>
  <c r="J379" i="16" s="1"/>
  <c r="K379" i="16" s="1"/>
  <c r="L379" i="16" s="1"/>
  <c r="M379" i="16" s="1"/>
  <c r="I378" i="16"/>
  <c r="J378" i="16" s="1"/>
  <c r="K378" i="16" s="1"/>
  <c r="L378" i="16" s="1"/>
  <c r="M378" i="16" s="1"/>
  <c r="I377" i="16"/>
  <c r="J377" i="16" s="1"/>
  <c r="K377" i="16" s="1"/>
  <c r="L377" i="16" s="1"/>
  <c r="M377" i="16" s="1"/>
  <c r="I376" i="16"/>
  <c r="J376" i="16" s="1"/>
  <c r="K376" i="16" s="1"/>
  <c r="L376" i="16" s="1"/>
  <c r="M376" i="16" s="1"/>
  <c r="I375" i="16"/>
  <c r="J375" i="16" s="1"/>
  <c r="K375" i="16" s="1"/>
  <c r="L375" i="16" s="1"/>
  <c r="M375" i="16" s="1"/>
  <c r="I374" i="16"/>
  <c r="J374" i="16" s="1"/>
  <c r="K374" i="16" s="1"/>
  <c r="L374" i="16" s="1"/>
  <c r="M374" i="16" s="1"/>
  <c r="I373" i="16"/>
  <c r="J373" i="16" s="1"/>
  <c r="K373" i="16" s="1"/>
  <c r="L373" i="16" s="1"/>
  <c r="M373" i="16" s="1"/>
  <c r="I372" i="16"/>
  <c r="J372" i="16" s="1"/>
  <c r="K372" i="16" s="1"/>
  <c r="L372" i="16" s="1"/>
  <c r="M372" i="16" s="1"/>
  <c r="I371" i="16"/>
  <c r="J371" i="16" s="1"/>
  <c r="K371" i="16" s="1"/>
  <c r="L371" i="16" s="1"/>
  <c r="M371" i="16" s="1"/>
  <c r="I370" i="16"/>
  <c r="J370" i="16" s="1"/>
  <c r="K370" i="16" s="1"/>
  <c r="L370" i="16" s="1"/>
  <c r="M370" i="16" s="1"/>
  <c r="I369" i="16"/>
  <c r="J369" i="16" s="1"/>
  <c r="K369" i="16" s="1"/>
  <c r="L369" i="16" s="1"/>
  <c r="M369" i="16" s="1"/>
  <c r="I368" i="16"/>
  <c r="J368" i="16" s="1"/>
  <c r="K368" i="16" s="1"/>
  <c r="L368" i="16" s="1"/>
  <c r="M368" i="16" s="1"/>
  <c r="I367" i="16"/>
  <c r="J367" i="16" s="1"/>
  <c r="K367" i="16" s="1"/>
  <c r="L367" i="16" s="1"/>
  <c r="M367" i="16" s="1"/>
  <c r="I366" i="16"/>
  <c r="J366" i="16" s="1"/>
  <c r="K366" i="16" s="1"/>
  <c r="L366" i="16" s="1"/>
  <c r="M366" i="16" s="1"/>
  <c r="I365" i="16"/>
  <c r="J365" i="16" s="1"/>
  <c r="K365" i="16" s="1"/>
  <c r="L365" i="16" s="1"/>
  <c r="M365" i="16" s="1"/>
  <c r="I364" i="16"/>
  <c r="J364" i="16" s="1"/>
  <c r="K364" i="16" s="1"/>
  <c r="L364" i="16" s="1"/>
  <c r="M364" i="16" s="1"/>
  <c r="I363" i="16"/>
  <c r="J363" i="16" s="1"/>
  <c r="K363" i="16" s="1"/>
  <c r="L363" i="16" s="1"/>
  <c r="M363" i="16" s="1"/>
  <c r="I362" i="16"/>
  <c r="J362" i="16" s="1"/>
  <c r="K362" i="16" s="1"/>
  <c r="L362" i="16" s="1"/>
  <c r="M362" i="16" s="1"/>
  <c r="I361" i="16"/>
  <c r="J361" i="16" s="1"/>
  <c r="K361" i="16" s="1"/>
  <c r="L361" i="16" s="1"/>
  <c r="M361" i="16" s="1"/>
  <c r="I360" i="16"/>
  <c r="J360" i="16" s="1"/>
  <c r="K360" i="16" s="1"/>
  <c r="L360" i="16" s="1"/>
  <c r="M360" i="16" s="1"/>
  <c r="I359" i="16"/>
  <c r="J359" i="16" s="1"/>
  <c r="K359" i="16" s="1"/>
  <c r="L359" i="16" s="1"/>
  <c r="M359" i="16" s="1"/>
  <c r="I358" i="16"/>
  <c r="J358" i="16" s="1"/>
  <c r="K358" i="16" s="1"/>
  <c r="L358" i="16" s="1"/>
  <c r="M358" i="16" s="1"/>
  <c r="I357" i="16"/>
  <c r="J357" i="16" s="1"/>
  <c r="K357" i="16" s="1"/>
  <c r="L357" i="16" s="1"/>
  <c r="M357" i="16" s="1"/>
  <c r="I356" i="16"/>
  <c r="J356" i="16" s="1"/>
  <c r="K356" i="16" s="1"/>
  <c r="L356" i="16" s="1"/>
  <c r="M356" i="16" s="1"/>
  <c r="I355" i="16"/>
  <c r="J355" i="16" s="1"/>
  <c r="K355" i="16" s="1"/>
  <c r="L355" i="16" s="1"/>
  <c r="M355" i="16" s="1"/>
  <c r="I354" i="16"/>
  <c r="J354" i="16" s="1"/>
  <c r="K354" i="16" s="1"/>
  <c r="L354" i="16" s="1"/>
  <c r="M354" i="16" s="1"/>
  <c r="I353" i="16"/>
  <c r="J353" i="16" s="1"/>
  <c r="K353" i="16" s="1"/>
  <c r="L353" i="16" s="1"/>
  <c r="M353" i="16" s="1"/>
  <c r="I352" i="16"/>
  <c r="J352" i="16" s="1"/>
  <c r="K352" i="16" s="1"/>
  <c r="L352" i="16" s="1"/>
  <c r="M352" i="16" s="1"/>
  <c r="I351" i="16"/>
  <c r="J351" i="16" s="1"/>
  <c r="K351" i="16" s="1"/>
  <c r="L351" i="16" s="1"/>
  <c r="M351" i="16" s="1"/>
  <c r="I350" i="16"/>
  <c r="J350" i="16" s="1"/>
  <c r="K350" i="16" s="1"/>
  <c r="L350" i="16" s="1"/>
  <c r="M350" i="16" s="1"/>
  <c r="I349" i="16"/>
  <c r="J349" i="16" s="1"/>
  <c r="K349" i="16" s="1"/>
  <c r="L349" i="16" s="1"/>
  <c r="M349" i="16" s="1"/>
  <c r="I348" i="16"/>
  <c r="J348" i="16" s="1"/>
  <c r="K348" i="16" s="1"/>
  <c r="L348" i="16" s="1"/>
  <c r="M348" i="16" s="1"/>
  <c r="I347" i="16"/>
  <c r="J347" i="16" s="1"/>
  <c r="K347" i="16" s="1"/>
  <c r="L347" i="16" s="1"/>
  <c r="M347" i="16" s="1"/>
  <c r="I346" i="16"/>
  <c r="J346" i="16" s="1"/>
  <c r="K346" i="16" s="1"/>
  <c r="L346" i="16" s="1"/>
  <c r="M346" i="16" s="1"/>
  <c r="I345" i="16"/>
  <c r="J345" i="16" s="1"/>
  <c r="K345" i="16" s="1"/>
  <c r="L345" i="16" s="1"/>
  <c r="M345" i="16" s="1"/>
  <c r="I344" i="16"/>
  <c r="J344" i="16" s="1"/>
  <c r="K344" i="16" s="1"/>
  <c r="L344" i="16" s="1"/>
  <c r="M344" i="16" s="1"/>
  <c r="I343" i="16"/>
  <c r="J343" i="16" s="1"/>
  <c r="K343" i="16" s="1"/>
  <c r="L343" i="16" s="1"/>
  <c r="M343" i="16" s="1"/>
  <c r="I342" i="16"/>
  <c r="J342" i="16" s="1"/>
  <c r="K342" i="16" s="1"/>
  <c r="L342" i="16" s="1"/>
  <c r="M342" i="16" s="1"/>
  <c r="I341" i="16"/>
  <c r="J341" i="16" s="1"/>
  <c r="K341" i="16" s="1"/>
  <c r="L341" i="16" s="1"/>
  <c r="M341" i="16" s="1"/>
  <c r="I340" i="16"/>
  <c r="J340" i="16" s="1"/>
  <c r="K340" i="16" s="1"/>
  <c r="L340" i="16" s="1"/>
  <c r="M340" i="16" s="1"/>
  <c r="I339" i="16"/>
  <c r="J339" i="16" s="1"/>
  <c r="K339" i="16" s="1"/>
  <c r="L339" i="16" s="1"/>
  <c r="M339" i="16" s="1"/>
  <c r="I338" i="16"/>
  <c r="J338" i="16" s="1"/>
  <c r="K338" i="16" s="1"/>
  <c r="L338" i="16" s="1"/>
  <c r="M338" i="16" s="1"/>
  <c r="I337" i="16"/>
  <c r="J337" i="16" s="1"/>
  <c r="K337" i="16" s="1"/>
  <c r="L337" i="16" s="1"/>
  <c r="M337" i="16" s="1"/>
  <c r="I336" i="16"/>
  <c r="J336" i="16" s="1"/>
  <c r="K336" i="16" s="1"/>
  <c r="L336" i="16" s="1"/>
  <c r="M336" i="16" s="1"/>
  <c r="I335" i="16"/>
  <c r="J335" i="16" s="1"/>
  <c r="K335" i="16" s="1"/>
  <c r="L335" i="16" s="1"/>
  <c r="M335" i="16" s="1"/>
  <c r="I334" i="16"/>
  <c r="J334" i="16" s="1"/>
  <c r="K334" i="16" s="1"/>
  <c r="L334" i="16" s="1"/>
  <c r="M334" i="16" s="1"/>
  <c r="I333" i="16"/>
  <c r="J333" i="16" s="1"/>
  <c r="K333" i="16" s="1"/>
  <c r="L333" i="16" s="1"/>
  <c r="M333" i="16" s="1"/>
  <c r="I332" i="16"/>
  <c r="J332" i="16" s="1"/>
  <c r="K332" i="16" s="1"/>
  <c r="L332" i="16" s="1"/>
  <c r="M332" i="16" s="1"/>
  <c r="I331" i="16"/>
  <c r="J331" i="16" s="1"/>
  <c r="K331" i="16" s="1"/>
  <c r="L331" i="16" s="1"/>
  <c r="M331" i="16" s="1"/>
  <c r="I330" i="16"/>
  <c r="J330" i="16" s="1"/>
  <c r="K330" i="16" s="1"/>
  <c r="L330" i="16" s="1"/>
  <c r="M330" i="16" s="1"/>
  <c r="I329" i="16"/>
  <c r="J329" i="16" s="1"/>
  <c r="K329" i="16" s="1"/>
  <c r="L329" i="16" s="1"/>
  <c r="M329" i="16" s="1"/>
  <c r="I328" i="16"/>
  <c r="J328" i="16" s="1"/>
  <c r="K328" i="16" s="1"/>
  <c r="L328" i="16" s="1"/>
  <c r="M328" i="16" s="1"/>
  <c r="I327" i="16"/>
  <c r="J327" i="16" s="1"/>
  <c r="K327" i="16" s="1"/>
  <c r="L327" i="16" s="1"/>
  <c r="M327" i="16" s="1"/>
  <c r="I326" i="16"/>
  <c r="J326" i="16" s="1"/>
  <c r="K326" i="16" s="1"/>
  <c r="L326" i="16" s="1"/>
  <c r="M326" i="16" s="1"/>
  <c r="I325" i="16"/>
  <c r="J325" i="16" s="1"/>
  <c r="K325" i="16" s="1"/>
  <c r="L325" i="16" s="1"/>
  <c r="M325" i="16" s="1"/>
  <c r="I324" i="16"/>
  <c r="J324" i="16" s="1"/>
  <c r="K324" i="16" s="1"/>
  <c r="L324" i="16" s="1"/>
  <c r="M324" i="16" s="1"/>
  <c r="I323" i="16"/>
  <c r="J323" i="16" s="1"/>
  <c r="K323" i="16" s="1"/>
  <c r="L323" i="16" s="1"/>
  <c r="M323" i="16" s="1"/>
  <c r="I322" i="16"/>
  <c r="J322" i="16" s="1"/>
  <c r="K322" i="16" s="1"/>
  <c r="L322" i="16" s="1"/>
  <c r="M322" i="16" s="1"/>
  <c r="I321" i="16"/>
  <c r="J321" i="16" s="1"/>
  <c r="K321" i="16" s="1"/>
  <c r="L321" i="16" s="1"/>
  <c r="M321" i="16" s="1"/>
  <c r="I320" i="16"/>
  <c r="J320" i="16" s="1"/>
  <c r="K320" i="16" s="1"/>
  <c r="L320" i="16" s="1"/>
  <c r="M320" i="16" s="1"/>
  <c r="I319" i="16"/>
  <c r="J319" i="16" s="1"/>
  <c r="K319" i="16" s="1"/>
  <c r="L319" i="16" s="1"/>
  <c r="M319" i="16" s="1"/>
  <c r="I318" i="16"/>
  <c r="J318" i="16" s="1"/>
  <c r="K318" i="16" s="1"/>
  <c r="L318" i="16" s="1"/>
  <c r="M318" i="16" s="1"/>
  <c r="I317" i="16"/>
  <c r="J317" i="16" s="1"/>
  <c r="K317" i="16" s="1"/>
  <c r="L317" i="16" s="1"/>
  <c r="M317" i="16" s="1"/>
  <c r="I316" i="16"/>
  <c r="J316" i="16" s="1"/>
  <c r="K316" i="16" s="1"/>
  <c r="L316" i="16" s="1"/>
  <c r="M316" i="16" s="1"/>
  <c r="I315" i="16"/>
  <c r="J315" i="16" s="1"/>
  <c r="K315" i="16" s="1"/>
  <c r="L315" i="16" s="1"/>
  <c r="M315" i="16" s="1"/>
  <c r="I314" i="16"/>
  <c r="J314" i="16" s="1"/>
  <c r="K314" i="16" s="1"/>
  <c r="L314" i="16" s="1"/>
  <c r="M314" i="16" s="1"/>
  <c r="I313" i="16"/>
  <c r="J313" i="16" s="1"/>
  <c r="K313" i="16" s="1"/>
  <c r="L313" i="16" s="1"/>
  <c r="M313" i="16" s="1"/>
  <c r="I312" i="16"/>
  <c r="J312" i="16" s="1"/>
  <c r="K312" i="16" s="1"/>
  <c r="L312" i="16" s="1"/>
  <c r="M312" i="16" s="1"/>
  <c r="I311" i="16"/>
  <c r="J311" i="16" s="1"/>
  <c r="K311" i="16" s="1"/>
  <c r="L311" i="16" s="1"/>
  <c r="M311" i="16" s="1"/>
  <c r="I310" i="16"/>
  <c r="J310" i="16" s="1"/>
  <c r="K310" i="16" s="1"/>
  <c r="L310" i="16" s="1"/>
  <c r="M310" i="16" s="1"/>
  <c r="I309" i="16"/>
  <c r="J309" i="16" s="1"/>
  <c r="K309" i="16" s="1"/>
  <c r="L309" i="16" s="1"/>
  <c r="M309" i="16" s="1"/>
  <c r="I308" i="16"/>
  <c r="J308" i="16" s="1"/>
  <c r="K308" i="16" s="1"/>
  <c r="L308" i="16" s="1"/>
  <c r="M308" i="16" s="1"/>
  <c r="I307" i="16"/>
  <c r="J307" i="16" s="1"/>
  <c r="K307" i="16" s="1"/>
  <c r="L307" i="16" s="1"/>
  <c r="M307" i="16" s="1"/>
  <c r="I306" i="16"/>
  <c r="J306" i="16" s="1"/>
  <c r="K306" i="16" s="1"/>
  <c r="L306" i="16" s="1"/>
  <c r="M306" i="16" s="1"/>
  <c r="I305" i="16"/>
  <c r="J305" i="16" s="1"/>
  <c r="K305" i="16" s="1"/>
  <c r="L305" i="16" s="1"/>
  <c r="M305" i="16" s="1"/>
  <c r="I304" i="16"/>
  <c r="J304" i="16" s="1"/>
  <c r="K304" i="16" s="1"/>
  <c r="L304" i="16" s="1"/>
  <c r="M304" i="16" s="1"/>
  <c r="I303" i="16"/>
  <c r="J303" i="16" s="1"/>
  <c r="K303" i="16" s="1"/>
  <c r="L303" i="16" s="1"/>
  <c r="M303" i="16" s="1"/>
  <c r="I302" i="16"/>
  <c r="J302" i="16" s="1"/>
  <c r="K302" i="16" s="1"/>
  <c r="L302" i="16" s="1"/>
  <c r="M302" i="16" s="1"/>
  <c r="I301" i="16"/>
  <c r="J301" i="16" s="1"/>
  <c r="K301" i="16" s="1"/>
  <c r="L301" i="16" s="1"/>
  <c r="M301" i="16" s="1"/>
  <c r="I300" i="16"/>
  <c r="J300" i="16" s="1"/>
  <c r="K300" i="16" s="1"/>
  <c r="L300" i="16" s="1"/>
  <c r="M300" i="16" s="1"/>
  <c r="I299" i="16"/>
  <c r="J299" i="16" s="1"/>
  <c r="K299" i="16" s="1"/>
  <c r="L299" i="16" s="1"/>
  <c r="M299" i="16" s="1"/>
  <c r="I298" i="16"/>
  <c r="J298" i="16" s="1"/>
  <c r="K298" i="16" s="1"/>
  <c r="L298" i="16" s="1"/>
  <c r="M298" i="16" s="1"/>
  <c r="I297" i="16"/>
  <c r="J297" i="16" s="1"/>
  <c r="K297" i="16" s="1"/>
  <c r="L297" i="16" s="1"/>
  <c r="M297" i="16" s="1"/>
  <c r="I296" i="16"/>
  <c r="J296" i="16" s="1"/>
  <c r="K296" i="16" s="1"/>
  <c r="L296" i="16" s="1"/>
  <c r="M296" i="16" s="1"/>
  <c r="I295" i="16"/>
  <c r="J295" i="16" s="1"/>
  <c r="K295" i="16" s="1"/>
  <c r="L295" i="16" s="1"/>
  <c r="M295" i="16" s="1"/>
  <c r="I294" i="16"/>
  <c r="J294" i="16" s="1"/>
  <c r="K294" i="16" s="1"/>
  <c r="L294" i="16" s="1"/>
  <c r="M294" i="16" s="1"/>
  <c r="I293" i="16"/>
  <c r="J293" i="16" s="1"/>
  <c r="K293" i="16" s="1"/>
  <c r="L293" i="16" s="1"/>
  <c r="M293" i="16" s="1"/>
  <c r="I292" i="16"/>
  <c r="J292" i="16" s="1"/>
  <c r="K292" i="16" s="1"/>
  <c r="L292" i="16" s="1"/>
  <c r="M292" i="16" s="1"/>
  <c r="I291" i="16"/>
  <c r="J291" i="16" s="1"/>
  <c r="K291" i="16" s="1"/>
  <c r="L291" i="16" s="1"/>
  <c r="M291" i="16" s="1"/>
  <c r="I290" i="16"/>
  <c r="J290" i="16" s="1"/>
  <c r="K290" i="16" s="1"/>
  <c r="L290" i="16" s="1"/>
  <c r="M290" i="16" s="1"/>
  <c r="I289" i="16"/>
  <c r="J289" i="16" s="1"/>
  <c r="K289" i="16" s="1"/>
  <c r="L289" i="16" s="1"/>
  <c r="M289" i="16" s="1"/>
  <c r="I288" i="16"/>
  <c r="J288" i="16" s="1"/>
  <c r="K288" i="16" s="1"/>
  <c r="L288" i="16" s="1"/>
  <c r="M288" i="16" s="1"/>
  <c r="I287" i="16"/>
  <c r="J287" i="16" s="1"/>
  <c r="K287" i="16" s="1"/>
  <c r="L287" i="16" s="1"/>
  <c r="M287" i="16" s="1"/>
  <c r="I286" i="16"/>
  <c r="J286" i="16" s="1"/>
  <c r="K286" i="16" s="1"/>
  <c r="L286" i="16" s="1"/>
  <c r="M286" i="16" s="1"/>
  <c r="I285" i="16"/>
  <c r="J285" i="16" s="1"/>
  <c r="K285" i="16" s="1"/>
  <c r="L285" i="16" s="1"/>
  <c r="M285" i="16" s="1"/>
  <c r="I284" i="16"/>
  <c r="J284" i="16" s="1"/>
  <c r="K284" i="16" s="1"/>
  <c r="L284" i="16" s="1"/>
  <c r="M284" i="16" s="1"/>
  <c r="I283" i="16"/>
  <c r="J283" i="16" s="1"/>
  <c r="K283" i="16" s="1"/>
  <c r="L283" i="16" s="1"/>
  <c r="M283" i="16" s="1"/>
  <c r="I282" i="16"/>
  <c r="J282" i="16" s="1"/>
  <c r="K282" i="16" s="1"/>
  <c r="L282" i="16" s="1"/>
  <c r="M282" i="16" s="1"/>
  <c r="I281" i="16"/>
  <c r="J281" i="16" s="1"/>
  <c r="K281" i="16" s="1"/>
  <c r="L281" i="16" s="1"/>
  <c r="M281" i="16" s="1"/>
  <c r="I280" i="16"/>
  <c r="J280" i="16" s="1"/>
  <c r="K280" i="16" s="1"/>
  <c r="L280" i="16" s="1"/>
  <c r="M280" i="16" s="1"/>
  <c r="I279" i="16"/>
  <c r="J279" i="16" s="1"/>
  <c r="K279" i="16" s="1"/>
  <c r="L279" i="16" s="1"/>
  <c r="M279" i="16" s="1"/>
  <c r="I278" i="16"/>
  <c r="J278" i="16" s="1"/>
  <c r="K278" i="16" s="1"/>
  <c r="L278" i="16" s="1"/>
  <c r="M278" i="16" s="1"/>
  <c r="I277" i="16"/>
  <c r="J277" i="16" s="1"/>
  <c r="K277" i="16" s="1"/>
  <c r="L277" i="16" s="1"/>
  <c r="M277" i="16" s="1"/>
  <c r="I276" i="16"/>
  <c r="J276" i="16" s="1"/>
  <c r="K276" i="16" s="1"/>
  <c r="L276" i="16" s="1"/>
  <c r="M276" i="16" s="1"/>
  <c r="I275" i="16"/>
  <c r="J275" i="16" s="1"/>
  <c r="K275" i="16" s="1"/>
  <c r="L275" i="16" s="1"/>
  <c r="M275" i="16" s="1"/>
  <c r="I274" i="16"/>
  <c r="J274" i="16" s="1"/>
  <c r="K274" i="16" s="1"/>
  <c r="L274" i="16" s="1"/>
  <c r="M274" i="16" s="1"/>
  <c r="I273" i="16"/>
  <c r="J273" i="16" s="1"/>
  <c r="K273" i="16" s="1"/>
  <c r="L273" i="16" s="1"/>
  <c r="M273" i="16" s="1"/>
  <c r="I272" i="16"/>
  <c r="J272" i="16" s="1"/>
  <c r="K272" i="16" s="1"/>
  <c r="L272" i="16" s="1"/>
  <c r="M272" i="16" s="1"/>
  <c r="I271" i="16"/>
  <c r="J271" i="16" s="1"/>
  <c r="K271" i="16" s="1"/>
  <c r="L271" i="16" s="1"/>
  <c r="M271" i="16" s="1"/>
  <c r="I270" i="16"/>
  <c r="J270" i="16" s="1"/>
  <c r="K270" i="16" s="1"/>
  <c r="L270" i="16" s="1"/>
  <c r="M270" i="16" s="1"/>
  <c r="I269" i="16"/>
  <c r="J269" i="16" s="1"/>
  <c r="K269" i="16" s="1"/>
  <c r="L269" i="16" s="1"/>
  <c r="M269" i="16" s="1"/>
  <c r="I268" i="16"/>
  <c r="J268" i="16" s="1"/>
  <c r="K268" i="16" s="1"/>
  <c r="L268" i="16" s="1"/>
  <c r="M268" i="16" s="1"/>
  <c r="I267" i="16"/>
  <c r="J267" i="16" s="1"/>
  <c r="K267" i="16" s="1"/>
  <c r="L267" i="16" s="1"/>
  <c r="M267" i="16" s="1"/>
  <c r="I266" i="16"/>
  <c r="J266" i="16" s="1"/>
  <c r="K266" i="16" s="1"/>
  <c r="L266" i="16" s="1"/>
  <c r="M266" i="16" s="1"/>
  <c r="I265" i="16"/>
  <c r="J265" i="16" s="1"/>
  <c r="K265" i="16" s="1"/>
  <c r="L265" i="16" s="1"/>
  <c r="M265" i="16" s="1"/>
  <c r="I264" i="16"/>
  <c r="J264" i="16" s="1"/>
  <c r="K264" i="16" s="1"/>
  <c r="L264" i="16" s="1"/>
  <c r="M264" i="16" s="1"/>
  <c r="I263" i="16"/>
  <c r="J263" i="16" s="1"/>
  <c r="K263" i="16" s="1"/>
  <c r="L263" i="16" s="1"/>
  <c r="M263" i="16" s="1"/>
  <c r="I262" i="16"/>
  <c r="J262" i="16" s="1"/>
  <c r="K262" i="16" s="1"/>
  <c r="L262" i="16" s="1"/>
  <c r="M262" i="16" s="1"/>
  <c r="I261" i="16"/>
  <c r="J261" i="16" s="1"/>
  <c r="K261" i="16" s="1"/>
  <c r="L261" i="16" s="1"/>
  <c r="M261" i="16" s="1"/>
  <c r="I260" i="16"/>
  <c r="J260" i="16" s="1"/>
  <c r="K260" i="16" s="1"/>
  <c r="L260" i="16" s="1"/>
  <c r="M260" i="16" s="1"/>
  <c r="I259" i="16"/>
  <c r="J259" i="16" s="1"/>
  <c r="K259" i="16" s="1"/>
  <c r="L259" i="16" s="1"/>
  <c r="M259" i="16" s="1"/>
  <c r="I258" i="16"/>
  <c r="J258" i="16" s="1"/>
  <c r="K258" i="16" s="1"/>
  <c r="L258" i="16" s="1"/>
  <c r="M258" i="16" s="1"/>
  <c r="I257" i="16"/>
  <c r="J257" i="16" s="1"/>
  <c r="K257" i="16" s="1"/>
  <c r="L257" i="16" s="1"/>
  <c r="M257" i="16" s="1"/>
  <c r="I256" i="16"/>
  <c r="J256" i="16" s="1"/>
  <c r="K256" i="16" s="1"/>
  <c r="L256" i="16" s="1"/>
  <c r="M256" i="16" s="1"/>
  <c r="I255" i="16"/>
  <c r="J255" i="16" s="1"/>
  <c r="K255" i="16" s="1"/>
  <c r="L255" i="16" s="1"/>
  <c r="M255" i="16" s="1"/>
  <c r="I254" i="16"/>
  <c r="J254" i="16" s="1"/>
  <c r="K254" i="16" s="1"/>
  <c r="L254" i="16" s="1"/>
  <c r="M254" i="16" s="1"/>
  <c r="I253" i="16"/>
  <c r="J253" i="16" s="1"/>
  <c r="K253" i="16" s="1"/>
  <c r="L253" i="16" s="1"/>
  <c r="M253" i="16" s="1"/>
  <c r="I252" i="16"/>
  <c r="J252" i="16" s="1"/>
  <c r="K252" i="16" s="1"/>
  <c r="L252" i="16" s="1"/>
  <c r="M252" i="16" s="1"/>
  <c r="I251" i="16"/>
  <c r="J251" i="16" s="1"/>
  <c r="K251" i="16" s="1"/>
  <c r="L251" i="16" s="1"/>
  <c r="M251" i="16" s="1"/>
  <c r="I250" i="16"/>
  <c r="J250" i="16" s="1"/>
  <c r="K250" i="16" s="1"/>
  <c r="L250" i="16" s="1"/>
  <c r="M250" i="16" s="1"/>
  <c r="I249" i="16"/>
  <c r="J249" i="16" s="1"/>
  <c r="K249" i="16" s="1"/>
  <c r="L249" i="16" s="1"/>
  <c r="M249" i="16" s="1"/>
  <c r="I248" i="16"/>
  <c r="J248" i="16" s="1"/>
  <c r="K248" i="16" s="1"/>
  <c r="L248" i="16" s="1"/>
  <c r="M248" i="16" s="1"/>
  <c r="I247" i="16"/>
  <c r="J247" i="16" s="1"/>
  <c r="K247" i="16" s="1"/>
  <c r="L247" i="16" s="1"/>
  <c r="M247" i="16" s="1"/>
  <c r="I246" i="16"/>
  <c r="J246" i="16" s="1"/>
  <c r="K246" i="16" s="1"/>
  <c r="L246" i="16" s="1"/>
  <c r="M246" i="16" s="1"/>
  <c r="I245" i="16"/>
  <c r="J245" i="16" s="1"/>
  <c r="K245" i="16" s="1"/>
  <c r="L245" i="16" s="1"/>
  <c r="M245" i="16" s="1"/>
  <c r="I244" i="16"/>
  <c r="J244" i="16" s="1"/>
  <c r="K244" i="16" s="1"/>
  <c r="L244" i="16" s="1"/>
  <c r="M244" i="16" s="1"/>
  <c r="I243" i="16"/>
  <c r="J243" i="16" s="1"/>
  <c r="K243" i="16" s="1"/>
  <c r="L243" i="16" s="1"/>
  <c r="M243" i="16" s="1"/>
  <c r="I242" i="16"/>
  <c r="J242" i="16" s="1"/>
  <c r="K242" i="16" s="1"/>
  <c r="L242" i="16" s="1"/>
  <c r="M242" i="16" s="1"/>
  <c r="I241" i="16"/>
  <c r="J241" i="16" s="1"/>
  <c r="K241" i="16" s="1"/>
  <c r="L241" i="16" s="1"/>
  <c r="M241" i="16" s="1"/>
  <c r="I240" i="16"/>
  <c r="J240" i="16" s="1"/>
  <c r="K240" i="16" s="1"/>
  <c r="L240" i="16" s="1"/>
  <c r="M240" i="16" s="1"/>
  <c r="I239" i="16"/>
  <c r="J239" i="16" s="1"/>
  <c r="K239" i="16" s="1"/>
  <c r="L239" i="16" s="1"/>
  <c r="M239" i="16" s="1"/>
  <c r="I238" i="16"/>
  <c r="J238" i="16" s="1"/>
  <c r="K238" i="16" s="1"/>
  <c r="L238" i="16" s="1"/>
  <c r="M238" i="16" s="1"/>
  <c r="I237" i="16"/>
  <c r="J237" i="16" s="1"/>
  <c r="K237" i="16" s="1"/>
  <c r="L237" i="16" s="1"/>
  <c r="M237" i="16" s="1"/>
  <c r="I236" i="16"/>
  <c r="J236" i="16" s="1"/>
  <c r="K236" i="16" s="1"/>
  <c r="L236" i="16" s="1"/>
  <c r="M236" i="16" s="1"/>
  <c r="I235" i="16"/>
  <c r="J235" i="16" s="1"/>
  <c r="K235" i="16" s="1"/>
  <c r="L235" i="16" s="1"/>
  <c r="M235" i="16" s="1"/>
  <c r="I234" i="16"/>
  <c r="J234" i="16" s="1"/>
  <c r="K234" i="16" s="1"/>
  <c r="L234" i="16" s="1"/>
  <c r="M234" i="16" s="1"/>
  <c r="I233" i="16"/>
  <c r="J233" i="16" s="1"/>
  <c r="K233" i="16" s="1"/>
  <c r="L233" i="16" s="1"/>
  <c r="M233" i="16" s="1"/>
  <c r="I232" i="16"/>
  <c r="J232" i="16" s="1"/>
  <c r="K232" i="16" s="1"/>
  <c r="L232" i="16" s="1"/>
  <c r="M232" i="16" s="1"/>
  <c r="I231" i="16"/>
  <c r="J231" i="16" s="1"/>
  <c r="K231" i="16" s="1"/>
  <c r="L231" i="16" s="1"/>
  <c r="M231" i="16" s="1"/>
  <c r="I230" i="16"/>
  <c r="J230" i="16" s="1"/>
  <c r="K230" i="16" s="1"/>
  <c r="L230" i="16" s="1"/>
  <c r="M230" i="16" s="1"/>
  <c r="I229" i="16"/>
  <c r="J229" i="16" s="1"/>
  <c r="K229" i="16" s="1"/>
  <c r="L229" i="16" s="1"/>
  <c r="M229" i="16" s="1"/>
  <c r="I228" i="16"/>
  <c r="J228" i="16" s="1"/>
  <c r="K228" i="16" s="1"/>
  <c r="L228" i="16" s="1"/>
  <c r="M228" i="16" s="1"/>
  <c r="I227" i="16"/>
  <c r="J227" i="16" s="1"/>
  <c r="K227" i="16" s="1"/>
  <c r="L227" i="16" s="1"/>
  <c r="M227" i="16" s="1"/>
  <c r="I226" i="16"/>
  <c r="J226" i="16" s="1"/>
  <c r="K226" i="16" s="1"/>
  <c r="L226" i="16" s="1"/>
  <c r="M226" i="16" s="1"/>
  <c r="I225" i="16"/>
  <c r="J225" i="16" s="1"/>
  <c r="K225" i="16" s="1"/>
  <c r="L225" i="16" s="1"/>
  <c r="M225" i="16" s="1"/>
  <c r="I224" i="16"/>
  <c r="J224" i="16" s="1"/>
  <c r="K224" i="16" s="1"/>
  <c r="L224" i="16" s="1"/>
  <c r="M224" i="16" s="1"/>
  <c r="I223" i="16"/>
  <c r="J223" i="16" s="1"/>
  <c r="K223" i="16" s="1"/>
  <c r="L223" i="16" s="1"/>
  <c r="M223" i="16" s="1"/>
  <c r="I222" i="16"/>
  <c r="J222" i="16" s="1"/>
  <c r="K222" i="16" s="1"/>
  <c r="L222" i="16" s="1"/>
  <c r="M222" i="16" s="1"/>
  <c r="I221" i="16"/>
  <c r="J221" i="16" s="1"/>
  <c r="K221" i="16" s="1"/>
  <c r="L221" i="16" s="1"/>
  <c r="M221" i="16" s="1"/>
  <c r="I220" i="16"/>
  <c r="J220" i="16" s="1"/>
  <c r="K220" i="16" s="1"/>
  <c r="L220" i="16" s="1"/>
  <c r="M220" i="16" s="1"/>
  <c r="I219" i="16"/>
  <c r="J219" i="16" s="1"/>
  <c r="K219" i="16" s="1"/>
  <c r="L219" i="16" s="1"/>
  <c r="M219" i="16" s="1"/>
  <c r="I218" i="16"/>
  <c r="J218" i="16" s="1"/>
  <c r="K218" i="16" s="1"/>
  <c r="L218" i="16" s="1"/>
  <c r="M218" i="16" s="1"/>
  <c r="I217" i="16"/>
  <c r="J217" i="16" s="1"/>
  <c r="K217" i="16" s="1"/>
  <c r="L217" i="16" s="1"/>
  <c r="M217" i="16" s="1"/>
  <c r="I216" i="16"/>
  <c r="J216" i="16" s="1"/>
  <c r="K216" i="16" s="1"/>
  <c r="L216" i="16" s="1"/>
  <c r="M216" i="16" s="1"/>
  <c r="I215" i="16"/>
  <c r="J215" i="16" s="1"/>
  <c r="K215" i="16" s="1"/>
  <c r="L215" i="16" s="1"/>
  <c r="M215" i="16" s="1"/>
  <c r="I214" i="16"/>
  <c r="J214" i="16" s="1"/>
  <c r="K214" i="16" s="1"/>
  <c r="L214" i="16" s="1"/>
  <c r="M214" i="16" s="1"/>
  <c r="I213" i="16"/>
  <c r="J213" i="16" s="1"/>
  <c r="K213" i="16" s="1"/>
  <c r="L213" i="16" s="1"/>
  <c r="M213" i="16" s="1"/>
  <c r="I212" i="16"/>
  <c r="J212" i="16" s="1"/>
  <c r="K212" i="16" s="1"/>
  <c r="L212" i="16" s="1"/>
  <c r="M212" i="16" s="1"/>
  <c r="I211" i="16"/>
  <c r="J211" i="16" s="1"/>
  <c r="K211" i="16" s="1"/>
  <c r="L211" i="16" s="1"/>
  <c r="M211" i="16" s="1"/>
  <c r="I210" i="16"/>
  <c r="J210" i="16" s="1"/>
  <c r="K210" i="16" s="1"/>
  <c r="L210" i="16" s="1"/>
  <c r="M210" i="16" s="1"/>
  <c r="I209" i="16"/>
  <c r="J209" i="16" s="1"/>
  <c r="K209" i="16" s="1"/>
  <c r="L209" i="16" s="1"/>
  <c r="M209" i="16" s="1"/>
  <c r="I208" i="16"/>
  <c r="J208" i="16" s="1"/>
  <c r="K208" i="16" s="1"/>
  <c r="L208" i="16" s="1"/>
  <c r="M208" i="16" s="1"/>
  <c r="I207" i="16"/>
  <c r="J207" i="16" s="1"/>
  <c r="K207" i="16" s="1"/>
  <c r="L207" i="16" s="1"/>
  <c r="M207" i="16" s="1"/>
  <c r="I206" i="16"/>
  <c r="J206" i="16" s="1"/>
  <c r="K206" i="16" s="1"/>
  <c r="L206" i="16" s="1"/>
  <c r="M206" i="16" s="1"/>
  <c r="I205" i="16"/>
  <c r="J205" i="16" s="1"/>
  <c r="K205" i="16" s="1"/>
  <c r="L205" i="16" s="1"/>
  <c r="M205" i="16" s="1"/>
  <c r="I204" i="16"/>
  <c r="J204" i="16" s="1"/>
  <c r="K204" i="16" s="1"/>
  <c r="L204" i="16" s="1"/>
  <c r="M204" i="16" s="1"/>
  <c r="I203" i="16"/>
  <c r="J203" i="16" s="1"/>
  <c r="K203" i="16" s="1"/>
  <c r="L203" i="16" s="1"/>
  <c r="M203" i="16" s="1"/>
  <c r="I202" i="16"/>
  <c r="J202" i="16" s="1"/>
  <c r="K202" i="16" s="1"/>
  <c r="L202" i="16" s="1"/>
  <c r="M202" i="16" s="1"/>
  <c r="I201" i="16"/>
  <c r="J201" i="16" s="1"/>
  <c r="K201" i="16" s="1"/>
  <c r="L201" i="16" s="1"/>
  <c r="M201" i="16" s="1"/>
  <c r="I200" i="16"/>
  <c r="J200" i="16" s="1"/>
  <c r="K200" i="16" s="1"/>
  <c r="L200" i="16" s="1"/>
  <c r="M200" i="16" s="1"/>
  <c r="I199" i="16"/>
  <c r="J199" i="16" s="1"/>
  <c r="K199" i="16" s="1"/>
  <c r="L199" i="16" s="1"/>
  <c r="M199" i="16" s="1"/>
  <c r="I198" i="16"/>
  <c r="J198" i="16" s="1"/>
  <c r="K198" i="16" s="1"/>
  <c r="L198" i="16" s="1"/>
  <c r="M198" i="16" s="1"/>
  <c r="I197" i="16"/>
  <c r="J197" i="16" s="1"/>
  <c r="K197" i="16" s="1"/>
  <c r="L197" i="16" s="1"/>
  <c r="M197" i="16" s="1"/>
  <c r="I196" i="16"/>
  <c r="J196" i="16" s="1"/>
  <c r="K196" i="16" s="1"/>
  <c r="L196" i="16" s="1"/>
  <c r="M196" i="16" s="1"/>
  <c r="I195" i="16"/>
  <c r="J195" i="16" s="1"/>
  <c r="K195" i="16" s="1"/>
  <c r="L195" i="16" s="1"/>
  <c r="M195" i="16" s="1"/>
  <c r="I194" i="16"/>
  <c r="J194" i="16" s="1"/>
  <c r="K194" i="16" s="1"/>
  <c r="L194" i="16" s="1"/>
  <c r="M194" i="16" s="1"/>
  <c r="I193" i="16"/>
  <c r="J193" i="16" s="1"/>
  <c r="K193" i="16" s="1"/>
  <c r="L193" i="16" s="1"/>
  <c r="M193" i="16" s="1"/>
  <c r="I192" i="16"/>
  <c r="J192" i="16" s="1"/>
  <c r="K192" i="16" s="1"/>
  <c r="L192" i="16" s="1"/>
  <c r="M192" i="16" s="1"/>
  <c r="I191" i="16"/>
  <c r="J191" i="16" s="1"/>
  <c r="K191" i="16" s="1"/>
  <c r="L191" i="16" s="1"/>
  <c r="M191" i="16" s="1"/>
  <c r="I190" i="16"/>
  <c r="J190" i="16" s="1"/>
  <c r="K190" i="16" s="1"/>
  <c r="L190" i="16" s="1"/>
  <c r="M190" i="16" s="1"/>
  <c r="I189" i="16"/>
  <c r="J189" i="16" s="1"/>
  <c r="K189" i="16" s="1"/>
  <c r="L189" i="16" s="1"/>
  <c r="M189" i="16" s="1"/>
  <c r="I188" i="16"/>
  <c r="J188" i="16" s="1"/>
  <c r="K188" i="16" s="1"/>
  <c r="L188" i="16" s="1"/>
  <c r="M188" i="16" s="1"/>
  <c r="I187" i="16"/>
  <c r="J187" i="16" s="1"/>
  <c r="K187" i="16" s="1"/>
  <c r="L187" i="16" s="1"/>
  <c r="M187" i="16" s="1"/>
  <c r="I186" i="16"/>
  <c r="J186" i="16" s="1"/>
  <c r="K186" i="16" s="1"/>
  <c r="L186" i="16" s="1"/>
  <c r="M186" i="16" s="1"/>
  <c r="I185" i="16"/>
  <c r="J185" i="16" s="1"/>
  <c r="K185" i="16" s="1"/>
  <c r="L185" i="16" s="1"/>
  <c r="M185" i="16" s="1"/>
  <c r="I184" i="16"/>
  <c r="J184" i="16" s="1"/>
  <c r="K184" i="16" s="1"/>
  <c r="L184" i="16" s="1"/>
  <c r="M184" i="16" s="1"/>
  <c r="I183" i="16"/>
  <c r="J183" i="16" s="1"/>
  <c r="K183" i="16" s="1"/>
  <c r="L183" i="16" s="1"/>
  <c r="M183" i="16" s="1"/>
  <c r="I182" i="16"/>
  <c r="J182" i="16" s="1"/>
  <c r="K182" i="16" s="1"/>
  <c r="L182" i="16" s="1"/>
  <c r="M182" i="16" s="1"/>
  <c r="I181" i="16"/>
  <c r="J181" i="16" s="1"/>
  <c r="K181" i="16" s="1"/>
  <c r="L181" i="16" s="1"/>
  <c r="M181" i="16" s="1"/>
  <c r="I180" i="16"/>
  <c r="J180" i="16" s="1"/>
  <c r="K180" i="16" s="1"/>
  <c r="L180" i="16" s="1"/>
  <c r="M180" i="16" s="1"/>
  <c r="I179" i="16"/>
  <c r="J179" i="16" s="1"/>
  <c r="K179" i="16" s="1"/>
  <c r="L179" i="16" s="1"/>
  <c r="M179" i="16" s="1"/>
  <c r="I178" i="16"/>
  <c r="J178" i="16" s="1"/>
  <c r="K178" i="16" s="1"/>
  <c r="L178" i="16" s="1"/>
  <c r="M178" i="16" s="1"/>
  <c r="I177" i="16"/>
  <c r="J177" i="16" s="1"/>
  <c r="K177" i="16" s="1"/>
  <c r="L177" i="16" s="1"/>
  <c r="M177" i="16" s="1"/>
  <c r="I176" i="16"/>
  <c r="J176" i="16" s="1"/>
  <c r="K176" i="16" s="1"/>
  <c r="L176" i="16" s="1"/>
  <c r="M176" i="16" s="1"/>
  <c r="I175" i="16"/>
  <c r="J175" i="16" s="1"/>
  <c r="K175" i="16" s="1"/>
  <c r="L175" i="16" s="1"/>
  <c r="M175" i="16" s="1"/>
  <c r="I174" i="16"/>
  <c r="J174" i="16" s="1"/>
  <c r="K174" i="16" s="1"/>
  <c r="L174" i="16" s="1"/>
  <c r="M174" i="16" s="1"/>
  <c r="I173" i="16"/>
  <c r="J173" i="16" s="1"/>
  <c r="K173" i="16" s="1"/>
  <c r="L173" i="16" s="1"/>
  <c r="M173" i="16" s="1"/>
  <c r="I172" i="16"/>
  <c r="J172" i="16" s="1"/>
  <c r="K172" i="16" s="1"/>
  <c r="L172" i="16" s="1"/>
  <c r="M172" i="16" s="1"/>
  <c r="I171" i="16"/>
  <c r="J171" i="16" s="1"/>
  <c r="K171" i="16" s="1"/>
  <c r="L171" i="16" s="1"/>
  <c r="M171" i="16" s="1"/>
  <c r="I170" i="16"/>
  <c r="J170" i="16" s="1"/>
  <c r="K170" i="16" s="1"/>
  <c r="L170" i="16" s="1"/>
  <c r="M170" i="16" s="1"/>
  <c r="I169" i="16"/>
  <c r="J169" i="16" s="1"/>
  <c r="K169" i="16" s="1"/>
  <c r="L169" i="16" s="1"/>
  <c r="M169" i="16" s="1"/>
  <c r="I168" i="16"/>
  <c r="J168" i="16" s="1"/>
  <c r="K168" i="16" s="1"/>
  <c r="L168" i="16" s="1"/>
  <c r="M168" i="16" s="1"/>
  <c r="I167" i="16"/>
  <c r="J167" i="16" s="1"/>
  <c r="K167" i="16" s="1"/>
  <c r="L167" i="16" s="1"/>
  <c r="M167" i="16" s="1"/>
  <c r="I166" i="16"/>
  <c r="J166" i="16" s="1"/>
  <c r="K166" i="16" s="1"/>
  <c r="L166" i="16" s="1"/>
  <c r="M166" i="16" s="1"/>
  <c r="I165" i="16"/>
  <c r="J165" i="16" s="1"/>
  <c r="K165" i="16" s="1"/>
  <c r="L165" i="16" s="1"/>
  <c r="M165" i="16" s="1"/>
  <c r="I164" i="16"/>
  <c r="J164" i="16" s="1"/>
  <c r="K164" i="16" s="1"/>
  <c r="L164" i="16" s="1"/>
  <c r="M164" i="16" s="1"/>
  <c r="I163" i="16"/>
  <c r="J163" i="16" s="1"/>
  <c r="K163" i="16" s="1"/>
  <c r="L163" i="16" s="1"/>
  <c r="M163" i="16" s="1"/>
  <c r="I162" i="16"/>
  <c r="J162" i="16" s="1"/>
  <c r="K162" i="16" s="1"/>
  <c r="L162" i="16" s="1"/>
  <c r="M162" i="16" s="1"/>
  <c r="I161" i="16"/>
  <c r="J161" i="16" s="1"/>
  <c r="K161" i="16" s="1"/>
  <c r="L161" i="16" s="1"/>
  <c r="M161" i="16" s="1"/>
  <c r="I160" i="16"/>
  <c r="J160" i="16" s="1"/>
  <c r="K160" i="16" s="1"/>
  <c r="L160" i="16" s="1"/>
  <c r="M160" i="16" s="1"/>
  <c r="I159" i="16"/>
  <c r="J159" i="16" s="1"/>
  <c r="K159" i="16" s="1"/>
  <c r="L159" i="16" s="1"/>
  <c r="M159" i="16" s="1"/>
  <c r="I158" i="16"/>
  <c r="J158" i="16" s="1"/>
  <c r="K158" i="16" s="1"/>
  <c r="L158" i="16" s="1"/>
  <c r="M158" i="16" s="1"/>
  <c r="I157" i="16"/>
  <c r="J157" i="16" s="1"/>
  <c r="K157" i="16" s="1"/>
  <c r="L157" i="16" s="1"/>
  <c r="M157" i="16" s="1"/>
  <c r="I156" i="16"/>
  <c r="J156" i="16" s="1"/>
  <c r="K156" i="16" s="1"/>
  <c r="L156" i="16" s="1"/>
  <c r="M156" i="16" s="1"/>
  <c r="I155" i="16"/>
  <c r="J155" i="16" s="1"/>
  <c r="K155" i="16" s="1"/>
  <c r="L155" i="16" s="1"/>
  <c r="M155" i="16" s="1"/>
  <c r="I154" i="16"/>
  <c r="J154" i="16" s="1"/>
  <c r="K154" i="16" s="1"/>
  <c r="L154" i="16" s="1"/>
  <c r="M154" i="16" s="1"/>
  <c r="I153" i="16"/>
  <c r="J153" i="16" s="1"/>
  <c r="K153" i="16" s="1"/>
  <c r="L153" i="16" s="1"/>
  <c r="M153" i="16" s="1"/>
  <c r="I152" i="16"/>
  <c r="J152" i="16" s="1"/>
  <c r="K152" i="16" s="1"/>
  <c r="L152" i="16" s="1"/>
  <c r="M152" i="16" s="1"/>
  <c r="I151" i="16"/>
  <c r="J151" i="16" s="1"/>
  <c r="K151" i="16" s="1"/>
  <c r="L151" i="16" s="1"/>
  <c r="M151" i="16" s="1"/>
  <c r="I150" i="16"/>
  <c r="J150" i="16" s="1"/>
  <c r="K150" i="16" s="1"/>
  <c r="L150" i="16" s="1"/>
  <c r="M150" i="16" s="1"/>
  <c r="I149" i="16"/>
  <c r="J149" i="16" s="1"/>
  <c r="K149" i="16" s="1"/>
  <c r="L149" i="16" s="1"/>
  <c r="M149" i="16" s="1"/>
  <c r="I148" i="16"/>
  <c r="J148" i="16" s="1"/>
  <c r="K148" i="16" s="1"/>
  <c r="L148" i="16" s="1"/>
  <c r="M148" i="16" s="1"/>
  <c r="I147" i="16"/>
  <c r="J147" i="16" s="1"/>
  <c r="K147" i="16" s="1"/>
  <c r="L147" i="16" s="1"/>
  <c r="M147" i="16" s="1"/>
  <c r="I146" i="16"/>
  <c r="J146" i="16" s="1"/>
  <c r="K146" i="16" s="1"/>
  <c r="L146" i="16" s="1"/>
  <c r="M146" i="16" s="1"/>
  <c r="I145" i="16"/>
  <c r="J145" i="16" s="1"/>
  <c r="K145" i="16" s="1"/>
  <c r="L145" i="16" s="1"/>
  <c r="M145" i="16" s="1"/>
  <c r="I144" i="16"/>
  <c r="J144" i="16" s="1"/>
  <c r="K144" i="16" s="1"/>
  <c r="L144" i="16" s="1"/>
  <c r="M144" i="16" s="1"/>
  <c r="I143" i="16"/>
  <c r="J143" i="16" s="1"/>
  <c r="K143" i="16" s="1"/>
  <c r="L143" i="16" s="1"/>
  <c r="M143" i="16" s="1"/>
  <c r="I142" i="16"/>
  <c r="J142" i="16" s="1"/>
  <c r="K142" i="16" s="1"/>
  <c r="L142" i="16" s="1"/>
  <c r="M142" i="16" s="1"/>
  <c r="I141" i="16"/>
  <c r="J141" i="16" s="1"/>
  <c r="K141" i="16" s="1"/>
  <c r="L141" i="16" s="1"/>
  <c r="M141" i="16" s="1"/>
  <c r="I140" i="16"/>
  <c r="J140" i="16" s="1"/>
  <c r="K140" i="16" s="1"/>
  <c r="L140" i="16" s="1"/>
  <c r="M140" i="16" s="1"/>
  <c r="I139" i="16"/>
  <c r="J139" i="16" s="1"/>
  <c r="K139" i="16" s="1"/>
  <c r="L139" i="16" s="1"/>
  <c r="M139" i="16" s="1"/>
  <c r="I138" i="16"/>
  <c r="J138" i="16" s="1"/>
  <c r="K138" i="16" s="1"/>
  <c r="L138" i="16" s="1"/>
  <c r="M138" i="16" s="1"/>
  <c r="I137" i="16"/>
  <c r="J137" i="16" s="1"/>
  <c r="K137" i="16" s="1"/>
  <c r="L137" i="16" s="1"/>
  <c r="M137" i="16" s="1"/>
  <c r="I136" i="16"/>
  <c r="J136" i="16" s="1"/>
  <c r="K136" i="16" s="1"/>
  <c r="L136" i="16" s="1"/>
  <c r="M136" i="16" s="1"/>
  <c r="I135" i="16"/>
  <c r="J135" i="16" s="1"/>
  <c r="K135" i="16" s="1"/>
  <c r="L135" i="16" s="1"/>
  <c r="M135" i="16" s="1"/>
  <c r="I134" i="16"/>
  <c r="J134" i="16" s="1"/>
  <c r="K134" i="16" s="1"/>
  <c r="L134" i="16" s="1"/>
  <c r="M134" i="16" s="1"/>
  <c r="I133" i="16"/>
  <c r="J133" i="16" s="1"/>
  <c r="K133" i="16" s="1"/>
  <c r="L133" i="16" s="1"/>
  <c r="M133" i="16" s="1"/>
  <c r="I132" i="16"/>
  <c r="J132" i="16" s="1"/>
  <c r="K132" i="16" s="1"/>
  <c r="L132" i="16" s="1"/>
  <c r="M132" i="16" s="1"/>
  <c r="I131" i="16"/>
  <c r="J131" i="16" s="1"/>
  <c r="K131" i="16" s="1"/>
  <c r="L131" i="16" s="1"/>
  <c r="M131" i="16" s="1"/>
  <c r="I130" i="16"/>
  <c r="J130" i="16" s="1"/>
  <c r="K130" i="16" s="1"/>
  <c r="L130" i="16" s="1"/>
  <c r="M130" i="16" s="1"/>
  <c r="I129" i="16"/>
  <c r="J129" i="16" s="1"/>
  <c r="K129" i="16" s="1"/>
  <c r="L129" i="16" s="1"/>
  <c r="M129" i="16" s="1"/>
  <c r="I128" i="16"/>
  <c r="J128" i="16" s="1"/>
  <c r="K128" i="16" s="1"/>
  <c r="L128" i="16" s="1"/>
  <c r="M128" i="16" s="1"/>
  <c r="I127" i="16"/>
  <c r="J127" i="16" s="1"/>
  <c r="K127" i="16" s="1"/>
  <c r="L127" i="16" s="1"/>
  <c r="M127" i="16" s="1"/>
  <c r="I126" i="16"/>
  <c r="J126" i="16" s="1"/>
  <c r="K126" i="16" s="1"/>
  <c r="L126" i="16" s="1"/>
  <c r="M126" i="16" s="1"/>
  <c r="I125" i="16"/>
  <c r="J125" i="16" s="1"/>
  <c r="K125" i="16" s="1"/>
  <c r="L125" i="16" s="1"/>
  <c r="M125" i="16" s="1"/>
  <c r="I124" i="16"/>
  <c r="J124" i="16" s="1"/>
  <c r="K124" i="16" s="1"/>
  <c r="L124" i="16" s="1"/>
  <c r="M124" i="16" s="1"/>
  <c r="I123" i="16"/>
  <c r="J123" i="16" s="1"/>
  <c r="K123" i="16" s="1"/>
  <c r="L123" i="16" s="1"/>
  <c r="M123" i="16" s="1"/>
  <c r="I122" i="16"/>
  <c r="J122" i="16" s="1"/>
  <c r="K122" i="16" s="1"/>
  <c r="L122" i="16" s="1"/>
  <c r="M122" i="16" s="1"/>
  <c r="I121" i="16"/>
  <c r="J121" i="16" s="1"/>
  <c r="K121" i="16" s="1"/>
  <c r="L121" i="16" s="1"/>
  <c r="M121" i="16" s="1"/>
  <c r="I120" i="16"/>
  <c r="J120" i="16" s="1"/>
  <c r="K120" i="16" s="1"/>
  <c r="L120" i="16" s="1"/>
  <c r="M120" i="16" s="1"/>
  <c r="I119" i="16"/>
  <c r="J119" i="16" s="1"/>
  <c r="K119" i="16" s="1"/>
  <c r="L119" i="16" s="1"/>
  <c r="M119" i="16" s="1"/>
  <c r="I118" i="16"/>
  <c r="J118" i="16" s="1"/>
  <c r="K118" i="16" s="1"/>
  <c r="L118" i="16" s="1"/>
  <c r="M118" i="16" s="1"/>
  <c r="I117" i="16"/>
  <c r="J117" i="16" s="1"/>
  <c r="K117" i="16" s="1"/>
  <c r="L117" i="16" s="1"/>
  <c r="M117" i="16" s="1"/>
  <c r="I116" i="16"/>
  <c r="J116" i="16" s="1"/>
  <c r="K116" i="16" s="1"/>
  <c r="L116" i="16" s="1"/>
  <c r="M116" i="16" s="1"/>
  <c r="I115" i="16"/>
  <c r="J115" i="16" s="1"/>
  <c r="K115" i="16" s="1"/>
  <c r="L115" i="16" s="1"/>
  <c r="M115" i="16" s="1"/>
  <c r="I114" i="16"/>
  <c r="J114" i="16" s="1"/>
  <c r="K114" i="16" s="1"/>
  <c r="L114" i="16" s="1"/>
  <c r="M114" i="16" s="1"/>
  <c r="I113" i="16"/>
  <c r="J113" i="16" s="1"/>
  <c r="K113" i="16" s="1"/>
  <c r="L113" i="16" s="1"/>
  <c r="M113" i="16" s="1"/>
  <c r="I112" i="16"/>
  <c r="J112" i="16" s="1"/>
  <c r="K112" i="16" s="1"/>
  <c r="L112" i="16" s="1"/>
  <c r="M112" i="16" s="1"/>
  <c r="I111" i="16"/>
  <c r="J111" i="16" s="1"/>
  <c r="K111" i="16" s="1"/>
  <c r="L111" i="16" s="1"/>
  <c r="M111" i="16" s="1"/>
  <c r="I110" i="16"/>
  <c r="J110" i="16" s="1"/>
  <c r="K110" i="16" s="1"/>
  <c r="L110" i="16" s="1"/>
  <c r="M110" i="16" s="1"/>
  <c r="I109" i="16"/>
  <c r="J109" i="16" s="1"/>
  <c r="K109" i="16" s="1"/>
  <c r="L109" i="16" s="1"/>
  <c r="M109" i="16" s="1"/>
  <c r="I108" i="16"/>
  <c r="J108" i="16" s="1"/>
  <c r="K108" i="16" s="1"/>
  <c r="L108" i="16" s="1"/>
  <c r="M108" i="16" s="1"/>
  <c r="I107" i="16"/>
  <c r="J107" i="16" s="1"/>
  <c r="K107" i="16" s="1"/>
  <c r="L107" i="16" s="1"/>
  <c r="M107" i="16" s="1"/>
  <c r="I106" i="16"/>
  <c r="J106" i="16" s="1"/>
  <c r="K106" i="16" s="1"/>
  <c r="L106" i="16" s="1"/>
  <c r="M106" i="16" s="1"/>
  <c r="I105" i="16"/>
  <c r="J105" i="16" s="1"/>
  <c r="K105" i="16" s="1"/>
  <c r="L105" i="16" s="1"/>
  <c r="M105" i="16" s="1"/>
  <c r="I104" i="16"/>
  <c r="J104" i="16" s="1"/>
  <c r="K104" i="16" s="1"/>
  <c r="L104" i="16" s="1"/>
  <c r="M104" i="16" s="1"/>
  <c r="I103" i="16"/>
  <c r="J103" i="16" s="1"/>
  <c r="K103" i="16" s="1"/>
  <c r="L103" i="16" s="1"/>
  <c r="M103" i="16" s="1"/>
  <c r="I102" i="16"/>
  <c r="J102" i="16" s="1"/>
  <c r="K102" i="16" s="1"/>
  <c r="L102" i="16" s="1"/>
  <c r="M102" i="16" s="1"/>
  <c r="I101" i="16"/>
  <c r="J101" i="16" s="1"/>
  <c r="K101" i="16" s="1"/>
  <c r="L101" i="16" s="1"/>
  <c r="M101" i="16" s="1"/>
  <c r="I100" i="16"/>
  <c r="J100" i="16" s="1"/>
  <c r="K100" i="16" s="1"/>
  <c r="L100" i="16" s="1"/>
  <c r="M100" i="16" s="1"/>
  <c r="I99" i="16"/>
  <c r="J99" i="16" s="1"/>
  <c r="K99" i="16" s="1"/>
  <c r="L99" i="16" s="1"/>
  <c r="M99" i="16" s="1"/>
  <c r="I98" i="16"/>
  <c r="J98" i="16" s="1"/>
  <c r="K98" i="16" s="1"/>
  <c r="L98" i="16" s="1"/>
  <c r="M98" i="16" s="1"/>
  <c r="I97" i="16"/>
  <c r="J97" i="16" s="1"/>
  <c r="K97" i="16" s="1"/>
  <c r="L97" i="16" s="1"/>
  <c r="M97" i="16" s="1"/>
  <c r="I96" i="16"/>
  <c r="J96" i="16" s="1"/>
  <c r="K96" i="16" s="1"/>
  <c r="L96" i="16" s="1"/>
  <c r="M96" i="16" s="1"/>
  <c r="I95" i="16"/>
  <c r="J95" i="16" s="1"/>
  <c r="K95" i="16" s="1"/>
  <c r="L95" i="16" s="1"/>
  <c r="M95" i="16" s="1"/>
  <c r="I94" i="16"/>
  <c r="J94" i="16" s="1"/>
  <c r="K94" i="16" s="1"/>
  <c r="L94" i="16" s="1"/>
  <c r="M94" i="16" s="1"/>
  <c r="I93" i="16"/>
  <c r="J93" i="16" s="1"/>
  <c r="K93" i="16" s="1"/>
  <c r="L93" i="16" s="1"/>
  <c r="M93" i="16" s="1"/>
  <c r="I92" i="16"/>
  <c r="J92" i="16" s="1"/>
  <c r="K92" i="16" s="1"/>
  <c r="L92" i="16" s="1"/>
  <c r="M92" i="16" s="1"/>
  <c r="I91" i="16"/>
  <c r="J91" i="16" s="1"/>
  <c r="K91" i="16" s="1"/>
  <c r="L91" i="16" s="1"/>
  <c r="M91" i="16" s="1"/>
  <c r="I90" i="16"/>
  <c r="J90" i="16" s="1"/>
  <c r="K90" i="16" s="1"/>
  <c r="L90" i="16" s="1"/>
  <c r="M90" i="16" s="1"/>
  <c r="I89" i="16"/>
  <c r="J89" i="16" s="1"/>
  <c r="K89" i="16" s="1"/>
  <c r="L89" i="16" s="1"/>
  <c r="M89" i="16" s="1"/>
  <c r="I88" i="16"/>
  <c r="J88" i="16" s="1"/>
  <c r="K88" i="16" s="1"/>
  <c r="L88" i="16" s="1"/>
  <c r="M88" i="16" s="1"/>
  <c r="I87" i="16"/>
  <c r="J87" i="16" s="1"/>
  <c r="K87" i="16" s="1"/>
  <c r="L87" i="16" s="1"/>
  <c r="M87" i="16" s="1"/>
  <c r="I86" i="16"/>
  <c r="J86" i="16" s="1"/>
  <c r="K86" i="16" s="1"/>
  <c r="L86" i="16" s="1"/>
  <c r="M86" i="16" s="1"/>
  <c r="I85" i="16"/>
  <c r="J85" i="16" s="1"/>
  <c r="K85" i="16" s="1"/>
  <c r="L85" i="16" s="1"/>
  <c r="M85" i="16" s="1"/>
  <c r="I84" i="16"/>
  <c r="J84" i="16" s="1"/>
  <c r="K84" i="16" s="1"/>
  <c r="L84" i="16" s="1"/>
  <c r="M84" i="16" s="1"/>
  <c r="I83" i="16"/>
  <c r="J83" i="16" s="1"/>
  <c r="K83" i="16" s="1"/>
  <c r="L83" i="16" s="1"/>
  <c r="M83" i="16" s="1"/>
  <c r="I82" i="16"/>
  <c r="J82" i="16" s="1"/>
  <c r="K82" i="16" s="1"/>
  <c r="L82" i="16" s="1"/>
  <c r="M82" i="16" s="1"/>
  <c r="I81" i="16"/>
  <c r="J81" i="16" s="1"/>
  <c r="K81" i="16" s="1"/>
  <c r="L81" i="16" s="1"/>
  <c r="M81" i="16" s="1"/>
  <c r="I80" i="16"/>
  <c r="J80" i="16" s="1"/>
  <c r="K80" i="16" s="1"/>
  <c r="L80" i="16" s="1"/>
  <c r="M80" i="16" s="1"/>
  <c r="I79" i="16"/>
  <c r="J79" i="16" s="1"/>
  <c r="K79" i="16" s="1"/>
  <c r="L79" i="16" s="1"/>
  <c r="M79" i="16" s="1"/>
  <c r="I78" i="16"/>
  <c r="J78" i="16" s="1"/>
  <c r="K78" i="16" s="1"/>
  <c r="L78" i="16" s="1"/>
  <c r="M78" i="16" s="1"/>
  <c r="I77" i="16"/>
  <c r="J77" i="16" s="1"/>
  <c r="K77" i="16" s="1"/>
  <c r="L77" i="16" s="1"/>
  <c r="M77" i="16" s="1"/>
  <c r="I76" i="16"/>
  <c r="J76" i="16" s="1"/>
  <c r="K76" i="16" s="1"/>
  <c r="L76" i="16" s="1"/>
  <c r="M76" i="16" s="1"/>
  <c r="I75" i="16"/>
  <c r="J75" i="16" s="1"/>
  <c r="K75" i="16" s="1"/>
  <c r="L75" i="16" s="1"/>
  <c r="M75" i="16" s="1"/>
  <c r="I74" i="16"/>
  <c r="J74" i="16" s="1"/>
  <c r="K74" i="16" s="1"/>
  <c r="L74" i="16" s="1"/>
  <c r="M74" i="16" s="1"/>
  <c r="I73" i="16"/>
  <c r="J73" i="16" s="1"/>
  <c r="K73" i="16" s="1"/>
  <c r="L73" i="16" s="1"/>
  <c r="M73" i="16" s="1"/>
  <c r="I72" i="16"/>
  <c r="J72" i="16" s="1"/>
  <c r="K72" i="16" s="1"/>
  <c r="L72" i="16" s="1"/>
  <c r="M72" i="16" s="1"/>
  <c r="I71" i="16"/>
  <c r="J71" i="16" s="1"/>
  <c r="K71" i="16" s="1"/>
  <c r="L71" i="16" s="1"/>
  <c r="M71" i="16" s="1"/>
  <c r="I70" i="16"/>
  <c r="J70" i="16" s="1"/>
  <c r="K70" i="16" s="1"/>
  <c r="L70" i="16" s="1"/>
  <c r="M70" i="16" s="1"/>
  <c r="I69" i="16"/>
  <c r="J69" i="16" s="1"/>
  <c r="K69" i="16" s="1"/>
  <c r="L69" i="16" s="1"/>
  <c r="M69" i="16" s="1"/>
  <c r="I68" i="16"/>
  <c r="J68" i="16" s="1"/>
  <c r="K68" i="16" s="1"/>
  <c r="L68" i="16" s="1"/>
  <c r="M68" i="16" s="1"/>
  <c r="I67" i="16"/>
  <c r="J67" i="16" s="1"/>
  <c r="K67" i="16" s="1"/>
  <c r="L67" i="16" s="1"/>
  <c r="M67" i="16" s="1"/>
  <c r="I66" i="16"/>
  <c r="J66" i="16" s="1"/>
  <c r="K66" i="16" s="1"/>
  <c r="L66" i="16" s="1"/>
  <c r="M66" i="16" s="1"/>
  <c r="I65" i="16"/>
  <c r="J65" i="16" s="1"/>
  <c r="K65" i="16" s="1"/>
  <c r="L65" i="16" s="1"/>
  <c r="M65" i="16" s="1"/>
  <c r="I64" i="16"/>
  <c r="J64" i="16" s="1"/>
  <c r="K64" i="16" s="1"/>
  <c r="L64" i="16" s="1"/>
  <c r="M64" i="16" s="1"/>
  <c r="I63" i="16"/>
  <c r="J63" i="16" s="1"/>
  <c r="K63" i="16" s="1"/>
  <c r="L63" i="16" s="1"/>
  <c r="M63" i="16" s="1"/>
  <c r="I62" i="16"/>
  <c r="J62" i="16" s="1"/>
  <c r="K62" i="16" s="1"/>
  <c r="L62" i="16" s="1"/>
  <c r="M62" i="16" s="1"/>
  <c r="I61" i="16"/>
  <c r="J61" i="16" s="1"/>
  <c r="K61" i="16" s="1"/>
  <c r="L61" i="16" s="1"/>
  <c r="M61" i="16" s="1"/>
  <c r="I60" i="16"/>
  <c r="J60" i="16" s="1"/>
  <c r="K60" i="16" s="1"/>
  <c r="L60" i="16" s="1"/>
  <c r="M60" i="16" s="1"/>
  <c r="I59" i="16"/>
  <c r="J59" i="16" s="1"/>
  <c r="K59" i="16" s="1"/>
  <c r="L59" i="16" s="1"/>
  <c r="M59" i="16" s="1"/>
  <c r="I58" i="16"/>
  <c r="J58" i="16" s="1"/>
  <c r="K58" i="16" s="1"/>
  <c r="L58" i="16" s="1"/>
  <c r="M58" i="16" s="1"/>
  <c r="I57" i="16"/>
  <c r="J57" i="16" s="1"/>
  <c r="K57" i="16" s="1"/>
  <c r="L57" i="16" s="1"/>
  <c r="M57" i="16" s="1"/>
  <c r="I56" i="16"/>
  <c r="J56" i="16" s="1"/>
  <c r="K56" i="16" s="1"/>
  <c r="L56" i="16" s="1"/>
  <c r="M56" i="16" s="1"/>
  <c r="I55" i="16"/>
  <c r="J55" i="16" s="1"/>
  <c r="K55" i="16" s="1"/>
  <c r="L55" i="16" s="1"/>
  <c r="M55" i="16" s="1"/>
  <c r="I54" i="16"/>
  <c r="J54" i="16" s="1"/>
  <c r="K54" i="16" s="1"/>
  <c r="L54" i="16" s="1"/>
  <c r="M54" i="16" s="1"/>
  <c r="I53" i="16"/>
  <c r="J53" i="16" s="1"/>
  <c r="K53" i="16" s="1"/>
  <c r="L53" i="16" s="1"/>
  <c r="M53" i="16" s="1"/>
  <c r="I52" i="16"/>
  <c r="J52" i="16" s="1"/>
  <c r="K52" i="16" s="1"/>
  <c r="L52" i="16" s="1"/>
  <c r="M52" i="16" s="1"/>
  <c r="I51" i="16"/>
  <c r="J51" i="16" s="1"/>
  <c r="K51" i="16" s="1"/>
  <c r="L51" i="16" s="1"/>
  <c r="M51" i="16" s="1"/>
  <c r="I50" i="16"/>
  <c r="J50" i="16" s="1"/>
  <c r="K50" i="16" s="1"/>
  <c r="L50" i="16" s="1"/>
  <c r="M50" i="16" s="1"/>
  <c r="I49" i="16"/>
  <c r="J49" i="16" s="1"/>
  <c r="K49" i="16" s="1"/>
  <c r="L49" i="16" s="1"/>
  <c r="M49" i="16" s="1"/>
  <c r="I48" i="16"/>
  <c r="J48" i="16" s="1"/>
  <c r="K48" i="16" s="1"/>
  <c r="L48" i="16" s="1"/>
  <c r="M48" i="16" s="1"/>
  <c r="I47" i="16"/>
  <c r="J47" i="16" s="1"/>
  <c r="K47" i="16" s="1"/>
  <c r="L47" i="16" s="1"/>
  <c r="M47" i="16" s="1"/>
  <c r="I46" i="16"/>
  <c r="J46" i="16" s="1"/>
  <c r="K46" i="16" s="1"/>
  <c r="L46" i="16" s="1"/>
  <c r="M46" i="16" s="1"/>
  <c r="I45" i="16"/>
  <c r="J45" i="16" s="1"/>
  <c r="K45" i="16" s="1"/>
  <c r="L45" i="16" s="1"/>
  <c r="M45" i="16" s="1"/>
  <c r="I44" i="16"/>
  <c r="J44" i="16" s="1"/>
  <c r="K44" i="16" s="1"/>
  <c r="L44" i="16" s="1"/>
  <c r="M44" i="16" s="1"/>
  <c r="I43" i="16"/>
  <c r="J43" i="16" s="1"/>
  <c r="K43" i="16" s="1"/>
  <c r="L43" i="16" s="1"/>
  <c r="M43" i="16" s="1"/>
  <c r="I42" i="16"/>
  <c r="J42" i="16" s="1"/>
  <c r="K42" i="16" s="1"/>
  <c r="L42" i="16" s="1"/>
  <c r="M42" i="16" s="1"/>
  <c r="I41" i="16"/>
  <c r="J41" i="16" s="1"/>
  <c r="K41" i="16" s="1"/>
  <c r="L41" i="16" s="1"/>
  <c r="M41" i="16" s="1"/>
  <c r="I40" i="16"/>
  <c r="J40" i="16" s="1"/>
  <c r="K40" i="16" s="1"/>
  <c r="L40" i="16" s="1"/>
  <c r="M40" i="16" s="1"/>
  <c r="I39" i="16"/>
  <c r="J39" i="16" s="1"/>
  <c r="K39" i="16" s="1"/>
  <c r="L39" i="16" s="1"/>
  <c r="M39" i="16" s="1"/>
  <c r="I38" i="16"/>
  <c r="J38" i="16" s="1"/>
  <c r="K38" i="16" s="1"/>
  <c r="L38" i="16" s="1"/>
  <c r="M38" i="16" s="1"/>
  <c r="I37" i="16"/>
  <c r="J37" i="16" s="1"/>
  <c r="K37" i="16" s="1"/>
  <c r="L37" i="16" s="1"/>
  <c r="M37" i="16" s="1"/>
  <c r="I36" i="16"/>
  <c r="J36" i="16" s="1"/>
  <c r="K36" i="16" s="1"/>
  <c r="L36" i="16" s="1"/>
  <c r="M36" i="16" s="1"/>
  <c r="I35" i="16"/>
  <c r="J35" i="16" s="1"/>
  <c r="K35" i="16" s="1"/>
  <c r="L35" i="16" s="1"/>
  <c r="M35" i="16" s="1"/>
  <c r="I34" i="16"/>
  <c r="J34" i="16" s="1"/>
  <c r="K34" i="16" s="1"/>
  <c r="L34" i="16" s="1"/>
  <c r="M34" i="16" s="1"/>
  <c r="I33" i="16"/>
  <c r="J33" i="16" s="1"/>
  <c r="K33" i="16" s="1"/>
  <c r="L33" i="16" s="1"/>
  <c r="M33" i="16" s="1"/>
  <c r="I32" i="16"/>
  <c r="J32" i="16" s="1"/>
  <c r="K32" i="16" s="1"/>
  <c r="L32" i="16" s="1"/>
  <c r="M32" i="16" s="1"/>
  <c r="I31" i="16"/>
  <c r="J31" i="16" s="1"/>
  <c r="K31" i="16" s="1"/>
  <c r="L31" i="16" s="1"/>
  <c r="M31" i="16" s="1"/>
  <c r="I30" i="16"/>
  <c r="J30" i="16" s="1"/>
  <c r="K30" i="16" s="1"/>
  <c r="L30" i="16" s="1"/>
  <c r="M30" i="16" s="1"/>
  <c r="I29" i="16"/>
  <c r="J29" i="16" s="1"/>
  <c r="K29" i="16" s="1"/>
  <c r="L29" i="16" s="1"/>
  <c r="M29" i="16" s="1"/>
  <c r="I28" i="16"/>
  <c r="J28" i="16" s="1"/>
  <c r="K28" i="16" s="1"/>
  <c r="L28" i="16" s="1"/>
  <c r="M28" i="16" s="1"/>
  <c r="I27" i="16"/>
  <c r="J27" i="16" s="1"/>
  <c r="K27" i="16" s="1"/>
  <c r="L27" i="16" s="1"/>
  <c r="M27" i="16" s="1"/>
  <c r="I26" i="16"/>
  <c r="J26" i="16" s="1"/>
  <c r="K26" i="16" s="1"/>
  <c r="L26" i="16" s="1"/>
  <c r="M26" i="16" s="1"/>
  <c r="I25" i="16"/>
  <c r="J25" i="16" s="1"/>
  <c r="K25" i="16" s="1"/>
  <c r="L25" i="16" s="1"/>
  <c r="M25" i="16" s="1"/>
  <c r="I24" i="16"/>
  <c r="J24" i="16" s="1"/>
  <c r="K24" i="16" s="1"/>
  <c r="L24" i="16" s="1"/>
  <c r="M24" i="16" s="1"/>
  <c r="I23" i="16"/>
  <c r="J23" i="16" s="1"/>
  <c r="K23" i="16" s="1"/>
  <c r="L23" i="16" s="1"/>
  <c r="M23" i="16" s="1"/>
  <c r="I22" i="16"/>
  <c r="J22" i="16" s="1"/>
  <c r="K22" i="16" s="1"/>
  <c r="L22" i="16" s="1"/>
  <c r="M22" i="16" s="1"/>
  <c r="I21" i="16"/>
  <c r="J21" i="16" s="1"/>
  <c r="K21" i="16" s="1"/>
  <c r="L21" i="16" s="1"/>
  <c r="M21" i="16" s="1"/>
  <c r="I20" i="16"/>
  <c r="J20" i="16" s="1"/>
  <c r="K20" i="16" s="1"/>
  <c r="L20" i="16" s="1"/>
  <c r="M20" i="16" s="1"/>
  <c r="I19" i="16"/>
  <c r="J19" i="16" s="1"/>
  <c r="K19" i="16" s="1"/>
  <c r="L19" i="16" s="1"/>
  <c r="M19" i="16" s="1"/>
  <c r="I18" i="16"/>
  <c r="J18" i="16" s="1"/>
  <c r="K18" i="16" s="1"/>
  <c r="L18" i="16" s="1"/>
  <c r="M18" i="16" s="1"/>
  <c r="I17" i="16"/>
  <c r="J17" i="16" s="1"/>
  <c r="K17" i="16" s="1"/>
  <c r="L17" i="16" s="1"/>
  <c r="M17" i="16" s="1"/>
  <c r="I16" i="16"/>
  <c r="J16" i="16" s="1"/>
  <c r="K16" i="16" s="1"/>
  <c r="L16" i="16" s="1"/>
  <c r="M16" i="16" s="1"/>
  <c r="I15" i="16"/>
  <c r="J15" i="16" s="1"/>
  <c r="K15" i="16" s="1"/>
  <c r="L15" i="16" s="1"/>
  <c r="M15" i="16" s="1"/>
  <c r="I14" i="16"/>
  <c r="J14" i="16" s="1"/>
  <c r="K14" i="16" s="1"/>
  <c r="L14" i="16" s="1"/>
  <c r="M14" i="16" s="1"/>
  <c r="I13" i="16"/>
  <c r="J13" i="16" s="1"/>
  <c r="K13" i="16" s="1"/>
  <c r="L13" i="16" s="1"/>
  <c r="M13" i="16" s="1"/>
  <c r="I12" i="16"/>
  <c r="J12" i="16" s="1"/>
  <c r="K12" i="16" s="1"/>
  <c r="L12" i="16" s="1"/>
  <c r="M12" i="16" s="1"/>
  <c r="I11" i="16"/>
  <c r="J11" i="16" s="1"/>
  <c r="K11" i="16" s="1"/>
  <c r="L11" i="16" s="1"/>
  <c r="M11" i="16" s="1"/>
  <c r="I10" i="16"/>
  <c r="J10" i="16" s="1"/>
  <c r="K10" i="16" s="1"/>
  <c r="L10" i="16" s="1"/>
  <c r="M10" i="16" s="1"/>
  <c r="I9" i="16"/>
  <c r="J9" i="16" s="1"/>
  <c r="K9" i="16" s="1"/>
  <c r="L9" i="16" s="1"/>
  <c r="M9" i="16" s="1"/>
  <c r="I8" i="16"/>
  <c r="J8" i="16" s="1"/>
  <c r="K8" i="16" s="1"/>
  <c r="L8" i="16" s="1"/>
  <c r="M8" i="16" s="1"/>
  <c r="I7" i="16"/>
  <c r="J7" i="16" s="1"/>
  <c r="K7" i="16" s="1"/>
  <c r="L7" i="16" s="1"/>
  <c r="M7" i="16" s="1"/>
  <c r="I6" i="16"/>
  <c r="J6" i="16" s="1"/>
  <c r="K6" i="16" s="1"/>
  <c r="L6" i="16" s="1"/>
  <c r="M6" i="16" s="1"/>
  <c r="I5" i="16"/>
  <c r="J5" i="16" s="1"/>
  <c r="K5" i="16" s="1"/>
  <c r="L5" i="16" s="1"/>
  <c r="M5" i="16" s="1"/>
  <c r="I4" i="16"/>
  <c r="J4" i="16" s="1"/>
  <c r="K4" i="16" s="1"/>
  <c r="L4" i="16" s="1"/>
  <c r="M4" i="16" s="1"/>
  <c r="I3" i="16"/>
  <c r="J3" i="16" s="1"/>
  <c r="K3" i="16" s="1"/>
  <c r="L3" i="16" s="1"/>
  <c r="M3" i="16" s="1"/>
  <c r="I2" i="16"/>
  <c r="J2" i="16" s="1"/>
  <c r="K2" i="16" s="1"/>
  <c r="L2" i="16" s="1"/>
  <c r="M2" i="16" s="1"/>
  <c r="J20" i="1" l="1"/>
  <c r="J14" i="1"/>
  <c r="J8" i="1"/>
  <c r="J27" i="1"/>
  <c r="J26" i="1"/>
  <c r="J4" i="1"/>
  <c r="J3" i="1"/>
  <c r="J5" i="1" l="1"/>
  <c r="J10" i="1" s="1"/>
  <c r="J11" i="1" s="1"/>
  <c r="J12" i="1" s="1"/>
  <c r="K27" i="1"/>
  <c r="K26" i="1"/>
  <c r="K20" i="1"/>
  <c r="K14" i="1"/>
  <c r="K8" i="1"/>
  <c r="K4" i="1"/>
  <c r="K3" i="1"/>
  <c r="K5" i="1" l="1"/>
  <c r="K10" i="1" s="1"/>
  <c r="K11" i="1" l="1"/>
  <c r="K12" i="1" s="1"/>
  <c r="E12" i="1" l="1"/>
  <c r="E7" i="1" l="1"/>
  <c r="E32" i="1" l="1"/>
  <c r="E31" i="1"/>
  <c r="E4" i="1" l="1"/>
  <c r="E14" i="1" l="1"/>
  <c r="J35" i="1" l="1"/>
  <c r="D27" i="1" l="1"/>
  <c r="D21" i="1"/>
  <c r="E10" i="1"/>
  <c r="D15" i="1" s="1"/>
  <c r="D16" i="1" s="1"/>
  <c r="E3" i="1"/>
  <c r="K6" i="1" l="1"/>
  <c r="J6" i="1"/>
  <c r="J22" i="1" s="1"/>
  <c r="J23" i="1" s="1"/>
  <c r="J24" i="1" s="1"/>
  <c r="B2" i="1"/>
  <c r="D11" i="1"/>
  <c r="J16" i="1" l="1"/>
  <c r="J17" i="1" s="1"/>
  <c r="J18" i="1" s="1"/>
  <c r="J29" i="1" s="1"/>
  <c r="K22" i="1"/>
  <c r="K23" i="1" s="1"/>
  <c r="K24" i="1" s="1"/>
  <c r="K16" i="1"/>
  <c r="K17" i="1" s="1"/>
  <c r="K18" i="1" l="1"/>
  <c r="K29" i="1" s="1"/>
  <c r="E35" i="1" s="1"/>
  <c r="D28" i="1" l="1"/>
  <c r="E29" i="1" s="1"/>
  <c r="D22" i="1" l="1"/>
  <c r="E23" i="1" s="1"/>
  <c r="E17" i="1" l="1"/>
  <c r="E34" i="1" s="1"/>
  <c r="E36" i="1" s="1"/>
  <c r="E37" i="1" s="1"/>
</calcChain>
</file>

<file path=xl/sharedStrings.xml><?xml version="1.0" encoding="utf-8"?>
<sst xmlns="http://schemas.openxmlformats.org/spreadsheetml/2006/main" count="8680" uniqueCount="1293">
  <si>
    <t xml:space="preserve">FRL Count </t>
  </si>
  <si>
    <t>Threshold Percentage</t>
  </si>
  <si>
    <t>Threshold Floor</t>
  </si>
  <si>
    <t xml:space="preserve">IEP Count </t>
  </si>
  <si>
    <t xml:space="preserve">LEP Count </t>
  </si>
  <si>
    <t>Amount to be Added</t>
  </si>
  <si>
    <t>Is District a K-8?</t>
  </si>
  <si>
    <t>Yes</t>
  </si>
  <si>
    <t>No</t>
  </si>
  <si>
    <t>Enter Data In Yellow Fields</t>
  </si>
  <si>
    <t>001-090</t>
  </si>
  <si>
    <t>001-091</t>
  </si>
  <si>
    <t>001-092</t>
  </si>
  <si>
    <t>002-089</t>
  </si>
  <si>
    <t>002-097</t>
  </si>
  <si>
    <t>003-031</t>
  </si>
  <si>
    <t>003-032</t>
  </si>
  <si>
    <t>003-033</t>
  </si>
  <si>
    <t>004-106</t>
  </si>
  <si>
    <t>004-109</t>
  </si>
  <si>
    <t>004-110</t>
  </si>
  <si>
    <t>005-120</t>
  </si>
  <si>
    <t>005-121</t>
  </si>
  <si>
    <t>005-122</t>
  </si>
  <si>
    <t>005-123</t>
  </si>
  <si>
    <t>005-124</t>
  </si>
  <si>
    <t>005-128</t>
  </si>
  <si>
    <t>006-101</t>
  </si>
  <si>
    <t>006-103</t>
  </si>
  <si>
    <t>006-104</t>
  </si>
  <si>
    <t>007-121</t>
  </si>
  <si>
    <t>007-122</t>
  </si>
  <si>
    <t>007-123</t>
  </si>
  <si>
    <t>007-124</t>
  </si>
  <si>
    <t>007-125</t>
  </si>
  <si>
    <t>007-129</t>
  </si>
  <si>
    <t>008-106</t>
  </si>
  <si>
    <t>008-107</t>
  </si>
  <si>
    <t>008-111</t>
  </si>
  <si>
    <t>009-077</t>
  </si>
  <si>
    <t>009-078</t>
  </si>
  <si>
    <t>009-079</t>
  </si>
  <si>
    <t>009-080</t>
  </si>
  <si>
    <t>010-087</t>
  </si>
  <si>
    <t>010-089</t>
  </si>
  <si>
    <t>010-090</t>
  </si>
  <si>
    <t>010-091</t>
  </si>
  <si>
    <t>010-092</t>
  </si>
  <si>
    <t>010-093</t>
  </si>
  <si>
    <t>011-076</t>
  </si>
  <si>
    <t>011-078</t>
  </si>
  <si>
    <t>011-079</t>
  </si>
  <si>
    <t>011-082</t>
  </si>
  <si>
    <t>012-108</t>
  </si>
  <si>
    <t>012-109</t>
  </si>
  <si>
    <t>012-110</t>
  </si>
  <si>
    <t>013-054</t>
  </si>
  <si>
    <t>013-055</t>
  </si>
  <si>
    <t>013-059</t>
  </si>
  <si>
    <t>013-061</t>
  </si>
  <si>
    <t>014-126</t>
  </si>
  <si>
    <t>014-127</t>
  </si>
  <si>
    <t>014-129</t>
  </si>
  <si>
    <t>014-130</t>
  </si>
  <si>
    <t>015-001</t>
  </si>
  <si>
    <t>015-002</t>
  </si>
  <si>
    <t>015-003</t>
  </si>
  <si>
    <t>015-004</t>
  </si>
  <si>
    <t>016-090</t>
  </si>
  <si>
    <t>016-092</t>
  </si>
  <si>
    <t>016-094</t>
  </si>
  <si>
    <t>016-096</t>
  </si>
  <si>
    <t>017-121</t>
  </si>
  <si>
    <t>017-122</t>
  </si>
  <si>
    <t>017-124</t>
  </si>
  <si>
    <t>017-125</t>
  </si>
  <si>
    <t>017-126</t>
  </si>
  <si>
    <t>018-047</t>
  </si>
  <si>
    <t>018-050</t>
  </si>
  <si>
    <t>019-139</t>
  </si>
  <si>
    <t>019-142</t>
  </si>
  <si>
    <t>019-144</t>
  </si>
  <si>
    <t>019-148</t>
  </si>
  <si>
    <t>019-149</t>
  </si>
  <si>
    <t>019-150</t>
  </si>
  <si>
    <t>019-151</t>
  </si>
  <si>
    <t>019-152</t>
  </si>
  <si>
    <t>019-153</t>
  </si>
  <si>
    <t>020-001</t>
  </si>
  <si>
    <t>020-002</t>
  </si>
  <si>
    <t>021-148</t>
  </si>
  <si>
    <t>021-149</t>
  </si>
  <si>
    <t>021-150</t>
  </si>
  <si>
    <t>021-151</t>
  </si>
  <si>
    <t>022-088</t>
  </si>
  <si>
    <t>022-089</t>
  </si>
  <si>
    <t>022-090</t>
  </si>
  <si>
    <t>022-091</t>
  </si>
  <si>
    <t>022-092</t>
  </si>
  <si>
    <t>022-093</t>
  </si>
  <si>
    <t>022-094</t>
  </si>
  <si>
    <t>023-101</t>
  </si>
  <si>
    <t>024-086</t>
  </si>
  <si>
    <t>024-087</t>
  </si>
  <si>
    <t>024-089</t>
  </si>
  <si>
    <t>024-090</t>
  </si>
  <si>
    <t>024-093</t>
  </si>
  <si>
    <t>025-001</t>
  </si>
  <si>
    <t>025-002</t>
  </si>
  <si>
    <t>025-003</t>
  </si>
  <si>
    <t>026-001</t>
  </si>
  <si>
    <t>026-002</t>
  </si>
  <si>
    <t>026-005</t>
  </si>
  <si>
    <t>026-006</t>
  </si>
  <si>
    <t>027-056</t>
  </si>
  <si>
    <t>027-057</t>
  </si>
  <si>
    <t>027-058</t>
  </si>
  <si>
    <t>027-059</t>
  </si>
  <si>
    <t>027-061</t>
  </si>
  <si>
    <t>028-101</t>
  </si>
  <si>
    <t>028-102</t>
  </si>
  <si>
    <t>028-103</t>
  </si>
  <si>
    <t>029-001</t>
  </si>
  <si>
    <t>029-002</t>
  </si>
  <si>
    <t>029-003</t>
  </si>
  <si>
    <t>029-004</t>
  </si>
  <si>
    <t>030-093</t>
  </si>
  <si>
    <t>031-116</t>
  </si>
  <si>
    <t>031-117</t>
  </si>
  <si>
    <t>031-118</t>
  </si>
  <si>
    <t>031-121</t>
  </si>
  <si>
    <t>031-122</t>
  </si>
  <si>
    <t>032-054</t>
  </si>
  <si>
    <t>032-055</t>
  </si>
  <si>
    <t>032-056</t>
  </si>
  <si>
    <t>032-058</t>
  </si>
  <si>
    <t>033-090</t>
  </si>
  <si>
    <t>034-124</t>
  </si>
  <si>
    <t>035-092</t>
  </si>
  <si>
    <t>035-093</t>
  </si>
  <si>
    <t>035-094</t>
  </si>
  <si>
    <t>035-097</t>
  </si>
  <si>
    <t>035-098</t>
  </si>
  <si>
    <t>035-099</t>
  </si>
  <si>
    <t>035-102</t>
  </si>
  <si>
    <t>036-126</t>
  </si>
  <si>
    <t>036-131</t>
  </si>
  <si>
    <t>036-136</t>
  </si>
  <si>
    <t>036-137</t>
  </si>
  <si>
    <t>036-138</t>
  </si>
  <si>
    <t>036-139</t>
  </si>
  <si>
    <t>037-037</t>
  </si>
  <si>
    <t>037-039</t>
  </si>
  <si>
    <t>038-044</t>
  </si>
  <si>
    <t>038-045</t>
  </si>
  <si>
    <t>038-046</t>
  </si>
  <si>
    <t>039-133</t>
  </si>
  <si>
    <t>039-134</t>
  </si>
  <si>
    <t>039-135</t>
  </si>
  <si>
    <t>039-136</t>
  </si>
  <si>
    <t>039-137</t>
  </si>
  <si>
    <t>039-139</t>
  </si>
  <si>
    <t>039-141</t>
  </si>
  <si>
    <t>039-142</t>
  </si>
  <si>
    <t>040-100</t>
  </si>
  <si>
    <t>040-107</t>
  </si>
  <si>
    <t>041-001</t>
  </si>
  <si>
    <t>041-002</t>
  </si>
  <si>
    <t>041-003</t>
  </si>
  <si>
    <t>041-004</t>
  </si>
  <si>
    <t>041-005</t>
  </si>
  <si>
    <t>042-111</t>
  </si>
  <si>
    <t>042-117</t>
  </si>
  <si>
    <t>042-121</t>
  </si>
  <si>
    <t>042-124</t>
  </si>
  <si>
    <t>043-001</t>
  </si>
  <si>
    <t>043-002</t>
  </si>
  <si>
    <t>043-003</t>
  </si>
  <si>
    <t>043-004</t>
  </si>
  <si>
    <t>044-078</t>
  </si>
  <si>
    <t>044-083</t>
  </si>
  <si>
    <t>044-084</t>
  </si>
  <si>
    <t>045-076</t>
  </si>
  <si>
    <t>045-077</t>
  </si>
  <si>
    <t>045-078</t>
  </si>
  <si>
    <t>046-130</t>
  </si>
  <si>
    <t>046-131</t>
  </si>
  <si>
    <t>046-134</t>
  </si>
  <si>
    <t>047-060</t>
  </si>
  <si>
    <t>047-062</t>
  </si>
  <si>
    <t>047-065</t>
  </si>
  <si>
    <t>048-066</t>
  </si>
  <si>
    <t>048-068</t>
  </si>
  <si>
    <t>048-069</t>
  </si>
  <si>
    <t>048-070</t>
  </si>
  <si>
    <t>048-071</t>
  </si>
  <si>
    <t>048-072</t>
  </si>
  <si>
    <t>048-073</t>
  </si>
  <si>
    <t>048-074</t>
  </si>
  <si>
    <t>048-075</t>
  </si>
  <si>
    <t>048-077</t>
  </si>
  <si>
    <t>048-078</t>
  </si>
  <si>
    <t>048-080</t>
  </si>
  <si>
    <t>048-901</t>
  </si>
  <si>
    <t>048-902</t>
  </si>
  <si>
    <t>048-904</t>
  </si>
  <si>
    <t>048-905</t>
  </si>
  <si>
    <t>048-909</t>
  </si>
  <si>
    <t>048-910</t>
  </si>
  <si>
    <t>048-911</t>
  </si>
  <si>
    <t>048-912</t>
  </si>
  <si>
    <t>048-913</t>
  </si>
  <si>
    <t>048-914</t>
  </si>
  <si>
    <t>048-915</t>
  </si>
  <si>
    <t>048-916</t>
  </si>
  <si>
    <t>048-918</t>
  </si>
  <si>
    <t>048-921</t>
  </si>
  <si>
    <t>048-922</t>
  </si>
  <si>
    <t>048-923</t>
  </si>
  <si>
    <t>048-924</t>
  </si>
  <si>
    <t>048-925</t>
  </si>
  <si>
    <t>048-926</t>
  </si>
  <si>
    <t>048-927</t>
  </si>
  <si>
    <t>049-132</t>
  </si>
  <si>
    <t>049-137</t>
  </si>
  <si>
    <t>049-140</t>
  </si>
  <si>
    <t>049-142</t>
  </si>
  <si>
    <t>049-144</t>
  </si>
  <si>
    <t>049-148</t>
  </si>
  <si>
    <t>050-001</t>
  </si>
  <si>
    <t>050-002</t>
  </si>
  <si>
    <t>050-003</t>
  </si>
  <si>
    <t>050-005</t>
  </si>
  <si>
    <t>050-006</t>
  </si>
  <si>
    <t>050-007</t>
  </si>
  <si>
    <t>050-010</t>
  </si>
  <si>
    <t>050-012</t>
  </si>
  <si>
    <t>050-013</t>
  </si>
  <si>
    <t>050-014</t>
  </si>
  <si>
    <t>051-150</t>
  </si>
  <si>
    <t>051-152</t>
  </si>
  <si>
    <t>051-153</t>
  </si>
  <si>
    <t>051-154</t>
  </si>
  <si>
    <t>051-155</t>
  </si>
  <si>
    <t>051-156</t>
  </si>
  <si>
    <t>051-159</t>
  </si>
  <si>
    <t>051-160</t>
  </si>
  <si>
    <t>052-096</t>
  </si>
  <si>
    <t>053-111</t>
  </si>
  <si>
    <t>053-113</t>
  </si>
  <si>
    <t>054-037</t>
  </si>
  <si>
    <t>054-039</t>
  </si>
  <si>
    <t>054-041</t>
  </si>
  <si>
    <t>054-042</t>
  </si>
  <si>
    <t>054-043</t>
  </si>
  <si>
    <t>054-045</t>
  </si>
  <si>
    <t>055-104</t>
  </si>
  <si>
    <t>055-105</t>
  </si>
  <si>
    <t>055-106</t>
  </si>
  <si>
    <t>055-108</t>
  </si>
  <si>
    <t>055-110</t>
  </si>
  <si>
    <t>055-111</t>
  </si>
  <si>
    <t>056-015</t>
  </si>
  <si>
    <t>056-017</t>
  </si>
  <si>
    <t>057-001</t>
  </si>
  <si>
    <t>057-002</t>
  </si>
  <si>
    <t>057-003</t>
  </si>
  <si>
    <t>057-004</t>
  </si>
  <si>
    <t>058-106</t>
  </si>
  <si>
    <t>058-107</t>
  </si>
  <si>
    <t>058-108</t>
  </si>
  <si>
    <t>058-109</t>
  </si>
  <si>
    <t>058-112</t>
  </si>
  <si>
    <t>059-113</t>
  </si>
  <si>
    <t>059-117</t>
  </si>
  <si>
    <t>060-077</t>
  </si>
  <si>
    <t>061-150</t>
  </si>
  <si>
    <t>061-151</t>
  </si>
  <si>
    <t>061-154</t>
  </si>
  <si>
    <t>061-156</t>
  </si>
  <si>
    <t>061-158</t>
  </si>
  <si>
    <t>062-070</t>
  </si>
  <si>
    <t>062-072</t>
  </si>
  <si>
    <t>063-066</t>
  </si>
  <si>
    <t>063-067</t>
  </si>
  <si>
    <t>064-072</t>
  </si>
  <si>
    <t>064-074</t>
  </si>
  <si>
    <t>064-075</t>
  </si>
  <si>
    <t>065-096</t>
  </si>
  <si>
    <t>065-098</t>
  </si>
  <si>
    <t>066-102</t>
  </si>
  <si>
    <t>066-103</t>
  </si>
  <si>
    <t>066-104</t>
  </si>
  <si>
    <t>066-105</t>
  </si>
  <si>
    <t>066-107</t>
  </si>
  <si>
    <t>067-055</t>
  </si>
  <si>
    <t>067-061</t>
  </si>
  <si>
    <t>068-070</t>
  </si>
  <si>
    <t>068-073</t>
  </si>
  <si>
    <t>068-074</t>
  </si>
  <si>
    <t>069-106</t>
  </si>
  <si>
    <t>069-108</t>
  </si>
  <si>
    <t>069-109</t>
  </si>
  <si>
    <t>070-092</t>
  </si>
  <si>
    <t>070-093</t>
  </si>
  <si>
    <t>071-091</t>
  </si>
  <si>
    <t>071-092</t>
  </si>
  <si>
    <t>072-066</t>
  </si>
  <si>
    <t>072-068</t>
  </si>
  <si>
    <t>072-073</t>
  </si>
  <si>
    <t>072-074</t>
  </si>
  <si>
    <t>073-099</t>
  </si>
  <si>
    <t>073-102</t>
  </si>
  <si>
    <t>073-106</t>
  </si>
  <si>
    <t>073-108</t>
  </si>
  <si>
    <t>074-187</t>
  </si>
  <si>
    <t>074-190</t>
  </si>
  <si>
    <t>074-194</t>
  </si>
  <si>
    <t>074-195</t>
  </si>
  <si>
    <t>074-197</t>
  </si>
  <si>
    <t>074-201</t>
  </si>
  <si>
    <t>074-202</t>
  </si>
  <si>
    <t>075-084</t>
  </si>
  <si>
    <t>075-085</t>
  </si>
  <si>
    <t>075-086</t>
  </si>
  <si>
    <t>075-087</t>
  </si>
  <si>
    <t>076-081</t>
  </si>
  <si>
    <t>076-082</t>
  </si>
  <si>
    <t>076-083</t>
  </si>
  <si>
    <t>077-101</t>
  </si>
  <si>
    <t>077-102</t>
  </si>
  <si>
    <t>077-103</t>
  </si>
  <si>
    <t>077-104</t>
  </si>
  <si>
    <t>078-001</t>
  </si>
  <si>
    <t>078-002</t>
  </si>
  <si>
    <t>078-004</t>
  </si>
  <si>
    <t>078-005</t>
  </si>
  <si>
    <t>078-009</t>
  </si>
  <si>
    <t>078-012</t>
  </si>
  <si>
    <t>079-077</t>
  </si>
  <si>
    <t>080-116</t>
  </si>
  <si>
    <t>080-118</t>
  </si>
  <si>
    <t>080-119</t>
  </si>
  <si>
    <t>080-121</t>
  </si>
  <si>
    <t>080-125</t>
  </si>
  <si>
    <t>081-094</t>
  </si>
  <si>
    <t>081-095</t>
  </si>
  <si>
    <t>081-096</t>
  </si>
  <si>
    <t>082-100</t>
  </si>
  <si>
    <t>082-101</t>
  </si>
  <si>
    <t>082-108</t>
  </si>
  <si>
    <t>083-001</t>
  </si>
  <si>
    <t>083-002</t>
  </si>
  <si>
    <t>083-003</t>
  </si>
  <si>
    <t>083-005</t>
  </si>
  <si>
    <t>084-001</t>
  </si>
  <si>
    <t>084-002</t>
  </si>
  <si>
    <t>084-003</t>
  </si>
  <si>
    <t>084-004</t>
  </si>
  <si>
    <t>084-005</t>
  </si>
  <si>
    <t>084-006</t>
  </si>
  <si>
    <t>085-044</t>
  </si>
  <si>
    <t>085-045</t>
  </si>
  <si>
    <t>085-046</t>
  </si>
  <si>
    <t>085-048</t>
  </si>
  <si>
    <t>085-049</t>
  </si>
  <si>
    <t>085-050</t>
  </si>
  <si>
    <t>086-100</t>
  </si>
  <si>
    <t>087-083</t>
  </si>
  <si>
    <t>088-072</t>
  </si>
  <si>
    <t>088-075</t>
  </si>
  <si>
    <t>088-080</t>
  </si>
  <si>
    <t>088-081</t>
  </si>
  <si>
    <t>089-080</t>
  </si>
  <si>
    <t>089-087</t>
  </si>
  <si>
    <t>089-088</t>
  </si>
  <si>
    <t>089-089</t>
  </si>
  <si>
    <t>090-076</t>
  </si>
  <si>
    <t>090-077</t>
  </si>
  <si>
    <t>090-078</t>
  </si>
  <si>
    <t>091-091</t>
  </si>
  <si>
    <t>091-092</t>
  </si>
  <si>
    <t>092-087</t>
  </si>
  <si>
    <t>092-088</t>
  </si>
  <si>
    <t>092-089</t>
  </si>
  <si>
    <t>092-090</t>
  </si>
  <si>
    <t>092-091</t>
  </si>
  <si>
    <t>093-120</t>
  </si>
  <si>
    <t>093-123</t>
  </si>
  <si>
    <t>093-124</t>
  </si>
  <si>
    <t>094-076</t>
  </si>
  <si>
    <t>094-078</t>
  </si>
  <si>
    <t>094-083</t>
  </si>
  <si>
    <t>094-086</t>
  </si>
  <si>
    <t>094-087</t>
  </si>
  <si>
    <t>095-059</t>
  </si>
  <si>
    <t>096-088</t>
  </si>
  <si>
    <t>096-089</t>
  </si>
  <si>
    <t>096-090</t>
  </si>
  <si>
    <t>096-091</t>
  </si>
  <si>
    <t>096-092</t>
  </si>
  <si>
    <t>096-093</t>
  </si>
  <si>
    <t>096-094</t>
  </si>
  <si>
    <t>096-095</t>
  </si>
  <si>
    <t>096-098</t>
  </si>
  <si>
    <t>096-099</t>
  </si>
  <si>
    <t>096-101</t>
  </si>
  <si>
    <t>096-102</t>
  </si>
  <si>
    <t>096-103</t>
  </si>
  <si>
    <t>096-104</t>
  </si>
  <si>
    <t>096-106</t>
  </si>
  <si>
    <t>096-107</t>
  </si>
  <si>
    <t>096-109</t>
  </si>
  <si>
    <t>096-110</t>
  </si>
  <si>
    <t>096-111</t>
  </si>
  <si>
    <t>096-112</t>
  </si>
  <si>
    <t>096-113</t>
  </si>
  <si>
    <t>096-114</t>
  </si>
  <si>
    <t>096-119</t>
  </si>
  <si>
    <t>096-121</t>
  </si>
  <si>
    <t>097-119</t>
  </si>
  <si>
    <t>097-129</t>
  </si>
  <si>
    <t>097-130</t>
  </si>
  <si>
    <t>097-131</t>
  </si>
  <si>
    <t>098-080</t>
  </si>
  <si>
    <t>099-082</t>
  </si>
  <si>
    <t>100-059</t>
  </si>
  <si>
    <t>100-060</t>
  </si>
  <si>
    <t>100-061</t>
  </si>
  <si>
    <t>100-062</t>
  </si>
  <si>
    <t>100-063</t>
  </si>
  <si>
    <t>100-065</t>
  </si>
  <si>
    <t>101-105</t>
  </si>
  <si>
    <t>101-107</t>
  </si>
  <si>
    <t>102-081</t>
  </si>
  <si>
    <t>102-085</t>
  </si>
  <si>
    <t>103-127</t>
  </si>
  <si>
    <t>103-128</t>
  </si>
  <si>
    <t>103-129</t>
  </si>
  <si>
    <t>103-130</t>
  </si>
  <si>
    <t>103-131</t>
  </si>
  <si>
    <t>103-132</t>
  </si>
  <si>
    <t>103-135</t>
  </si>
  <si>
    <t>104-041</t>
  </si>
  <si>
    <t>104-042</t>
  </si>
  <si>
    <t>104-043</t>
  </si>
  <si>
    <t>104-044</t>
  </si>
  <si>
    <t>104-045</t>
  </si>
  <si>
    <t>105-123</t>
  </si>
  <si>
    <t>105-124</t>
  </si>
  <si>
    <t>105-125</t>
  </si>
  <si>
    <t>106-001</t>
  </si>
  <si>
    <t>106-003</t>
  </si>
  <si>
    <t>106-004</t>
  </si>
  <si>
    <t>106-005</t>
  </si>
  <si>
    <t>107-152</t>
  </si>
  <si>
    <t>107-153</t>
  </si>
  <si>
    <t>107-154</t>
  </si>
  <si>
    <t>107-155</t>
  </si>
  <si>
    <t>107-156</t>
  </si>
  <si>
    <t>108-142</t>
  </si>
  <si>
    <t>108-143</t>
  </si>
  <si>
    <t>108-144</t>
  </si>
  <si>
    <t>108-147</t>
  </si>
  <si>
    <t>109-002</t>
  </si>
  <si>
    <t>109-003</t>
  </si>
  <si>
    <t>110-014</t>
  </si>
  <si>
    <t>110-029</t>
  </si>
  <si>
    <t>110-031</t>
  </si>
  <si>
    <t>111-086</t>
  </si>
  <si>
    <t>111-087</t>
  </si>
  <si>
    <t>112-099</t>
  </si>
  <si>
    <t>112-101</t>
  </si>
  <si>
    <t>112-102</t>
  </si>
  <si>
    <t>112-103</t>
  </si>
  <si>
    <t>113-001</t>
  </si>
  <si>
    <t>114-112</t>
  </si>
  <si>
    <t>114-113</t>
  </si>
  <si>
    <t>114-114</t>
  </si>
  <si>
    <t>114-115</t>
  </si>
  <si>
    <t>115-115</t>
  </si>
  <si>
    <t>115-901</t>
  </si>
  <si>
    <t>115-902</t>
  </si>
  <si>
    <t>115-903</t>
  </si>
  <si>
    <t>115-906</t>
  </si>
  <si>
    <t>115-911</t>
  </si>
  <si>
    <t>115-912</t>
  </si>
  <si>
    <t>115-913</t>
  </si>
  <si>
    <t>115-914</t>
  </si>
  <si>
    <t>115-915</t>
  </si>
  <si>
    <t>115-916</t>
  </si>
  <si>
    <t>115-918</t>
  </si>
  <si>
    <t>115-919</t>
  </si>
  <si>
    <t>115-920</t>
  </si>
  <si>
    <t>115-921</t>
  </si>
  <si>
    <t>115-922</t>
  </si>
  <si>
    <t>347-347</t>
  </si>
  <si>
    <t>002-090</t>
  </si>
  <si>
    <t>005-127</t>
  </si>
  <si>
    <t>007-126</t>
  </si>
  <si>
    <t>013-057</t>
  </si>
  <si>
    <t>013-058</t>
  </si>
  <si>
    <t>013-060</t>
  </si>
  <si>
    <t>013-062</t>
  </si>
  <si>
    <t>016-097</t>
  </si>
  <si>
    <t>019-140</t>
  </si>
  <si>
    <t>019-147</t>
  </si>
  <si>
    <t>023-099</t>
  </si>
  <si>
    <t>024-091</t>
  </si>
  <si>
    <t>027-055</t>
  </si>
  <si>
    <t>033-091</t>
  </si>
  <si>
    <t>033-092</t>
  </si>
  <si>
    <t>033-093</t>
  </si>
  <si>
    <t>033-094</t>
  </si>
  <si>
    <t>034-121</t>
  </si>
  <si>
    <t>034-122</t>
  </si>
  <si>
    <t>036-123</t>
  </si>
  <si>
    <t>036-133</t>
  </si>
  <si>
    <t>036-134</t>
  </si>
  <si>
    <t>036-135</t>
  </si>
  <si>
    <t>040-101</t>
  </si>
  <si>
    <t>040-103</t>
  </si>
  <si>
    <t>040-104</t>
  </si>
  <si>
    <t>042-113</t>
  </si>
  <si>
    <t>042-118</t>
  </si>
  <si>
    <t>042-119</t>
  </si>
  <si>
    <t>046-128</t>
  </si>
  <si>
    <t>046-132</t>
  </si>
  <si>
    <t>046-135</t>
  </si>
  <si>
    <t>046-137</t>
  </si>
  <si>
    <t>046-140</t>
  </si>
  <si>
    <t>047-064</t>
  </si>
  <si>
    <t>049-135</t>
  </si>
  <si>
    <t>050-009</t>
  </si>
  <si>
    <t>053-112</t>
  </si>
  <si>
    <t>053-114</t>
  </si>
  <si>
    <t>059-114</t>
  </si>
  <si>
    <t>061-157</t>
  </si>
  <si>
    <t>068-071</t>
  </si>
  <si>
    <t>068-072</t>
  </si>
  <si>
    <t>068-075</t>
  </si>
  <si>
    <t>069-104</t>
  </si>
  <si>
    <t>069-107</t>
  </si>
  <si>
    <t>073-105</t>
  </si>
  <si>
    <t>077-100</t>
  </si>
  <si>
    <t>078-003</t>
  </si>
  <si>
    <t>079-078</t>
  </si>
  <si>
    <t>080-122</t>
  </si>
  <si>
    <t>081-097</t>
  </si>
  <si>
    <t>082-105</t>
  </si>
  <si>
    <t>085-043</t>
  </si>
  <si>
    <t>088-073</t>
  </si>
  <si>
    <t>090-075</t>
  </si>
  <si>
    <t>091-093</t>
  </si>
  <si>
    <t>091-095</t>
  </si>
  <si>
    <t>093-121</t>
  </si>
  <si>
    <t>097-116</t>
  </si>
  <si>
    <t>097-118</t>
  </si>
  <si>
    <t>097-122</t>
  </si>
  <si>
    <t>097-127</t>
  </si>
  <si>
    <t>099-078</t>
  </si>
  <si>
    <t>100-064</t>
  </si>
  <si>
    <t>106-002</t>
  </si>
  <si>
    <t>106-006</t>
  </si>
  <si>
    <t>106-008</t>
  </si>
  <si>
    <t>107-151</t>
  </si>
  <si>
    <t>107-158</t>
  </si>
  <si>
    <t>110-030</t>
  </si>
  <si>
    <t>114-116</t>
  </si>
  <si>
    <t>115-923</t>
  </si>
  <si>
    <t>115-924</t>
  </si>
  <si>
    <t>ADAIR CO. R-I</t>
  </si>
  <si>
    <t xml:space="preserve"> </t>
  </si>
  <si>
    <t>*</t>
  </si>
  <si>
    <t>KIRKSVILLE R-III</t>
  </si>
  <si>
    <t>ADAIR CO. R-II</t>
  </si>
  <si>
    <t>NORTH ANDREW CO. R-VI</t>
  </si>
  <si>
    <t>AVENUE CITY R-IX</t>
  </si>
  <si>
    <t>SAVANNAH R-III</t>
  </si>
  <si>
    <t>TARKIO R-I</t>
  </si>
  <si>
    <t>ROCK PORT R-II</t>
  </si>
  <si>
    <t>FAIRFAX R-III</t>
  </si>
  <si>
    <t>COMMUNITY R-VI</t>
  </si>
  <si>
    <t>VAN-FAR R-I</t>
  </si>
  <si>
    <t>MEXICO 59</t>
  </si>
  <si>
    <t>WHEATON R-III</t>
  </si>
  <si>
    <t>SOUTHWEST R-V</t>
  </si>
  <si>
    <t>EXETER R-VI</t>
  </si>
  <si>
    <t>CASSVILLE R-IV</t>
  </si>
  <si>
    <t>PURDY R-II</t>
  </si>
  <si>
    <t>SHELL KNOB 78</t>
  </si>
  <si>
    <t>MONETT R-I</t>
  </si>
  <si>
    <t>LIBERAL R-II</t>
  </si>
  <si>
    <t>GOLDEN CITY R-III</t>
  </si>
  <si>
    <t>LAMAR R-I</t>
  </si>
  <si>
    <t>MIAMI R-I</t>
  </si>
  <si>
    <t>BALLARD R-II</t>
  </si>
  <si>
    <t>ADRIAN R-III</t>
  </si>
  <si>
    <t>RICH HILL R-IV</t>
  </si>
  <si>
    <t>HUME R-VIII</t>
  </si>
  <si>
    <t>HUDSON R-IX</t>
  </si>
  <si>
    <t>BUTLER R-V</t>
  </si>
  <si>
    <t>LINCOLN R-II</t>
  </si>
  <si>
    <t>WARSAW R-IX</t>
  </si>
  <si>
    <t>COLE CAMP R-I</t>
  </si>
  <si>
    <t>MEADOW HEIGHTS R-II</t>
  </si>
  <si>
    <t>LEOPOLD R-III</t>
  </si>
  <si>
    <t>ZALMA R-V</t>
  </si>
  <si>
    <t>WOODLAND R-IV</t>
  </si>
  <si>
    <t>SOUTHERN BOONE CO. R-I</t>
  </si>
  <si>
    <t>HALLSVILLE R-IV</t>
  </si>
  <si>
    <t>STURGEON R-V</t>
  </si>
  <si>
    <t>CENTRALIA R-VI</t>
  </si>
  <si>
    <t>HARRISBURG R-VIII</t>
  </si>
  <si>
    <t>COLUMBIA 93</t>
  </si>
  <si>
    <t>EAST BUCHANAN CO. C-1</t>
  </si>
  <si>
    <t>MID-BUCHANAN CO. R-V</t>
  </si>
  <si>
    <t>BUCHANAN CO. R-IV</t>
  </si>
  <si>
    <t>ST. JOSEPH</t>
  </si>
  <si>
    <t>NEELYVILLE R-IV</t>
  </si>
  <si>
    <t>POPLAR BLUFF R-I</t>
  </si>
  <si>
    <t>TWIN RIVERS R-X</t>
  </si>
  <si>
    <t>BRECKENRIDGE R-I</t>
  </si>
  <si>
    <t>HAMILTON R-II</t>
  </si>
  <si>
    <t>NEW YORK R-IV</t>
  </si>
  <si>
    <t>COWGILL R-VI</t>
  </si>
  <si>
    <t>POLO R-VII</t>
  </si>
  <si>
    <t>MIRABILE C-1</t>
  </si>
  <si>
    <t>BRAYMER C-4</t>
  </si>
  <si>
    <t>KINGSTON 42</t>
  </si>
  <si>
    <t>NORTH CALLAWAY CO. R-I</t>
  </si>
  <si>
    <t>NEW BLOOMFIELD R-III</t>
  </si>
  <si>
    <t>FULTON 58</t>
  </si>
  <si>
    <t>SOUTH CALLAWAY CO. R-II</t>
  </si>
  <si>
    <t>STOUTLAND R-II</t>
  </si>
  <si>
    <t>CAMDENTON R-III</t>
  </si>
  <si>
    <t>CLIMAX SPRINGS R-IV</t>
  </si>
  <si>
    <t>MACKS CREEK R-V</t>
  </si>
  <si>
    <t>JACKSON R-II</t>
  </si>
  <si>
    <t>DELTA R-V</t>
  </si>
  <si>
    <t>OAK RIDGE R-VI</t>
  </si>
  <si>
    <t>CAPE GIRARDEAU 63</t>
  </si>
  <si>
    <t>NELL HOLCOMB R-IV</t>
  </si>
  <si>
    <t>HALE R-I</t>
  </si>
  <si>
    <t>TINA-AVALON R-II</t>
  </si>
  <si>
    <t>BOSWORTH R-V</t>
  </si>
  <si>
    <t>CARROLLTON R-VII</t>
  </si>
  <si>
    <t>NORBORNE R-VIII</t>
  </si>
  <si>
    <t>EAST CARTER CO. R-II</t>
  </si>
  <si>
    <t>VAN BUREN R-I</t>
  </si>
  <si>
    <t>ARCHIE R-V</t>
  </si>
  <si>
    <t>STRASBURG C-3</t>
  </si>
  <si>
    <t>RAYMORE-PECULIAR R-II</t>
  </si>
  <si>
    <t>SHERWOOD CASS R-VIII</t>
  </si>
  <si>
    <t>EAST LYNNE 40</t>
  </si>
  <si>
    <t>PLEASANT HILL R-III</t>
  </si>
  <si>
    <t>HARRISONVILLE R-IX</t>
  </si>
  <si>
    <t>DREXEL R-IV</t>
  </si>
  <si>
    <t>MIDWAY R-I</t>
  </si>
  <si>
    <t>BELTON 124</t>
  </si>
  <si>
    <t>BELTON FEDERAL LANDS</t>
  </si>
  <si>
    <t>STOCKTON R-I</t>
  </si>
  <si>
    <t>EL DORADO SPRINGS R-II</t>
  </si>
  <si>
    <t>NORTHWESTERN R-I</t>
  </si>
  <si>
    <t>BRUNSWICK R-II</t>
  </si>
  <si>
    <t>KEYTESVILLE R-III</t>
  </si>
  <si>
    <t>SALISBURY R-IV</t>
  </si>
  <si>
    <t>CHADWICK R-I</t>
  </si>
  <si>
    <t>NIXA PUBLIC SCHOOLS</t>
  </si>
  <si>
    <t>SPARTA R-III</t>
  </si>
  <si>
    <t>BILLINGS R-IV</t>
  </si>
  <si>
    <t>CLEVER R-V</t>
  </si>
  <si>
    <t>OZARK R-VI</t>
  </si>
  <si>
    <t>SPOKANE R-VII</t>
  </si>
  <si>
    <t>CLARK CO. R-I</t>
  </si>
  <si>
    <t>KEARNEY R-I</t>
  </si>
  <si>
    <t>SMITHVILLE R-II</t>
  </si>
  <si>
    <t>EXCELSIOR SPRINGS 40</t>
  </si>
  <si>
    <t>LIBERTY 53</t>
  </si>
  <si>
    <t>MISSOURI CITY 56</t>
  </si>
  <si>
    <t>NORTH KANSAS CITY 74</t>
  </si>
  <si>
    <t>CAMERON R-I</t>
  </si>
  <si>
    <t>LATHROP R-II</t>
  </si>
  <si>
    <t>CLINTON CO. R-III</t>
  </si>
  <si>
    <t>COLE CO. R-I</t>
  </si>
  <si>
    <t>BLAIR OAKS R-II</t>
  </si>
  <si>
    <t>COLE CO. R-V</t>
  </si>
  <si>
    <t>JEFFERSON CITY</t>
  </si>
  <si>
    <t>BLACKWATER R-II</t>
  </si>
  <si>
    <t>COOPER CO. R-IV</t>
  </si>
  <si>
    <t>PRAIRIE HOME R-V</t>
  </si>
  <si>
    <t>OTTERVILLE R-VI</t>
  </si>
  <si>
    <t>PILOT GROVE C-4</t>
  </si>
  <si>
    <t>BOONVILLE R-I</t>
  </si>
  <si>
    <t>CRAWFORD CO. R-I</t>
  </si>
  <si>
    <t>CRAWFORD CO. R-II</t>
  </si>
  <si>
    <t>STEELVILLE R-III</t>
  </si>
  <si>
    <t>LOCKWOOD R-I</t>
  </si>
  <si>
    <t>DADEVILLE R-II</t>
  </si>
  <si>
    <t>EVERTON R-III</t>
  </si>
  <si>
    <t>GREENFIELD R-IV</t>
  </si>
  <si>
    <t>DALLAS CO. R-I</t>
  </si>
  <si>
    <t>PATTONSBURG R-II</t>
  </si>
  <si>
    <t>WINSTON R-VI</t>
  </si>
  <si>
    <t>NORTH DAVIESS R-III</t>
  </si>
  <si>
    <t>GALLATIN R-V</t>
  </si>
  <si>
    <t>TRI-COUNTY R-VII</t>
  </si>
  <si>
    <t>OSBORN R-O</t>
  </si>
  <si>
    <t>MAYSVILLE R-I</t>
  </si>
  <si>
    <t>UNION STAR R-II</t>
  </si>
  <si>
    <t>STEWARTSVILLE C-2</t>
  </si>
  <si>
    <t>SALEM R-80</t>
  </si>
  <si>
    <t>OAK HILL R-I</t>
  </si>
  <si>
    <t>GREEN FOREST R-II</t>
  </si>
  <si>
    <t>DENT-PHELPS R-III</t>
  </si>
  <si>
    <t>NORTH WOOD R-IV</t>
  </si>
  <si>
    <t>SKYLINE R-II</t>
  </si>
  <si>
    <t>PLAINVIEW R-VIII</t>
  </si>
  <si>
    <t>AVA R-I</t>
  </si>
  <si>
    <t>MALDEN R-I</t>
  </si>
  <si>
    <t>CAMPBELL R-II</t>
  </si>
  <si>
    <t>HOLCOMB R-III</t>
  </si>
  <si>
    <t>CLARKTON C-4</t>
  </si>
  <si>
    <t>SENATH-HORNERSVILLE C-8</t>
  </si>
  <si>
    <t>SOUTHLAND C-9</t>
  </si>
  <si>
    <t>KENNETT 39</t>
  </si>
  <si>
    <t>FRANKLIN CO. R-II</t>
  </si>
  <si>
    <t>MERAMEC VALLEY R-III</t>
  </si>
  <si>
    <t>UNION R-XI</t>
  </si>
  <si>
    <t>LONEDELL R-XIV</t>
  </si>
  <si>
    <t>SPRING BLUFF R-XV</t>
  </si>
  <si>
    <t>STRAIN-JAPAN R-XVI</t>
  </si>
  <si>
    <t>ST. CLAIR R-XIII</t>
  </si>
  <si>
    <t>SULLIVAN C-2</t>
  </si>
  <si>
    <t>NEW HAVEN</t>
  </si>
  <si>
    <t>WASHINGTON</t>
  </si>
  <si>
    <t>GASCONADE CO. R-II</t>
  </si>
  <si>
    <t>GASCONADE CO. R-I</t>
  </si>
  <si>
    <t>KING CITY R-I</t>
  </si>
  <si>
    <t>STANBERRY R-II</t>
  </si>
  <si>
    <t>ALBANY R-III</t>
  </si>
  <si>
    <t>WILLARD R-II</t>
  </si>
  <si>
    <t>REPUBLIC R-III</t>
  </si>
  <si>
    <t>ASH GROVE R-IV</t>
  </si>
  <si>
    <t>WALNUT GROVE R-V</t>
  </si>
  <si>
    <t>STRAFFORD R-VI</t>
  </si>
  <si>
    <t>LOGAN-ROGERSVILLE R-VIII</t>
  </si>
  <si>
    <t>SPRINGFIELD R-XII</t>
  </si>
  <si>
    <t>FAIR GROVE R-X</t>
  </si>
  <si>
    <t>GRUNDY CO R-V</t>
  </si>
  <si>
    <t>SPICKARD R-II</t>
  </si>
  <si>
    <t>PLEASANT VIEW R-VI</t>
  </si>
  <si>
    <t>LAREDO R-VII</t>
  </si>
  <si>
    <t>TRENTON R-IX</t>
  </si>
  <si>
    <t>CAINSVILLE R-I</t>
  </si>
  <si>
    <t>SOUTH HARRISON CO. R-II</t>
  </si>
  <si>
    <t>NORTH HARRISON R-III</t>
  </si>
  <si>
    <t>GILMAN CITY R-IV</t>
  </si>
  <si>
    <t>RIDGEWAY R-V</t>
  </si>
  <si>
    <t>HENRY CO. R-I</t>
  </si>
  <si>
    <t>SHAWNEE R-III</t>
  </si>
  <si>
    <t>CALHOUN R-VIII</t>
  </si>
  <si>
    <t>LEESVILLE R-IX</t>
  </si>
  <si>
    <t>DAVIS R-XII</t>
  </si>
  <si>
    <t>MONTROSE R-XIV</t>
  </si>
  <si>
    <t>CLINTON</t>
  </si>
  <si>
    <t>HICKORY CO. R-I</t>
  </si>
  <si>
    <t>WHEATLAND R-II</t>
  </si>
  <si>
    <t>WEAUBLEAU R-III</t>
  </si>
  <si>
    <t>HERMITAGE R-IV</t>
  </si>
  <si>
    <t>CRAIG R-III</t>
  </si>
  <si>
    <t>MOUND CITY R-II</t>
  </si>
  <si>
    <t>SOUTH HOLT CO. R-I</t>
  </si>
  <si>
    <t>NEW FRANKLIN R-I</t>
  </si>
  <si>
    <t>FAYETTE R-III</t>
  </si>
  <si>
    <t>GLASGOW</t>
  </si>
  <si>
    <t>HOWELL VALLEY R-I</t>
  </si>
  <si>
    <t>MOUNTAIN VIEW-BIRCH TREE R-III</t>
  </si>
  <si>
    <t>WILLOW SPRINGS R-IV</t>
  </si>
  <si>
    <t>RICHARDS R-V</t>
  </si>
  <si>
    <t>WEST PLAINS R-VII</t>
  </si>
  <si>
    <t>GLENWOOD R-VIII</t>
  </si>
  <si>
    <t>JUNCTION HILL C-12</t>
  </si>
  <si>
    <t>FAIRVIEW R-XI</t>
  </si>
  <si>
    <t>SOUTH IRON CO. R-I</t>
  </si>
  <si>
    <t>ARCADIA VALLEY R-II</t>
  </si>
  <si>
    <t>BELLEVIEW R-III</t>
  </si>
  <si>
    <t>IRON CO. C-4</t>
  </si>
  <si>
    <t>FORT OSAGE R-I</t>
  </si>
  <si>
    <t>BLUE SPRINGS R-IV</t>
  </si>
  <si>
    <t>GRAIN VALLEY R-V</t>
  </si>
  <si>
    <t>OAK GROVE R-VI</t>
  </si>
  <si>
    <t>LEE'S SUMMIT R-VII</t>
  </si>
  <si>
    <t>HICKMAN MILLS C-1</t>
  </si>
  <si>
    <t>RAYTOWN C-2</t>
  </si>
  <si>
    <t>GRANDVIEW C-4</t>
  </si>
  <si>
    <t>LONE JACK C-6</t>
  </si>
  <si>
    <t>INDEPENDENCE 30</t>
  </si>
  <si>
    <t>KANSAS CITY 33</t>
  </si>
  <si>
    <t>CENTER 58</t>
  </si>
  <si>
    <t>UNIVERSITY ACADEMY</t>
  </si>
  <si>
    <t>ALTA VISTA CHARTER SCH.</t>
  </si>
  <si>
    <t>HOGAN PREPARATORY ACADEMY</t>
  </si>
  <si>
    <t>GENESIS SCHOOL INC</t>
  </si>
  <si>
    <t>ALLEN VILLAGE</t>
  </si>
  <si>
    <t>LEE A. TOLBERT COM. ACADEMY</t>
  </si>
  <si>
    <t>B. BANNEKER CHARTER ACADEMY</t>
  </si>
  <si>
    <t>DELLA LAMB ELEMENTARY</t>
  </si>
  <si>
    <t>GORDON PARKS ELEM.</t>
  </si>
  <si>
    <t>ACADEMIE LAFAYETTE</t>
  </si>
  <si>
    <t>SCUOLA VITA NUOVA</t>
  </si>
  <si>
    <t>BROOKSIDE CHARTER SCH</t>
  </si>
  <si>
    <t xml:space="preserve">KIPP: ENDEAVOR ACADEMY </t>
  </si>
  <si>
    <t>PATHWAY ACADEMY</t>
  </si>
  <si>
    <t>FRONTIER SCHOOL OF INNOVATION</t>
  </si>
  <si>
    <t>DELASALLE CHARTER SCHOOL</t>
  </si>
  <si>
    <t>EWING MARION KAUFFMAN SCHOOL</t>
  </si>
  <si>
    <t>HOPE LEADERSHIP ACADEMY</t>
  </si>
  <si>
    <t>CROSSROADS ACAD OF KANSAS CITY</t>
  </si>
  <si>
    <t>ACADEMY FOR INTEGRATED ARTS</t>
  </si>
  <si>
    <t>CARL JUNCTION R-I</t>
  </si>
  <si>
    <t>AVILLA R-XIII</t>
  </si>
  <si>
    <t>JASPER CO. R-V</t>
  </si>
  <si>
    <t>SARCOXIE R-II</t>
  </si>
  <si>
    <t>CARTHAGE R-IX</t>
  </si>
  <si>
    <t>WEBB CITY R-VII</t>
  </si>
  <si>
    <t>JOPLIN SCHOOLS</t>
  </si>
  <si>
    <t>NORTHWEST R-I</t>
  </si>
  <si>
    <t>GRANDVIEW R-II</t>
  </si>
  <si>
    <t>HILLSBORO R-III</t>
  </si>
  <si>
    <t>DUNKLIN R-V</t>
  </si>
  <si>
    <t>FESTUS R-VI</t>
  </si>
  <si>
    <t>JEFFERSON CO. R-VII</t>
  </si>
  <si>
    <t>SUNRISE R-IX</t>
  </si>
  <si>
    <t>WINDSOR C-1</t>
  </si>
  <si>
    <t>FOX C-6</t>
  </si>
  <si>
    <t>CRYSTAL CITY 47</t>
  </si>
  <si>
    <t>DESOTO 73</t>
  </si>
  <si>
    <t>KINGSVILLE R-I</t>
  </si>
  <si>
    <t>HOLDEN R-III</t>
  </si>
  <si>
    <t>CHILHOWEE R-IV</t>
  </si>
  <si>
    <t>JOHNSON CO. R-VII</t>
  </si>
  <si>
    <t>KNOB NOSTER R-VIII</t>
  </si>
  <si>
    <t>LEETON R-X</t>
  </si>
  <si>
    <t>WARRENSBURG R-VI</t>
  </si>
  <si>
    <t>KNOB NOSTER FEDERAL LANDS</t>
  </si>
  <si>
    <t>KNOX CO. R-I</t>
  </si>
  <si>
    <t>LACLEDE CO. R-I</t>
  </si>
  <si>
    <t>GASCONADE C-4</t>
  </si>
  <si>
    <t>LEBANON R-III</t>
  </si>
  <si>
    <t>LACLEDE CO. C-5</t>
  </si>
  <si>
    <t>CONCORDIA R-II</t>
  </si>
  <si>
    <t>LAFAYETTE CO. C-1</t>
  </si>
  <si>
    <t>ODESSA R-VII</t>
  </si>
  <si>
    <t>SANTA FE R-X</t>
  </si>
  <si>
    <t>WELLINGTON-NAPOLEON R-IX</t>
  </si>
  <si>
    <t>LEXINGTON R-V</t>
  </si>
  <si>
    <t>MILLER R-II</t>
  </si>
  <si>
    <t>PIERCE CITY R-VI</t>
  </si>
  <si>
    <t>MARIONVILLE R-IX</t>
  </si>
  <si>
    <t>MT. VERNON R-V</t>
  </si>
  <si>
    <t>AURORA R-VIII</t>
  </si>
  <si>
    <t>VERONA R-VII</t>
  </si>
  <si>
    <t>CANTON R-V</t>
  </si>
  <si>
    <t>LEWIS CO. C-1</t>
  </si>
  <si>
    <t>SILEX R-I</t>
  </si>
  <si>
    <t>ELSBERRY R-II</t>
  </si>
  <si>
    <t>TROY R-III</t>
  </si>
  <si>
    <t>WINFIELD R-IV</t>
  </si>
  <si>
    <t>LINN CO. R-I</t>
  </si>
  <si>
    <t>BUCKLIN R-II</t>
  </si>
  <si>
    <t>MEADVILLE R-IV</t>
  </si>
  <si>
    <t>MARCELINE R-V</t>
  </si>
  <si>
    <t>BROOKFIELD R-III</t>
  </si>
  <si>
    <t>SOUTHWEST LIVINGSTON CO. R-I</t>
  </si>
  <si>
    <t>LIVINGSTON CO. R-III</t>
  </si>
  <si>
    <t>CHILLICOTHE R-II</t>
  </si>
  <si>
    <t>MCDONALD CO. R-I</t>
  </si>
  <si>
    <t>ATLANTA C-3</t>
  </si>
  <si>
    <t>BEVIER C-4</t>
  </si>
  <si>
    <t>LA PLATA R-II</t>
  </si>
  <si>
    <t>MACON CO. R-I</t>
  </si>
  <si>
    <t>CALLAO C-8</t>
  </si>
  <si>
    <t>MACON CO. R-IV</t>
  </si>
  <si>
    <t>MARQUAND-ZION R-VI</t>
  </si>
  <si>
    <t>FREDERICKTOWN R-I</t>
  </si>
  <si>
    <t>MARIES CO. R-I</t>
  </si>
  <si>
    <t>MARIES CO. R-II</t>
  </si>
  <si>
    <t>MARION CO. R-II</t>
  </si>
  <si>
    <t>PALMYRA R-I</t>
  </si>
  <si>
    <t>HANNIBAL 60</t>
  </si>
  <si>
    <t>NORTH MERCER CO. R-III</t>
  </si>
  <si>
    <t>PRINCETON R-V</t>
  </si>
  <si>
    <t>ELDON R-I</t>
  </si>
  <si>
    <t>MILLER CO. R-III</t>
  </si>
  <si>
    <t>ST. ELIZABETH R-IV</t>
  </si>
  <si>
    <t>SCHOOL OF THE OSAGE</t>
  </si>
  <si>
    <t>IBERIA R-V</t>
  </si>
  <si>
    <t>EAST PRAIRIE R-II</t>
  </si>
  <si>
    <t>CHARLESTON R-I</t>
  </si>
  <si>
    <t>MONITEAU CO. R-I</t>
  </si>
  <si>
    <t>HIGH POINT R-III</t>
  </si>
  <si>
    <t>MONITEAU CO. R-V</t>
  </si>
  <si>
    <t>TIPTON R-VI</t>
  </si>
  <si>
    <t>JAMESTOWN C-1</t>
  </si>
  <si>
    <t>CLARKSBURG C-2</t>
  </si>
  <si>
    <t>MIDDLE GROVE C-1</t>
  </si>
  <si>
    <t>MONROE CITY R-I</t>
  </si>
  <si>
    <t>HOLLIDAY C-2</t>
  </si>
  <si>
    <t>MADISON C-3</t>
  </si>
  <si>
    <t>PARIS R-II</t>
  </si>
  <si>
    <t>WELLSVILLE MIDDLETOWN R-I</t>
  </si>
  <si>
    <t>MONTGOMERY CO. R-II</t>
  </si>
  <si>
    <t>MORGAN CO. R-I</t>
  </si>
  <si>
    <t>MORGAN CO. R-II</t>
  </si>
  <si>
    <t>RISCO R-II</t>
  </si>
  <si>
    <t>PORTAGEVILLE</t>
  </si>
  <si>
    <t>GIDEON 37</t>
  </si>
  <si>
    <t>NEW MADRID CO. R-I</t>
  </si>
  <si>
    <t>EAST NEWTON CO. R-VI</t>
  </si>
  <si>
    <t>DIAMOND R-IV</t>
  </si>
  <si>
    <t>WESTVIEW C-6</t>
  </si>
  <si>
    <t>SENECA R-VII</t>
  </si>
  <si>
    <t>NEOSHO R-V</t>
  </si>
  <si>
    <t>NODAWAY-HOLT R-VII</t>
  </si>
  <si>
    <t>WEST NODAWAY CO. R-I</t>
  </si>
  <si>
    <t>NORTHEAST NODAWAY CO. R-V</t>
  </si>
  <si>
    <t>JEFFERSON C-123</t>
  </si>
  <si>
    <t>NORTH NODAWAY CO. R-VI</t>
  </si>
  <si>
    <t>MARYVILLE R-II</t>
  </si>
  <si>
    <t>SOUTH NODAWAY CO. R-IV</t>
  </si>
  <si>
    <t>COUCH R-I</t>
  </si>
  <si>
    <t>THAYER R-II</t>
  </si>
  <si>
    <t>OREGON-HOWELL R-III</t>
  </si>
  <si>
    <t>ALTON R-IV</t>
  </si>
  <si>
    <t>OSAGE CO. R-I</t>
  </si>
  <si>
    <t>OSAGE CO. R-II</t>
  </si>
  <si>
    <t>OSAGE CO. R-III</t>
  </si>
  <si>
    <t>THORNFIELD R-I</t>
  </si>
  <si>
    <t>BAKERSFIELD R-IV</t>
  </si>
  <si>
    <t>GAINESVILLE R-V</t>
  </si>
  <si>
    <t>DORA R-III</t>
  </si>
  <si>
    <t>LUTIE R-VI</t>
  </si>
  <si>
    <t>NORTH PEMISCOT CO. R-I</t>
  </si>
  <si>
    <t>HAYTI R-II</t>
  </si>
  <si>
    <t>PEMISCOT CO. R-III</t>
  </si>
  <si>
    <t>COOTER R-IV</t>
  </si>
  <si>
    <t>SOUTH PEMISCOT CO. R-V</t>
  </si>
  <si>
    <t>DELTA C-7</t>
  </si>
  <si>
    <t>CARUTHERSVILLE 18</t>
  </si>
  <si>
    <t>PERRY CO. 32</t>
  </si>
  <si>
    <t>ALTENBURG 48</t>
  </si>
  <si>
    <t>PETTIS CO. R-V</t>
  </si>
  <si>
    <t>LA MONTE R-IV</t>
  </si>
  <si>
    <t>SMITHTON R-VI</t>
  </si>
  <si>
    <t>GREEN RIDGE R-VIII</t>
  </si>
  <si>
    <t>PETTIS CO. R-XII</t>
  </si>
  <si>
    <t>SEDALIA 200</t>
  </si>
  <si>
    <t>ST. JAMES R-I</t>
  </si>
  <si>
    <t>NEWBURG R-II</t>
  </si>
  <si>
    <t>ROLLA 31</t>
  </si>
  <si>
    <t>PHELPS CO. R-III</t>
  </si>
  <si>
    <t>BOWLING GREEN R-I</t>
  </si>
  <si>
    <t>PIKE CO. R-III</t>
  </si>
  <si>
    <t>BONCL R-X</t>
  </si>
  <si>
    <t>LOUISIANA R-II</t>
  </si>
  <si>
    <t>NORTH PLATTE CO. R-I</t>
  </si>
  <si>
    <t>WEST PLATTE CO. R-II</t>
  </si>
  <si>
    <t>PLATTE CO. R-III</t>
  </si>
  <si>
    <t>PARK HILL</t>
  </si>
  <si>
    <t>BOLIVAR R-I</t>
  </si>
  <si>
    <t>FAIR PLAY R-II</t>
  </si>
  <si>
    <t>HALFWAY R-III</t>
  </si>
  <si>
    <t>HUMANSVILLE R-IV</t>
  </si>
  <si>
    <t>MARION C. EARLY R-V</t>
  </si>
  <si>
    <t>PLEASANT HOPE R-VI</t>
  </si>
  <si>
    <t>SWEDEBORG R-III</t>
  </si>
  <si>
    <t>RICHLAND R-IV</t>
  </si>
  <si>
    <t>LAQUEY R-V</t>
  </si>
  <si>
    <t>WAYNESVILLE R-VI</t>
  </si>
  <si>
    <t>DIXON R-I</t>
  </si>
  <si>
    <t>CROCKER R-II</t>
  </si>
  <si>
    <t>WAYNESVILLE FEDERAL LANDS</t>
  </si>
  <si>
    <t>PUTNAM CO. R-I</t>
  </si>
  <si>
    <t>RALLS CO. R-II</t>
  </si>
  <si>
    <t>NORTHEAST RANDOLPH CO. R-IV</t>
  </si>
  <si>
    <t>RENICK R-V</t>
  </si>
  <si>
    <t>HIGBEE R-VIII</t>
  </si>
  <si>
    <t>WESTRAN R-I</t>
  </si>
  <si>
    <t>MOBERLY</t>
  </si>
  <si>
    <t>LAWSON R-XIV</t>
  </si>
  <si>
    <t>ORRICK R-XI</t>
  </si>
  <si>
    <t>HARDIN-CENTRAL C-2</t>
  </si>
  <si>
    <t>RICHMOND R-XVI</t>
  </si>
  <si>
    <t>CENTERVILLE R-I</t>
  </si>
  <si>
    <t>SOUTHERN REYNOLDS CO. R-II</t>
  </si>
  <si>
    <t>BUNKER R-III</t>
  </si>
  <si>
    <t>LESTERVILLE R-IV</t>
  </si>
  <si>
    <t>NAYLOR R-II</t>
  </si>
  <si>
    <t>DONIPHAN R-I</t>
  </si>
  <si>
    <t>RIPLEY CO. R-IV</t>
  </si>
  <si>
    <t>RIPLEY CO. R-III</t>
  </si>
  <si>
    <t>FT. ZUMWALT R-II</t>
  </si>
  <si>
    <t>FRANCIS HOWELL R-III</t>
  </si>
  <si>
    <t>WENTZVILLE R-IV</t>
  </si>
  <si>
    <t>ST. CHARLES R-VI</t>
  </si>
  <si>
    <t>ORCHARD FARM R-V</t>
  </si>
  <si>
    <t>APPLETON CITY R-II</t>
  </si>
  <si>
    <t>ROSCOE C-1</t>
  </si>
  <si>
    <t>LAKELAND R-III</t>
  </si>
  <si>
    <t>OSCEOLA</t>
  </si>
  <si>
    <t>BISMARCK R-V</t>
  </si>
  <si>
    <t>FARMINGTON R-VII</t>
  </si>
  <si>
    <t>NORTH ST. FRANCOIS CO. R-I</t>
  </si>
  <si>
    <t>CENTRAL R-III</t>
  </si>
  <si>
    <t>WEST ST. FRANCOIS CO. R-IV</t>
  </si>
  <si>
    <t>STE. GENEVIEVE CO. R-II</t>
  </si>
  <si>
    <t>HAZELWOOD</t>
  </si>
  <si>
    <t>FERGUSON-FLORISSANT R-II</t>
  </si>
  <si>
    <t>PATTONVILLE R-III</t>
  </si>
  <si>
    <t>ROCKWOOD R-VI</t>
  </si>
  <si>
    <t>KIRKWOOD R-VII</t>
  </si>
  <si>
    <t>LINDBERGH SCHOOLS</t>
  </si>
  <si>
    <t>MEHLVILLE R-IX</t>
  </si>
  <si>
    <t>PARKWAY C-2</t>
  </si>
  <si>
    <t>AFFTON 101</t>
  </si>
  <si>
    <t>BAYLESS</t>
  </si>
  <si>
    <t>BRENTWOOD</t>
  </si>
  <si>
    <t>CLAYTON</t>
  </si>
  <si>
    <t>HANCOCK PLACE</t>
  </si>
  <si>
    <t>JENNINGS</t>
  </si>
  <si>
    <t>LADUE</t>
  </si>
  <si>
    <t>MAPLEWOOD-RICHMOND HEIGHTS</t>
  </si>
  <si>
    <t>NORMANDY SCHOOLS COLLABORATIVE</t>
  </si>
  <si>
    <t>RITENOUR</t>
  </si>
  <si>
    <t>RIVERVIEW GARDENS</t>
  </si>
  <si>
    <t>UNIVERSITY CITY</t>
  </si>
  <si>
    <t>VALLEY PARK</t>
  </si>
  <si>
    <t>WEBSTER GROVES</t>
  </si>
  <si>
    <t>SPECL. SCH. DST. ST. LOUIS CO.</t>
  </si>
  <si>
    <t>VOL. INTERDIST. CHOICE CORP.</t>
  </si>
  <si>
    <t>OREARVILLE R-IV</t>
  </si>
  <si>
    <t>MALTA BEND R-V</t>
  </si>
  <si>
    <t>HARDEMAN R-X</t>
  </si>
  <si>
    <t>GILLIAM C-4</t>
  </si>
  <si>
    <t>MARSHALL</t>
  </si>
  <si>
    <t>SLATER</t>
  </si>
  <si>
    <t>SWEET SPRINGS R-VII</t>
  </si>
  <si>
    <t>SCHUYLER CO. R-I</t>
  </si>
  <si>
    <t>SCOTLAND CO. R-I</t>
  </si>
  <si>
    <t>SCOTT CITY R-I</t>
  </si>
  <si>
    <t>CHAFFEE R-II</t>
  </si>
  <si>
    <t>SCOTT CO. R-IV</t>
  </si>
  <si>
    <t>SCOTT CO. CENTRAL</t>
  </si>
  <si>
    <t>SIKESTON R-6</t>
  </si>
  <si>
    <t>KELSO C-7</t>
  </si>
  <si>
    <t>ORAN R-III</t>
  </si>
  <si>
    <t>WINONA R-III</t>
  </si>
  <si>
    <t>EMINENCE R-I</t>
  </si>
  <si>
    <t>NORTH SHELBY</t>
  </si>
  <si>
    <t>SHELBY CO. R-IV</t>
  </si>
  <si>
    <t>RICHLAND R-I</t>
  </si>
  <si>
    <t>BELL CITY R-II</t>
  </si>
  <si>
    <t>ADVANCE R-IV</t>
  </si>
  <si>
    <t>PUXICO R-VIII</t>
  </si>
  <si>
    <t>BLOOMFIELD R-XIV</t>
  </si>
  <si>
    <t>DEXTER R-XI</t>
  </si>
  <si>
    <t>BERNIE R-XIII</t>
  </si>
  <si>
    <t>HURLEY R-I</t>
  </si>
  <si>
    <t>GALENA R-II</t>
  </si>
  <si>
    <t>CRANE R-III</t>
  </si>
  <si>
    <t>REEDS SPRING R-IV</t>
  </si>
  <si>
    <t>BLUE EYE R-V</t>
  </si>
  <si>
    <t>GREEN CITY R-I</t>
  </si>
  <si>
    <t>MILAN C-2</t>
  </si>
  <si>
    <t>NEWTOWN-HARRIS R-III</t>
  </si>
  <si>
    <t>BRADLEYVILLE R-I</t>
  </si>
  <si>
    <t>TANEYVILLE R-II</t>
  </si>
  <si>
    <t>FORSYTH R-III</t>
  </si>
  <si>
    <t>BRANSON R-IV</t>
  </si>
  <si>
    <t>HOLLISTER R-V</t>
  </si>
  <si>
    <t>KIRBYVILLE R-VI</t>
  </si>
  <si>
    <t>MARK TWAIN R-VIII</t>
  </si>
  <si>
    <t>SUCCESS R-VI</t>
  </si>
  <si>
    <t>HOUSTON R-I</t>
  </si>
  <si>
    <t>SUMMERSVILLE R-II</t>
  </si>
  <si>
    <t>LICKING R-VIII</t>
  </si>
  <si>
    <t>CABOOL R-IV</t>
  </si>
  <si>
    <t>PLATO R-V</t>
  </si>
  <si>
    <t>RAYMONDVILLE R-VII</t>
  </si>
  <si>
    <t>NEVADA R-V</t>
  </si>
  <si>
    <t>BRONAUGH R-VII</t>
  </si>
  <si>
    <t>SHELDON R-VIII</t>
  </si>
  <si>
    <t>NORTHEAST VERNON CO. R-I</t>
  </si>
  <si>
    <t>WRIGHT CITY R-II OF WARREN CO.</t>
  </si>
  <si>
    <t>WARREN CO. R-III</t>
  </si>
  <si>
    <t>KINGSTON K-14</t>
  </si>
  <si>
    <t>POTOSI R-III</t>
  </si>
  <si>
    <t>RICHWOODS R-VII</t>
  </si>
  <si>
    <t>VALLEY R-VI</t>
  </si>
  <si>
    <t>GREENVILLE R-II</t>
  </si>
  <si>
    <t>CLEARWATER R-I</t>
  </si>
  <si>
    <t>NIANGUA R-V</t>
  </si>
  <si>
    <t>FORDLAND R-III</t>
  </si>
  <si>
    <t>MARSHFIELD R-I</t>
  </si>
  <si>
    <t>SEYMOUR R-II</t>
  </si>
  <si>
    <t>WORTH CO. R-III</t>
  </si>
  <si>
    <t>NORWOOD R-I</t>
  </si>
  <si>
    <t>HARTVILLE R-II</t>
  </si>
  <si>
    <t>MOUNTAIN GROVE R-III</t>
  </si>
  <si>
    <t>MANSFIELD R-IV</t>
  </si>
  <si>
    <t>MANES R-V</t>
  </si>
  <si>
    <t>ST. LOUIS CITY</t>
  </si>
  <si>
    <t>LIFT FOR LIFE ACADEMY</t>
  </si>
  <si>
    <t>PREMIER CHARTER SCHOOL</t>
  </si>
  <si>
    <t>CONFLUENCE ACADEMIES</t>
  </si>
  <si>
    <t>CITY GARDEN MONTESSORI</t>
  </si>
  <si>
    <t>ST LOUIS LANG IMMERSION SCHOOL</t>
  </si>
  <si>
    <t>NORTH SIDE COMMUNITY SCHOOL</t>
  </si>
  <si>
    <t>KIPP ST LOUIS</t>
  </si>
  <si>
    <t>CARONDELET LEADERSHIP ACADEMY</t>
  </si>
  <si>
    <t>GATEWAY SCIENCE ACAD/ST LOUIS</t>
  </si>
  <si>
    <t>GRAND CENTER ARTS ACADEMY</t>
  </si>
  <si>
    <t>PRECLARUS MASTERY ACADEMY</t>
  </si>
  <si>
    <t>SOUTH CITY PREPARATORY ACADEMY</t>
  </si>
  <si>
    <t>JAMAA LEARNING CENTER</t>
  </si>
  <si>
    <t>BETTER LEARNING COMM ACADEMY</t>
  </si>
  <si>
    <t>EAGLE COLLEGE PREP ENDEAVOR</t>
  </si>
  <si>
    <t>LAFAYETTE PREPARATORY ACADEMY</t>
  </si>
  <si>
    <t>115-925</t>
  </si>
  <si>
    <t>HAWTHORN LEADERSHIP SCHL GIRLS</t>
  </si>
  <si>
    <t>115-926</t>
  </si>
  <si>
    <t>THE BIOME</t>
  </si>
  <si>
    <t>115-928</t>
  </si>
  <si>
    <t>LA SALLE CHARTER SCHOOL</t>
  </si>
  <si>
    <t>DIVISION OF YOUTH SERVICE</t>
  </si>
  <si>
    <t>District</t>
  </si>
  <si>
    <t>Name</t>
  </si>
  <si>
    <t>Highest Year With Out SS</t>
  </si>
  <si>
    <t>Formula WADA</t>
  </si>
  <si>
    <t>Regular ADA</t>
  </si>
  <si>
    <t>SS ADA</t>
  </si>
  <si>
    <t>Total ADA</t>
  </si>
  <si>
    <t>FRL</t>
  </si>
  <si>
    <t>Total ADA x 41%</t>
  </si>
  <si>
    <t>FRL Weighting</t>
  </si>
  <si>
    <t>IEP Count</t>
  </si>
  <si>
    <t>Total ADA x 12.60%</t>
  </si>
  <si>
    <t>IEP Weighting</t>
  </si>
  <si>
    <t>LEP</t>
  </si>
  <si>
    <t>Total ADA x 2.10%</t>
  </si>
  <si>
    <t>Weighted LEP</t>
  </si>
  <si>
    <t>Total WADA</t>
  </si>
  <si>
    <t>048-920</t>
  </si>
  <si>
    <r>
      <t>K-8 ADA</t>
    </r>
    <r>
      <rPr>
        <b/>
        <sz val="11"/>
        <color theme="1"/>
        <rFont val="Calibri"/>
        <family val="2"/>
        <scheme val="minor"/>
      </rPr>
      <t xml:space="preserve"> (Enter only if K-8 District)</t>
    </r>
  </si>
  <si>
    <t>INSTANCE_ID</t>
  </si>
  <si>
    <t>CNTY_DIST_CODE</t>
  </si>
  <si>
    <t>NAME</t>
  </si>
  <si>
    <t>LURAY 33</t>
  </si>
  <si>
    <t>HOPE ACADEMY</t>
  </si>
  <si>
    <t>CITIZENS OF THE WORLD CHARTER</t>
  </si>
  <si>
    <t>PEMISCOT CO. SPEC. SCH. DIST.</t>
  </si>
  <si>
    <t>GORIN R-III</t>
  </si>
  <si>
    <t>CONSTRUCTION CAREERS CENTER</t>
  </si>
  <si>
    <t>ETHEL HEDGEMAN LYLE ACADEMY</t>
  </si>
  <si>
    <t>VERNARE LEARNING</t>
  </si>
  <si>
    <t>TESSERA HALL ACADEMY</t>
  </si>
  <si>
    <t>ELEM_DIST_INoD</t>
  </si>
  <si>
    <t>048-928</t>
  </si>
  <si>
    <t>078-013</t>
  </si>
  <si>
    <t>115-904</t>
  </si>
  <si>
    <t>115-927</t>
  </si>
  <si>
    <t>115-929</t>
  </si>
  <si>
    <t>Belton Federal Lands</t>
  </si>
  <si>
    <t>Knob Noster Federal Lands</t>
  </si>
  <si>
    <t>Waynesville Federal Lands</t>
  </si>
  <si>
    <t>Actual WADA</t>
  </si>
  <si>
    <t>Expiration Date</t>
  </si>
  <si>
    <t>Last Modified Date</t>
  </si>
  <si>
    <t>Workbook has expired.  Please download updated version from the School Finance website here:</t>
  </si>
  <si>
    <r>
      <t>K-8 ADA</t>
    </r>
    <r>
      <rPr>
        <b/>
        <sz val="11"/>
        <color theme="1"/>
        <rFont val="Calibri"/>
        <family val="2"/>
        <scheme val="minor"/>
      </rPr>
      <t xml:space="preserve"> </t>
    </r>
  </si>
  <si>
    <t>Textbox2</t>
  </si>
  <si>
    <t>**</t>
  </si>
  <si>
    <t>District Code (enter dash)</t>
  </si>
  <si>
    <t>GENESIS SCHOOL INC.</t>
  </si>
  <si>
    <t>BROOKSIDE CHARTER SCH.</t>
  </si>
  <si>
    <t>KIPP ST LOUIS PUBLIC SCHOOLS</t>
  </si>
  <si>
    <t>Is District CEP?</t>
  </si>
  <si>
    <t>FRL Count (State FTE as reported on Core Data Screen 15)*</t>
  </si>
  <si>
    <t>SULLIVAN</t>
  </si>
  <si>
    <t>GRUNDY CO. R-V</t>
  </si>
  <si>
    <t>NEOSHO SCHOOL DISTRICT</t>
  </si>
  <si>
    <t>      September Membership total: </t>
  </si>
  <si>
    <t>      January Membership total:</t>
  </si>
  <si>
    <t>      Average:</t>
  </si>
  <si>
    <t>     Regular Term ADA:</t>
  </si>
  <si>
    <t>     Enrollment:</t>
  </si>
  <si>
    <t xml:space="preserve">      ADA as a percent of membership:           </t>
  </si>
  <si>
    <t>10,367.4555/10,935.245 = 94.8078</t>
  </si>
  <si>
    <t xml:space="preserve">      ADA as a percent of enrollment:           </t>
  </si>
  <si>
    <t>10,367.4555/11,080.00  = 93.5691</t>
  </si>
  <si>
    <t>Estimating ADA Instructions</t>
  </si>
  <si>
    <t>What ADA should a district estimate?</t>
  </si>
  <si>
    <t>When should a district estimate Regular Term ADA?</t>
  </si>
  <si>
    <t>A district should only estimate regular term ADA for students the district can claim for Basic Formula payments.  This would include R1 and R2 students in grades K-12.  DO NOT include summer school ADA in the estimate.</t>
  </si>
  <si>
    <t>The attendance percentage used to develop the estimate.</t>
  </si>
  <si>
    <t>Any other logic applied to determine the estimate provided.</t>
  </si>
  <si>
    <t>When estimating ADA it is necessary to use the correct percentage according to the data available for use in the estimate.  For example, in August an enrollment number is the only number a district has available so it would be appropriate to use the ADA as a percent of enrollment as the "attendance percentage" to determine the estimated ADA.</t>
  </si>
  <si>
    <t xml:space="preserve">A district would want to consider estimating a regular term ADA for the current year only if the current year WADA is expected to be greater than both of the immediate two preceding year's WADA figures.   </t>
  </si>
  <si>
    <t>What information shoud be provided to allow School Finance to enter an estimated ADA?</t>
  </si>
  <si>
    <t>Following is an example of a district's information and an explanation regarding what ratio is most appropriate to use when a district is considering estimating a current year Average Daily Attendance (ADA):</t>
  </si>
  <si>
    <t>Note:  The Attendance percentage found on the Report Card is not appropriate to use when estimating ADA because it is calculated by taking all K-12 resident 1 (R1) and resident 2 (R2) attendance hours divided by those records attendance hours plus absent hours. </t>
  </si>
  <si>
    <t>Count to be Weighted</t>
  </si>
  <si>
    <t>To estimate ADA the district must provide the following to the district's School Finance contact:</t>
  </si>
  <si>
    <t>The regular term ADA the district wishes to estimate.</t>
  </si>
  <si>
    <t>The enrollment or membership used as the base for the district's estimate.</t>
  </si>
  <si>
    <t>What should the district use to determine what the district's estimated ADA should be?</t>
  </si>
  <si>
    <t xml:space="preserve">Districts have various items availble to determine estimated ADA.  Early in the year it may be best to simply use membership or enrollment and a historic ADA as a percent of membership or enrollment to determine a reasonable estimate.  Please see the Estimated ADA page located under School Finance in the web application system to help determine the district's estimated ADA. As the year progresses districts may be able to obtain actual year to date ADA information from the district's student information system.  </t>
  </si>
  <si>
    <t>How should the district use enrollment or membership to estimate ADA?</t>
  </si>
  <si>
    <t>Today's Date</t>
  </si>
  <si>
    <t xml:space="preserve">* If District has elected CEP the FRL Count used will be the Regular Term ADA multiplied by the percent of </t>
  </si>
  <si>
    <t>***</t>
  </si>
  <si>
    <t>** Percent of FRL State FTE to ADA for the year prior to electing CEP.</t>
  </si>
  <si>
    <t xml:space="preserve"> FRL State FTE to ADA for the year prior to electing CEP.</t>
  </si>
  <si>
    <t>***Calculated FRL count.</t>
  </si>
  <si>
    <t>GUADALUPE CENTERS SCHOOLS</t>
  </si>
  <si>
    <t>KC INTERNATIONAL ACADEMY</t>
  </si>
  <si>
    <t>FRONTIER SCHOOLS</t>
  </si>
  <si>
    <t>CROSSROADS CHARTER SCHOOLS</t>
  </si>
  <si>
    <t>K-12 Regular Term ADA</t>
  </si>
  <si>
    <t>K-12 Summer School ADA</t>
  </si>
  <si>
    <t>PK Regular Term ADA</t>
  </si>
  <si>
    <t>PK SummerTerm ADA</t>
  </si>
  <si>
    <t>District Code</t>
  </si>
  <si>
    <t>LEA Name</t>
  </si>
  <si>
    <t>Initial Year</t>
  </si>
  <si>
    <t>Total PK ADA</t>
  </si>
  <si>
    <t>Total K-12 ADA</t>
  </si>
  <si>
    <t>Yes/No</t>
  </si>
  <si>
    <t>PK Summer School ADA</t>
  </si>
  <si>
    <t xml:space="preserve">Projected WADA    </t>
  </si>
  <si>
    <t>Based on the Numbers Entered the Estimate Would be</t>
  </si>
  <si>
    <t>Should District Estimate?</t>
  </si>
  <si>
    <t>048-929</t>
  </si>
  <si>
    <t>115-931</t>
  </si>
  <si>
    <t>115-932</t>
  </si>
  <si>
    <t>KANSAS CITY GIRLS PREP ACADEMY</t>
  </si>
  <si>
    <t>KAIROS ACADEMIES</t>
  </si>
  <si>
    <t>THE SOULARD SCHOOL</t>
  </si>
  <si>
    <t>DISTRICT_NAME</t>
  </si>
  <si>
    <t>INITIAL_YEAR</t>
  </si>
  <si>
    <t>REGULAR_TERM_ADA</t>
  </si>
  <si>
    <t>CEP_PRIOR_YEAR_ADA</t>
  </si>
  <si>
    <t>CEP_PRIOR_YEAR_FRL</t>
  </si>
  <si>
    <t>CEP_PRIOR_YEAR_PERCENT</t>
  </si>
  <si>
    <t>LONEDELL R-14</t>
  </si>
  <si>
    <t>ST. LOUIS LANG IMMERSION SCH</t>
  </si>
  <si>
    <t>115-933</t>
  </si>
  <si>
    <t>ATLAS PUBLIC SCHOOLS</t>
  </si>
  <si>
    <t>FOX C-6 SCHOOL DISTRICT</t>
  </si>
  <si>
    <t>096-901</t>
  </si>
  <si>
    <t>THE LEADERSHIP SCHOOL</t>
  </si>
  <si>
    <t>MOMENTUM ACADEMY</t>
  </si>
  <si>
    <t>1st, 2nd and 3rd Preceding Year Information</t>
  </si>
  <si>
    <t>FY23 WADA</t>
  </si>
  <si>
    <t>115-934</t>
  </si>
  <si>
    <t>ST. LOUIS VOICES ACADEMY</t>
  </si>
  <si>
    <t>116-116</t>
  </si>
  <si>
    <t>FORT ZUMWALT SCHOOL DISTRICT</t>
  </si>
  <si>
    <t>Projected FY25 Payment Data</t>
  </si>
  <si>
    <t>FY24 WADA</t>
  </si>
  <si>
    <t>EAST BUCHANAN CO. C-1 (025076)</t>
  </si>
  <si>
    <t>2015/2022</t>
  </si>
  <si>
    <t>BELIEVE Academy STL</t>
  </si>
  <si>
    <t>115-935</t>
  </si>
  <si>
    <t>2024-2025 WADA</t>
  </si>
  <si>
    <t>2023-2024 WADA</t>
  </si>
  <si>
    <t>2022-2023 WADA</t>
  </si>
  <si>
    <t>2024-2025 Summer School</t>
  </si>
  <si>
    <t xml:space="preserve">FY25 Formula WADA Without Estimating ADA </t>
  </si>
  <si>
    <t>FY25 Formula WADA as of the most recent Payment</t>
  </si>
  <si>
    <t>A pre-recorded webinar and powerpoint presentation can be found on the School Finance Related Webinar page at:</t>
  </si>
  <si>
    <t>https://dese.mo.gov/financial-admin-services/school-finance/school-finance-related-webinars</t>
  </si>
  <si>
    <t>Powerpoint</t>
  </si>
  <si>
    <t>https://dese.mo.gov/media/pdf/estimating-ada</t>
  </si>
  <si>
    <t>048-904*</t>
  </si>
  <si>
    <t>048-905*</t>
  </si>
  <si>
    <t>048-913*</t>
  </si>
  <si>
    <t>048-924*</t>
  </si>
  <si>
    <t>085-043*</t>
  </si>
  <si>
    <t>097-127*</t>
  </si>
  <si>
    <t>115-913*</t>
  </si>
  <si>
    <t>115-923*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</si>
</sst>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_);[Red]\(&quot;$&quot;#,##0\)"/>
    <numFmt numFmtId="8" formatCode="&quot;$&quot;#,##0.00_);[Red]\(&quot;$&quot;#,##0.00\)"/>
    <numFmt numFmtId="44" formatCode="_(&quot;$&quot;* #,##0.00_);_(&quot;$&quot;* \(#,##0.00\);_(&quot;$&quot;* &quot;-&quot;??_);_(@_)"/>
    <numFmt numFmtId="43" formatCode="_(* #,##0.00_);_(* \(#,##0.00\);_(* &quot;-&quot;??_);_(@_)"/>
    <numFmt numFmtId="164" formatCode="_(* #,##0.0000_);_(* \(#,##0.0000\);_(* &quot;-&quot;??_);_(@_)"/>
    <numFmt numFmtId="165" formatCode="_(&quot;$&quot;* #,##0_);_(&quot;$&quot;* \(#,##0\);_(&quot;$&quot;* &quot;-&quot;??_);_(@_)"/>
    <numFmt numFmtId="166" formatCode="0.0000"/>
    <numFmt numFmtId="167" formatCode="#,##0.0000"/>
    <numFmt numFmtId="168" formatCode="000\-000"/>
    <numFmt numFmtId="169" formatCode="#,##0.0000_);\(#,##0.0000\)"/>
    <numFmt numFmtId="170" formatCode="0.0000%"/>
  </numFmts>
  <fonts count="34" x14ac:knownFonts="1">
    <font>
      <sz val="11"/>
      <color theme="1"/>
      <name val="Calibri"/>
      <family val="2"/>
      <scheme val="minor"/>
    </font>
    <font>
      <sz val="11"/>
      <color theme="1"/>
      <name val="Calibri"/>
      <family val="2"/>
      <scheme val="minor"/>
    </font>
    <font>
      <b/>
      <sz val="14"/>
      <color theme="1"/>
      <name val="Calibri"/>
      <family val="2"/>
      <scheme val="minor"/>
    </font>
    <font>
      <sz val="22"/>
      <color theme="1"/>
      <name val="Calibri"/>
      <family val="2"/>
      <scheme val="minor"/>
    </font>
    <font>
      <sz val="18"/>
      <color theme="1"/>
      <name val="Calibri"/>
      <family val="2"/>
      <scheme val="minor"/>
    </font>
    <font>
      <b/>
      <sz val="11"/>
      <color theme="0"/>
      <name val="Calibri"/>
      <family val="2"/>
      <scheme val="minor"/>
    </font>
    <font>
      <b/>
      <sz val="11"/>
      <color theme="1"/>
      <name val="Calibri"/>
      <family val="2"/>
      <scheme val="minor"/>
    </font>
    <font>
      <b/>
      <sz val="12"/>
      <color theme="1"/>
      <name val="Calibri"/>
      <family val="2"/>
      <scheme val="minor"/>
    </font>
    <font>
      <b/>
      <sz val="12"/>
      <name val="Calibri"/>
      <family val="2"/>
      <scheme val="minor"/>
    </font>
    <font>
      <b/>
      <sz val="16"/>
      <name val="Calibri"/>
      <family val="2"/>
      <scheme val="minor"/>
    </font>
    <font>
      <b/>
      <sz val="14"/>
      <name val="Calibri"/>
      <family val="2"/>
      <scheme val="minor"/>
    </font>
    <font>
      <sz val="11"/>
      <name val="Calibri"/>
      <family val="2"/>
      <scheme val="minor"/>
    </font>
    <font>
      <b/>
      <sz val="11"/>
      <name val="Calibri"/>
      <family val="2"/>
      <scheme val="minor"/>
    </font>
    <font>
      <b/>
      <sz val="22"/>
      <color theme="0"/>
      <name val="Calibri"/>
      <family val="2"/>
      <scheme val="minor"/>
    </font>
    <font>
      <sz val="22"/>
      <name val="Calibri"/>
      <family val="2"/>
      <scheme val="minor"/>
    </font>
    <font>
      <sz val="11"/>
      <color theme="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b/>
      <sz val="16"/>
      <color theme="1"/>
      <name val="Calibri"/>
      <family val="2"/>
      <scheme val="minor"/>
    </font>
    <font>
      <b/>
      <u/>
      <sz val="11"/>
      <color theme="1"/>
      <name val="Calibri"/>
      <family val="2"/>
      <scheme val="minor"/>
    </font>
    <font>
      <b/>
      <sz val="12"/>
      <color theme="0"/>
      <name val="Calibri"/>
      <family val="2"/>
      <scheme val="minor"/>
    </font>
    <font>
      <b/>
      <sz val="10"/>
      <name val="Arial"/>
      <family val="2"/>
    </font>
    <font>
      <u/>
      <sz val="11"/>
      <color theme="10"/>
      <name val="Calibri"/>
      <family val="2"/>
      <scheme val="minor"/>
    </font>
  </fonts>
  <fills count="40">
    <fill>
      <patternFill patternType="none"/>
    </fill>
    <fill>
      <patternFill patternType="gray125"/>
    </fill>
    <fill>
      <patternFill patternType="solid">
        <fgColor theme="4" tint="0.79998168889431442"/>
        <bgColor indexed="64"/>
      </patternFill>
    </fill>
    <fill>
      <patternFill patternType="solid">
        <fgColor theme="3" tint="0.79998168889431442"/>
        <bgColor indexed="64"/>
      </patternFill>
    </fill>
    <fill>
      <patternFill patternType="solid">
        <fgColor rgb="FFFFFF00"/>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39997558519241921"/>
        <bgColor indexed="64"/>
      </patternFill>
    </fill>
    <fill>
      <patternFill patternType="solid">
        <fgColor theme="5" tint="0.79998168889431442"/>
        <bgColor indexed="64"/>
      </patternFill>
    </fill>
  </fills>
  <borders count="41">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thin">
        <color indexed="64"/>
      </right>
      <top/>
      <bottom/>
      <diagonal/>
    </border>
    <border>
      <left/>
      <right style="medium">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thin">
        <color indexed="64"/>
      </bottom>
      <diagonal/>
    </border>
  </borders>
  <cellStyleXfs count="47">
    <xf numFmtId="0" fontId="0" fillId="0" borderId="0"/>
    <xf numFmtId="43" fontId="1" fillId="0" borderId="0" applyFont="0" applyFill="0" applyBorder="0" applyAlignment="0" applyProtection="0"/>
    <xf numFmtId="44" fontId="1" fillId="0" borderId="0" applyFont="0" applyFill="0" applyBorder="0" applyAlignment="0" applyProtection="0"/>
    <xf numFmtId="0" fontId="16" fillId="0" borderId="0" applyNumberFormat="0" applyFill="0" applyBorder="0" applyAlignment="0" applyProtection="0"/>
    <xf numFmtId="0" fontId="17" fillId="0" borderId="22" applyNumberFormat="0" applyFill="0" applyAlignment="0" applyProtection="0"/>
    <xf numFmtId="0" fontId="18" fillId="0" borderId="23" applyNumberFormat="0" applyFill="0" applyAlignment="0" applyProtection="0"/>
    <xf numFmtId="0" fontId="19" fillId="0" borderId="24" applyNumberFormat="0" applyFill="0" applyAlignment="0" applyProtection="0"/>
    <xf numFmtId="0" fontId="19" fillId="0" borderId="0" applyNumberFormat="0" applyFill="0" applyBorder="0" applyAlignment="0" applyProtection="0"/>
    <xf numFmtId="0" fontId="20" fillId="7" borderId="0" applyNumberFormat="0" applyBorder="0" applyAlignment="0" applyProtection="0"/>
    <xf numFmtId="0" fontId="21" fillId="8" borderId="0" applyNumberFormat="0" applyBorder="0" applyAlignment="0" applyProtection="0"/>
    <xf numFmtId="0" fontId="22" fillId="9" borderId="0" applyNumberFormat="0" applyBorder="0" applyAlignment="0" applyProtection="0"/>
    <xf numFmtId="0" fontId="23" fillId="10" borderId="25" applyNumberFormat="0" applyAlignment="0" applyProtection="0"/>
    <xf numFmtId="0" fontId="24" fillId="11" borderId="26" applyNumberFormat="0" applyAlignment="0" applyProtection="0"/>
    <xf numFmtId="0" fontId="25" fillId="11" borderId="25" applyNumberFormat="0" applyAlignment="0" applyProtection="0"/>
    <xf numFmtId="0" fontId="26" fillId="0" borderId="27" applyNumberFormat="0" applyFill="0" applyAlignment="0" applyProtection="0"/>
    <xf numFmtId="0" fontId="5" fillId="12" borderId="28" applyNumberFormat="0" applyAlignment="0" applyProtection="0"/>
    <xf numFmtId="0" fontId="27" fillId="0" borderId="0" applyNumberFormat="0" applyFill="0" applyBorder="0" applyAlignment="0" applyProtection="0"/>
    <xf numFmtId="0" fontId="1" fillId="13" borderId="29" applyNumberFormat="0" applyFont="0" applyAlignment="0" applyProtection="0"/>
    <xf numFmtId="0" fontId="28" fillId="0" borderId="0" applyNumberFormat="0" applyFill="0" applyBorder="0" applyAlignment="0" applyProtection="0"/>
    <xf numFmtId="0" fontId="6" fillId="0" borderId="30" applyNumberFormat="0" applyFill="0" applyAlignment="0" applyProtection="0"/>
    <xf numFmtId="0" fontId="15"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5" fillId="21" borderId="0" applyNumberFormat="0" applyBorder="0" applyAlignment="0" applyProtection="0"/>
    <xf numFmtId="0" fontId="15"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5" fillId="25" borderId="0" applyNumberFormat="0" applyBorder="0" applyAlignment="0" applyProtection="0"/>
    <xf numFmtId="0" fontId="15"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5" fillId="33" borderId="0" applyNumberFormat="0" applyBorder="0" applyAlignment="0" applyProtection="0"/>
    <xf numFmtId="0" fontId="15"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15" fillId="37" borderId="0" applyNumberFormat="0" applyBorder="0" applyAlignment="0" applyProtection="0"/>
    <xf numFmtId="0" fontId="1" fillId="0" borderId="0"/>
    <xf numFmtId="9" fontId="1" fillId="0" borderId="0" applyFont="0" applyFill="0" applyBorder="0" applyAlignment="0" applyProtection="0"/>
    <xf numFmtId="0" fontId="33" fillId="0" borderId="0" applyNumberFormat="0" applyFill="0" applyBorder="0" applyAlignment="0" applyProtection="0"/>
  </cellStyleXfs>
  <cellXfs count="187">
    <xf numFmtId="0" fontId="0" fillId="0" borderId="0" xfId="0"/>
    <xf numFmtId="43" fontId="0" fillId="0" borderId="0" xfId="0" applyNumberFormat="1"/>
    <xf numFmtId="0" fontId="0" fillId="0" borderId="4" xfId="0" applyBorder="1"/>
    <xf numFmtId="0" fontId="0" fillId="0" borderId="0" xfId="0" applyBorder="1"/>
    <xf numFmtId="0" fontId="0" fillId="0" borderId="6" xfId="0" applyBorder="1"/>
    <xf numFmtId="0" fontId="0" fillId="0" borderId="5" xfId="0" applyBorder="1"/>
    <xf numFmtId="0" fontId="0" fillId="2" borderId="9" xfId="0" applyFill="1" applyBorder="1"/>
    <xf numFmtId="164" fontId="0" fillId="0" borderId="5" xfId="0" applyNumberFormat="1" applyBorder="1"/>
    <xf numFmtId="0" fontId="0" fillId="2" borderId="16" xfId="0" applyFill="1" applyBorder="1"/>
    <xf numFmtId="0" fontId="0" fillId="2" borderId="17" xfId="0" applyFill="1" applyBorder="1"/>
    <xf numFmtId="164" fontId="0" fillId="0" borderId="14" xfId="0" applyNumberFormat="1" applyBorder="1"/>
    <xf numFmtId="0" fontId="0" fillId="0" borderId="0" xfId="0" applyFill="1" applyBorder="1"/>
    <xf numFmtId="6" fontId="3" fillId="0" borderId="0" xfId="0" applyNumberFormat="1" applyFont="1" applyFill="1" applyBorder="1"/>
    <xf numFmtId="166" fontId="0" fillId="0" borderId="0" xfId="0" applyNumberFormat="1" applyFont="1" applyFill="1" applyBorder="1"/>
    <xf numFmtId="43" fontId="3" fillId="0" borderId="0" xfId="0" applyNumberFormat="1" applyFont="1" applyFill="1" applyBorder="1"/>
    <xf numFmtId="165" fontId="4" fillId="0" borderId="0" xfId="2" applyNumberFormat="1" applyFont="1" applyFill="1" applyBorder="1"/>
    <xf numFmtId="0" fontId="0" fillId="0" borderId="0" xfId="0" applyFill="1"/>
    <xf numFmtId="4" fontId="0" fillId="4" borderId="1" xfId="0" applyNumberFormat="1" applyFill="1" applyBorder="1" applyProtection="1">
      <protection locked="0"/>
    </xf>
    <xf numFmtId="164" fontId="0" fillId="0" borderId="0" xfId="0" applyNumberFormat="1" applyFill="1" applyBorder="1"/>
    <xf numFmtId="2" fontId="0" fillId="0" borderId="0" xfId="0" applyNumberFormat="1" applyFill="1" applyBorder="1"/>
    <xf numFmtId="164" fontId="2" fillId="0" borderId="0" xfId="0" applyNumberFormat="1" applyFont="1" applyFill="1" applyBorder="1"/>
    <xf numFmtId="0" fontId="0" fillId="0" borderId="0" xfId="0" applyFill="1" applyBorder="1" applyAlignment="1">
      <alignment horizontal="center" wrapText="1"/>
    </xf>
    <xf numFmtId="164" fontId="0" fillId="0" borderId="0" xfId="1" applyNumberFormat="1" applyFont="1" applyFill="1" applyBorder="1"/>
    <xf numFmtId="10" fontId="0" fillId="0" borderId="13" xfId="0" applyNumberFormat="1" applyBorder="1"/>
    <xf numFmtId="164" fontId="0" fillId="0" borderId="15" xfId="0" applyNumberFormat="1" applyBorder="1"/>
    <xf numFmtId="0" fontId="0" fillId="0" borderId="4" xfId="0" applyFont="1" applyBorder="1" applyAlignment="1">
      <alignment horizontal="right"/>
    </xf>
    <xf numFmtId="0" fontId="0" fillId="0" borderId="0" xfId="0" applyFont="1" applyBorder="1"/>
    <xf numFmtId="164" fontId="0" fillId="0" borderId="3" xfId="0" applyNumberFormat="1" applyBorder="1"/>
    <xf numFmtId="0" fontId="6" fillId="0" borderId="0" xfId="0" applyFont="1" applyFill="1" applyBorder="1" applyAlignment="1">
      <alignment horizontal="center" wrapText="1"/>
    </xf>
    <xf numFmtId="0" fontId="6" fillId="0" borderId="0" xfId="0" applyFont="1"/>
    <xf numFmtId="10" fontId="0" fillId="2" borderId="3" xfId="0" applyNumberFormat="1" applyFill="1" applyBorder="1"/>
    <xf numFmtId="10" fontId="0" fillId="2" borderId="5" xfId="0" applyNumberFormat="1" applyFill="1" applyBorder="1"/>
    <xf numFmtId="9" fontId="0" fillId="2" borderId="5" xfId="0" applyNumberFormat="1" applyFill="1" applyBorder="1"/>
    <xf numFmtId="9" fontId="0" fillId="2" borderId="7" xfId="0" applyNumberFormat="1" applyFill="1" applyBorder="1"/>
    <xf numFmtId="9" fontId="0" fillId="0" borderId="0" xfId="0" applyNumberFormat="1" applyBorder="1"/>
    <xf numFmtId="9" fontId="0" fillId="2" borderId="3" xfId="0" applyNumberFormat="1" applyFill="1" applyBorder="1"/>
    <xf numFmtId="0" fontId="7" fillId="0" borderId="0" xfId="0" applyFont="1" applyFill="1" applyBorder="1" applyAlignment="1"/>
    <xf numFmtId="0" fontId="7" fillId="0" borderId="0" xfId="0" applyFont="1" applyFill="1" applyBorder="1" applyAlignment="1">
      <alignment horizontal="right"/>
    </xf>
    <xf numFmtId="0" fontId="7" fillId="0" borderId="0" xfId="0" applyFont="1" applyFill="1" applyBorder="1" applyAlignment="1">
      <alignment horizontal="left" wrapText="1"/>
    </xf>
    <xf numFmtId="0" fontId="7" fillId="0" borderId="0" xfId="0" applyFont="1" applyFill="1" applyBorder="1" applyAlignment="1">
      <alignment horizontal="center" wrapText="1"/>
    </xf>
    <xf numFmtId="0" fontId="7" fillId="0" borderId="0" xfId="0" applyFont="1" applyFill="1" applyBorder="1" applyAlignment="1">
      <alignment wrapText="1"/>
    </xf>
    <xf numFmtId="164" fontId="0" fillId="0" borderId="0" xfId="0" applyNumberFormat="1" applyFont="1" applyFill="1" applyBorder="1"/>
    <xf numFmtId="0" fontId="0" fillId="0" borderId="0" xfId="0" applyFont="1" applyFill="1" applyBorder="1" applyAlignment="1">
      <alignment horizontal="center" wrapText="1"/>
    </xf>
    <xf numFmtId="168" fontId="0" fillId="0" borderId="0" xfId="0" applyNumberFormat="1"/>
    <xf numFmtId="0" fontId="6" fillId="0" borderId="18" xfId="0" applyFont="1" applyFill="1" applyBorder="1" applyAlignment="1" applyProtection="1">
      <alignment horizontal="center" wrapText="1"/>
    </xf>
    <xf numFmtId="167" fontId="0" fillId="0" borderId="18" xfId="0" applyNumberFormat="1" applyFont="1" applyFill="1" applyBorder="1" applyAlignment="1">
      <alignment horizontal="right" wrapText="1"/>
    </xf>
    <xf numFmtId="164" fontId="0" fillId="4" borderId="18" xfId="1" applyNumberFormat="1" applyFont="1" applyFill="1" applyBorder="1" applyProtection="1">
      <protection locked="0"/>
    </xf>
    <xf numFmtId="167" fontId="0" fillId="0" borderId="8" xfId="0" applyNumberFormat="1" applyFill="1" applyBorder="1" applyProtection="1"/>
    <xf numFmtId="0" fontId="0" fillId="0" borderId="4" xfId="0" applyBorder="1" applyAlignment="1" applyProtection="1">
      <alignment horizontal="right"/>
    </xf>
    <xf numFmtId="0" fontId="0" fillId="0" borderId="0" xfId="0" applyBorder="1" applyProtection="1"/>
    <xf numFmtId="0" fontId="0" fillId="0" borderId="4" xfId="0" applyBorder="1" applyProtection="1"/>
    <xf numFmtId="9" fontId="0" fillId="0" borderId="0" xfId="0" applyNumberFormat="1" applyBorder="1" applyProtection="1"/>
    <xf numFmtId="0" fontId="6" fillId="6" borderId="10" xfId="0" applyFont="1" applyFill="1" applyBorder="1" applyAlignment="1" applyProtection="1">
      <alignment wrapText="1"/>
    </xf>
    <xf numFmtId="0" fontId="6" fillId="6" borderId="12" xfId="0" applyFont="1" applyFill="1" applyBorder="1" applyAlignment="1" applyProtection="1">
      <alignment wrapText="1"/>
    </xf>
    <xf numFmtId="0" fontId="6" fillId="4" borderId="19" xfId="0" applyFont="1" applyFill="1" applyBorder="1" applyAlignment="1" applyProtection="1">
      <alignment horizontal="center"/>
      <protection locked="0"/>
    </xf>
    <xf numFmtId="164" fontId="6" fillId="0" borderId="18" xfId="0" applyNumberFormat="1" applyFont="1" applyFill="1" applyBorder="1" applyProtection="1"/>
    <xf numFmtId="167" fontId="0" fillId="4" borderId="18" xfId="0" applyNumberFormat="1" applyFill="1" applyBorder="1" applyProtection="1">
      <protection locked="0"/>
    </xf>
    <xf numFmtId="14" fontId="7" fillId="0" borderId="0" xfId="0" applyNumberFormat="1" applyFont="1" applyFill="1" applyBorder="1" applyAlignment="1"/>
    <xf numFmtId="0" fontId="7" fillId="0" borderId="0" xfId="0" applyFont="1" applyFill="1" applyBorder="1" applyAlignment="1">
      <alignment horizontal="right" wrapText="1"/>
    </xf>
    <xf numFmtId="0" fontId="11" fillId="0" borderId="2" xfId="0" applyFont="1" applyBorder="1"/>
    <xf numFmtId="0" fontId="9" fillId="5" borderId="1" xfId="0" applyFont="1" applyFill="1" applyBorder="1" applyAlignment="1">
      <alignment wrapText="1"/>
    </xf>
    <xf numFmtId="0" fontId="14" fillId="0" borderId="0" xfId="0" applyFont="1" applyAlignment="1">
      <alignment horizontal="center"/>
    </xf>
    <xf numFmtId="0" fontId="10" fillId="0" borderId="0" xfId="0" applyFont="1" applyFill="1" applyBorder="1" applyAlignment="1" applyProtection="1">
      <alignment horizontal="center" wrapText="1"/>
    </xf>
    <xf numFmtId="0" fontId="11" fillId="0" borderId="4" xfId="0" applyFont="1" applyFill="1" applyBorder="1" applyAlignment="1" applyProtection="1">
      <alignment horizontal="right" wrapText="1"/>
    </xf>
    <xf numFmtId="0" fontId="10" fillId="0" borderId="4" xfId="0" applyFont="1" applyFill="1" applyBorder="1" applyAlignment="1">
      <alignment horizontal="center" wrapText="1"/>
    </xf>
    <xf numFmtId="0" fontId="6" fillId="0" borderId="15" xfId="0" applyFont="1" applyBorder="1" applyAlignment="1">
      <alignment horizontal="right"/>
    </xf>
    <xf numFmtId="9" fontId="6" fillId="0" borderId="4" xfId="0" applyNumberFormat="1" applyFont="1" applyBorder="1" applyAlignment="1">
      <alignment horizontal="right"/>
    </xf>
    <xf numFmtId="164" fontId="6" fillId="0" borderId="0" xfId="0" applyNumberFormat="1" applyFont="1" applyFill="1" applyBorder="1"/>
    <xf numFmtId="2" fontId="6" fillId="0" borderId="0" xfId="0" applyNumberFormat="1" applyFont="1" applyFill="1" applyBorder="1"/>
    <xf numFmtId="167" fontId="6" fillId="5" borderId="1" xfId="0" applyNumberFormat="1" applyFont="1" applyFill="1" applyBorder="1"/>
    <xf numFmtId="0" fontId="6" fillId="0" borderId="4" xfId="0" applyFont="1" applyBorder="1"/>
    <xf numFmtId="0" fontId="6" fillId="0" borderId="15" xfId="0" applyFont="1" applyBorder="1" applyAlignment="1" applyProtection="1">
      <alignment horizontal="right"/>
    </xf>
    <xf numFmtId="0" fontId="6" fillId="0" borderId="6" xfId="0" applyFont="1" applyBorder="1" applyAlignment="1">
      <alignment horizontal="center"/>
    </xf>
    <xf numFmtId="10" fontId="6" fillId="0" borderId="0" xfId="0" applyNumberFormat="1" applyFont="1"/>
    <xf numFmtId="0" fontId="6" fillId="0" borderId="21" xfId="0" applyFont="1" applyBorder="1" applyAlignment="1">
      <alignment horizontal="center"/>
    </xf>
    <xf numFmtId="10" fontId="0" fillId="0" borderId="14" xfId="0" applyNumberFormat="1" applyBorder="1" applyAlignment="1">
      <alignment horizontal="center"/>
    </xf>
    <xf numFmtId="0" fontId="0" fillId="0" borderId="0" xfId="0" applyFont="1"/>
    <xf numFmtId="0" fontId="0" fillId="0" borderId="0" xfId="0" applyFont="1" applyAlignment="1">
      <alignment horizontal="left" vertical="center" indent="2"/>
    </xf>
    <xf numFmtId="0" fontId="0" fillId="0" borderId="0" xfId="0" applyFont="1" applyAlignment="1">
      <alignment horizontal="left"/>
    </xf>
    <xf numFmtId="167" fontId="0" fillId="0" borderId="0" xfId="0" applyNumberFormat="1" applyFont="1"/>
    <xf numFmtId="0" fontId="0" fillId="0" borderId="0" xfId="0" applyFont="1" applyAlignment="1">
      <alignment horizontal="left" wrapText="1"/>
    </xf>
    <xf numFmtId="0" fontId="29" fillId="0" borderId="0" xfId="0" applyFont="1"/>
    <xf numFmtId="0" fontId="30" fillId="0" borderId="0" xfId="0" applyFont="1"/>
    <xf numFmtId="0" fontId="30" fillId="0" borderId="0" xfId="0" applyFont="1" applyAlignment="1">
      <alignment horizontal="left"/>
    </xf>
    <xf numFmtId="0" fontId="0" fillId="0" borderId="0" xfId="0" applyFont="1" applyAlignment="1">
      <alignment wrapText="1"/>
    </xf>
    <xf numFmtId="0" fontId="0" fillId="0" borderId="0" xfId="0" applyFont="1" applyAlignment="1"/>
    <xf numFmtId="8" fontId="8" fillId="3" borderId="1" xfId="0" applyNumberFormat="1" applyFont="1" applyFill="1" applyBorder="1" applyAlignment="1">
      <alignment horizontal="center"/>
    </xf>
    <xf numFmtId="39" fontId="0" fillId="0" borderId="5" xfId="0" applyNumberFormat="1" applyBorder="1" applyAlignment="1">
      <alignment horizontal="center"/>
    </xf>
    <xf numFmtId="169" fontId="31" fillId="2" borderId="1" xfId="0" applyNumberFormat="1" applyFont="1" applyFill="1" applyBorder="1" applyAlignment="1">
      <alignment horizontal="center"/>
    </xf>
    <xf numFmtId="169" fontId="7" fillId="3" borderId="1" xfId="0" applyNumberFormat="1" applyFont="1" applyFill="1" applyBorder="1" applyAlignment="1">
      <alignment horizontal="center"/>
    </xf>
    <xf numFmtId="169" fontId="7" fillId="2" borderId="1" xfId="0" applyNumberFormat="1" applyFont="1" applyFill="1" applyBorder="1" applyAlignment="1">
      <alignment horizontal="center"/>
    </xf>
    <xf numFmtId="169" fontId="31" fillId="0" borderId="0" xfId="0" applyNumberFormat="1" applyFont="1" applyFill="1" applyBorder="1"/>
    <xf numFmtId="3" fontId="0" fillId="0" borderId="0" xfId="0" applyNumberFormat="1"/>
    <xf numFmtId="0" fontId="0" fillId="0" borderId="0" xfId="0"/>
    <xf numFmtId="4" fontId="0" fillId="0" borderId="0" xfId="0" applyNumberFormat="1"/>
    <xf numFmtId="0" fontId="0" fillId="0" borderId="0" xfId="0"/>
    <xf numFmtId="10" fontId="0" fillId="0" borderId="0" xfId="0" applyNumberFormat="1"/>
    <xf numFmtId="4" fontId="0" fillId="0" borderId="0" xfId="0" applyNumberFormat="1"/>
    <xf numFmtId="168" fontId="6" fillId="0" borderId="0" xfId="44" applyNumberFormat="1" applyFont="1"/>
    <xf numFmtId="0" fontId="6" fillId="0" borderId="0" xfId="44" applyFont="1"/>
    <xf numFmtId="0" fontId="1" fillId="0" borderId="0" xfId="44"/>
    <xf numFmtId="0" fontId="6" fillId="0" borderId="0" xfId="0" applyFont="1" applyFill="1" applyBorder="1" applyAlignment="1" applyProtection="1">
      <alignment wrapText="1"/>
    </xf>
    <xf numFmtId="164" fontId="6" fillId="0" borderId="0" xfId="0" applyNumberFormat="1" applyFont="1" applyFill="1" applyBorder="1" applyProtection="1"/>
    <xf numFmtId="0" fontId="0" fillId="0" borderId="4" xfId="0" applyFill="1" applyBorder="1"/>
    <xf numFmtId="169" fontId="6" fillId="5" borderId="1" xfId="0" applyNumberFormat="1" applyFont="1" applyFill="1" applyBorder="1"/>
    <xf numFmtId="0" fontId="0" fillId="0" borderId="31" xfId="0" applyFont="1" applyBorder="1" applyAlignment="1">
      <alignment horizontal="right"/>
    </xf>
    <xf numFmtId="0" fontId="0" fillId="0" borderId="6" xfId="0" applyFont="1" applyBorder="1"/>
    <xf numFmtId="0" fontId="0" fillId="0" borderId="6" xfId="0" applyFont="1" applyFill="1" applyBorder="1" applyAlignment="1">
      <alignment horizontal="center" wrapText="1"/>
    </xf>
    <xf numFmtId="167" fontId="0" fillId="0" borderId="32" xfId="0" applyNumberFormat="1" applyFont="1" applyFill="1" applyBorder="1" applyAlignment="1">
      <alignment horizontal="right" wrapText="1"/>
    </xf>
    <xf numFmtId="167" fontId="0" fillId="0" borderId="18" xfId="0" applyNumberFormat="1" applyFill="1" applyBorder="1" applyProtection="1">
      <protection locked="0"/>
    </xf>
    <xf numFmtId="167" fontId="0" fillId="4" borderId="18" xfId="0" applyNumberFormat="1" applyFont="1" applyFill="1" applyBorder="1" applyAlignment="1" applyProtection="1">
      <alignment horizontal="right" wrapText="1"/>
      <protection locked="0"/>
    </xf>
    <xf numFmtId="0" fontId="0" fillId="2" borderId="8" xfId="0" applyFont="1" applyFill="1" applyBorder="1"/>
    <xf numFmtId="0" fontId="0" fillId="0" borderId="8" xfId="0" applyFont="1" applyFill="1" applyBorder="1" applyAlignment="1">
      <alignment horizontal="center" wrapText="1"/>
    </xf>
    <xf numFmtId="0" fontId="6" fillId="0" borderId="8" xfId="0" applyFont="1" applyBorder="1"/>
    <xf numFmtId="0" fontId="0" fillId="2" borderId="8" xfId="0" applyFill="1" applyBorder="1"/>
    <xf numFmtId="0" fontId="0" fillId="0" borderId="8" xfId="0" applyBorder="1"/>
    <xf numFmtId="0" fontId="12" fillId="0" borderId="8" xfId="0" applyFont="1" applyBorder="1"/>
    <xf numFmtId="0" fontId="0" fillId="2" borderId="9" xfId="0" applyFont="1" applyFill="1" applyBorder="1" applyAlignment="1">
      <alignment horizontal="right"/>
    </xf>
    <xf numFmtId="167" fontId="6" fillId="0" borderId="18" xfId="0" applyNumberFormat="1" applyFont="1" applyBorder="1"/>
    <xf numFmtId="0" fontId="0" fillId="2" borderId="9" xfId="0" applyFill="1" applyBorder="1" applyAlignment="1">
      <alignment horizontal="right"/>
    </xf>
    <xf numFmtId="0" fontId="6" fillId="0" borderId="9" xfId="0" applyFont="1" applyFill="1" applyBorder="1" applyAlignment="1">
      <alignment horizontal="right"/>
    </xf>
    <xf numFmtId="0" fontId="6" fillId="0" borderId="8" xfId="0" applyFont="1" applyFill="1" applyBorder="1"/>
    <xf numFmtId="0" fontId="0" fillId="6" borderId="33" xfId="0" applyFill="1" applyBorder="1" applyProtection="1"/>
    <xf numFmtId="0" fontId="0" fillId="6" borderId="34" xfId="0" applyFill="1" applyBorder="1" applyProtection="1"/>
    <xf numFmtId="0" fontId="0" fillId="6" borderId="35" xfId="0" applyFill="1" applyBorder="1" applyProtection="1"/>
    <xf numFmtId="10" fontId="0" fillId="6" borderId="13" xfId="0" applyNumberFormat="1" applyFill="1" applyBorder="1" applyProtection="1"/>
    <xf numFmtId="9" fontId="0" fillId="6" borderId="14" xfId="0" applyNumberFormat="1" applyFill="1" applyBorder="1" applyProtection="1"/>
    <xf numFmtId="9" fontId="0" fillId="6" borderId="15" xfId="0" applyNumberFormat="1" applyFill="1" applyBorder="1" applyProtection="1"/>
    <xf numFmtId="9" fontId="0" fillId="6" borderId="13" xfId="0" applyNumberFormat="1" applyFill="1" applyBorder="1" applyProtection="1"/>
    <xf numFmtId="9" fontId="6" fillId="0" borderId="15" xfId="0" applyNumberFormat="1" applyFont="1" applyBorder="1" applyAlignment="1" applyProtection="1">
      <alignment horizontal="right"/>
    </xf>
    <xf numFmtId="0" fontId="6" fillId="0" borderId="31" xfId="0" applyFont="1" applyBorder="1" applyAlignment="1" applyProtection="1">
      <alignment horizontal="right"/>
    </xf>
    <xf numFmtId="0" fontId="0" fillId="0" borderId="0" xfId="0" applyFill="1" applyBorder="1" applyProtection="1"/>
    <xf numFmtId="9" fontId="0" fillId="0" borderId="0" xfId="0" applyNumberFormat="1" applyFill="1" applyBorder="1" applyProtection="1"/>
    <xf numFmtId="0" fontId="10" fillId="38" borderId="1" xfId="0" applyFont="1" applyFill="1" applyBorder="1" applyAlignment="1" applyProtection="1">
      <alignment horizontal="center" wrapText="1"/>
    </xf>
    <xf numFmtId="10" fontId="0" fillId="0" borderId="5" xfId="0" applyNumberFormat="1" applyFill="1" applyBorder="1" applyProtection="1"/>
    <xf numFmtId="167" fontId="0" fillId="0" borderId="5" xfId="0" applyNumberFormat="1" applyFill="1" applyBorder="1" applyProtection="1"/>
    <xf numFmtId="167" fontId="0" fillId="0" borderId="7" xfId="0" applyNumberFormat="1" applyFill="1" applyBorder="1" applyProtection="1"/>
    <xf numFmtId="0" fontId="0" fillId="6" borderId="37" xfId="0" applyFill="1" applyBorder="1" applyAlignment="1">
      <alignment horizontal="right"/>
    </xf>
    <xf numFmtId="0" fontId="0" fillId="6" borderId="38" xfId="0" applyFill="1" applyBorder="1" applyAlignment="1">
      <alignment horizontal="right"/>
    </xf>
    <xf numFmtId="0" fontId="6" fillId="6" borderId="38" xfId="0" applyFont="1" applyFill="1" applyBorder="1" applyAlignment="1" applyProtection="1">
      <alignment horizontal="right"/>
    </xf>
    <xf numFmtId="0" fontId="0" fillId="6" borderId="39" xfId="0" applyFill="1" applyBorder="1" applyAlignment="1" applyProtection="1">
      <alignment horizontal="right"/>
    </xf>
    <xf numFmtId="167" fontId="0" fillId="0" borderId="36" xfId="0" applyNumberFormat="1" applyFill="1" applyBorder="1" applyProtection="1"/>
    <xf numFmtId="169" fontId="6" fillId="0" borderId="36" xfId="0" applyNumberFormat="1" applyFont="1" applyFill="1" applyBorder="1" applyProtection="1"/>
    <xf numFmtId="0" fontId="0" fillId="6" borderId="37" xfId="0" applyFill="1" applyBorder="1" applyProtection="1"/>
    <xf numFmtId="0" fontId="0" fillId="6" borderId="38" xfId="0" applyFill="1" applyBorder="1" applyProtection="1"/>
    <xf numFmtId="0" fontId="6" fillId="6" borderId="38" xfId="0" applyFont="1" applyFill="1" applyBorder="1" applyProtection="1"/>
    <xf numFmtId="0" fontId="5" fillId="6" borderId="39" xfId="0" applyFont="1" applyFill="1" applyBorder="1" applyProtection="1"/>
    <xf numFmtId="167" fontId="0" fillId="0" borderId="40" xfId="0" applyNumberFormat="1" applyFill="1" applyBorder="1" applyProtection="1"/>
    <xf numFmtId="164" fontId="0" fillId="38" borderId="1" xfId="1" applyNumberFormat="1" applyFont="1" applyFill="1" applyBorder="1" applyProtection="1"/>
    <xf numFmtId="167" fontId="6" fillId="38" borderId="1" xfId="0" applyNumberFormat="1" applyFont="1" applyFill="1" applyBorder="1" applyAlignment="1" applyProtection="1">
      <alignment wrapText="1"/>
    </xf>
    <xf numFmtId="167" fontId="6" fillId="38" borderId="1" xfId="0" applyNumberFormat="1" applyFont="1" applyFill="1" applyBorder="1" applyAlignment="1" applyProtection="1">
      <alignment horizontal="center"/>
    </xf>
    <xf numFmtId="0" fontId="10" fillId="39" borderId="11" xfId="0" applyFont="1" applyFill="1" applyBorder="1" applyAlignment="1" applyProtection="1">
      <alignment horizontal="center" wrapText="1"/>
    </xf>
    <xf numFmtId="4" fontId="0" fillId="38" borderId="11" xfId="0" applyNumberFormat="1" applyFill="1" applyBorder="1" applyProtection="1"/>
    <xf numFmtId="167" fontId="6" fillId="38" borderId="11" xfId="0" applyNumberFormat="1" applyFont="1" applyFill="1" applyBorder="1" applyAlignment="1" applyProtection="1">
      <alignment wrapText="1"/>
    </xf>
    <xf numFmtId="9" fontId="6" fillId="0" borderId="31" xfId="0" applyNumberFormat="1" applyFont="1" applyBorder="1" applyAlignment="1" applyProtection="1">
      <alignment horizontal="right"/>
    </xf>
    <xf numFmtId="0" fontId="6" fillId="0" borderId="31" xfId="0" applyFont="1" applyBorder="1" applyProtection="1"/>
    <xf numFmtId="167" fontId="6" fillId="38" borderId="11" xfId="0" applyNumberFormat="1" applyFont="1" applyFill="1" applyBorder="1" applyAlignment="1" applyProtection="1">
      <alignment horizontal="center"/>
    </xf>
    <xf numFmtId="167" fontId="6" fillId="38" borderId="11" xfId="0" applyNumberFormat="1" applyFont="1" applyFill="1" applyBorder="1" applyProtection="1"/>
    <xf numFmtId="167" fontId="6" fillId="38" borderId="11" xfId="0" applyNumberFormat="1" applyFont="1" applyFill="1" applyBorder="1" applyAlignment="1" applyProtection="1">
      <alignment horizontal="right"/>
    </xf>
    <xf numFmtId="164" fontId="0" fillId="38" borderId="11" xfId="1" applyNumberFormat="1" applyFont="1" applyFill="1" applyBorder="1" applyProtection="1"/>
    <xf numFmtId="0" fontId="0" fillId="6" borderId="34" xfId="0" applyFont="1" applyFill="1" applyBorder="1" applyAlignment="1">
      <alignment horizontal="right"/>
    </xf>
    <xf numFmtId="0" fontId="0" fillId="6" borderId="39" xfId="0" applyFill="1" applyBorder="1" applyProtection="1"/>
    <xf numFmtId="0" fontId="11" fillId="0" borderId="0" xfId="0" applyFont="1"/>
    <xf numFmtId="0" fontId="11" fillId="0" borderId="0" xfId="0" applyFont="1" applyFill="1"/>
    <xf numFmtId="0" fontId="32" fillId="0" borderId="0" xfId="0" applyFont="1"/>
    <xf numFmtId="170" fontId="1" fillId="0" borderId="0" xfId="45" applyNumberFormat="1" applyFont="1"/>
    <xf numFmtId="170" fontId="11" fillId="0" borderId="0" xfId="45" applyNumberFormat="1" applyFont="1"/>
    <xf numFmtId="170" fontId="1" fillId="0" borderId="0" xfId="45" applyNumberFormat="1" applyFont="1" applyFill="1"/>
    <xf numFmtId="0" fontId="33" fillId="0" borderId="0" xfId="46"/>
    <xf numFmtId="9" fontId="0" fillId="0" borderId="0" xfId="0" applyNumberFormat="1"/>
    <xf numFmtId="0" fontId="10" fillId="6" borderId="10" xfId="0" applyFont="1" applyFill="1" applyBorder="1" applyAlignment="1" applyProtection="1">
      <alignment horizontal="center" wrapText="1"/>
    </xf>
    <xf numFmtId="0" fontId="10" fillId="6" borderId="11" xfId="0" applyFont="1" applyFill="1" applyBorder="1" applyAlignment="1" applyProtection="1">
      <alignment horizontal="center" wrapText="1"/>
    </xf>
    <xf numFmtId="0" fontId="13" fillId="0" borderId="0" xfId="0" applyFont="1" applyAlignment="1">
      <alignment horizontal="center"/>
    </xf>
    <xf numFmtId="0" fontId="6" fillId="0" borderId="0" xfId="0" applyFont="1" applyBorder="1" applyAlignment="1">
      <alignment horizontal="center"/>
    </xf>
    <xf numFmtId="0" fontId="6" fillId="0" borderId="20" xfId="0" applyFont="1" applyBorder="1" applyAlignment="1">
      <alignment horizontal="center"/>
    </xf>
    <xf numFmtId="0" fontId="7" fillId="2" borderId="10" xfId="0" applyFont="1" applyFill="1" applyBorder="1" applyAlignment="1">
      <alignment horizontal="left"/>
    </xf>
    <xf numFmtId="0" fontId="7" fillId="2" borderId="12" xfId="0" applyFont="1" applyFill="1" applyBorder="1" applyAlignment="1">
      <alignment horizontal="left"/>
    </xf>
    <xf numFmtId="0" fontId="7" fillId="2" borderId="11" xfId="0" applyFont="1" applyFill="1" applyBorder="1" applyAlignment="1">
      <alignment horizontal="left"/>
    </xf>
    <xf numFmtId="0" fontId="8" fillId="3" borderId="10" xfId="0" applyFont="1" applyFill="1" applyBorder="1" applyAlignment="1">
      <alignment horizontal="left"/>
    </xf>
    <xf numFmtId="0" fontId="8" fillId="3" borderId="12" xfId="0" applyFont="1" applyFill="1" applyBorder="1" applyAlignment="1">
      <alignment horizontal="left"/>
    </xf>
    <xf numFmtId="0" fontId="8" fillId="3" borderId="11" xfId="0" applyFont="1" applyFill="1" applyBorder="1" applyAlignment="1">
      <alignment horizontal="left"/>
    </xf>
    <xf numFmtId="0" fontId="7" fillId="3" borderId="10" xfId="0" applyFont="1" applyFill="1" applyBorder="1" applyAlignment="1">
      <alignment horizontal="left" vertical="center" wrapText="1"/>
    </xf>
    <xf numFmtId="0" fontId="7" fillId="3" borderId="12" xfId="0" applyFont="1" applyFill="1" applyBorder="1" applyAlignment="1">
      <alignment horizontal="left" vertical="center" wrapText="1"/>
    </xf>
    <xf numFmtId="0" fontId="7" fillId="3" borderId="11" xfId="0" applyFont="1" applyFill="1" applyBorder="1" applyAlignment="1">
      <alignment horizontal="left" vertical="center" wrapText="1"/>
    </xf>
    <xf numFmtId="0" fontId="10" fillId="5" borderId="10" xfId="0" applyFont="1" applyFill="1" applyBorder="1" applyAlignment="1">
      <alignment horizontal="center" wrapText="1"/>
    </xf>
    <xf numFmtId="0" fontId="10" fillId="5" borderId="11" xfId="0" applyFont="1" applyFill="1" applyBorder="1" applyAlignment="1">
      <alignment horizontal="center" wrapText="1"/>
    </xf>
    <xf numFmtId="0" fontId="0" fillId="0" borderId="0" xfId="0" applyFont="1" applyAlignment="1">
      <alignment horizontal="left" wrapText="1"/>
    </xf>
  </cellXfs>
  <cellStyles count="47">
    <cellStyle name="20% - Accent1" xfId="21" builtinId="30" customBuiltin="1"/>
    <cellStyle name="20% - Accent2" xfId="25" builtinId="34" customBuiltin="1"/>
    <cellStyle name="20% - Accent3" xfId="29" builtinId="38" customBuiltin="1"/>
    <cellStyle name="20% - Accent4" xfId="33" builtinId="42" customBuiltin="1"/>
    <cellStyle name="20% - Accent5" xfId="37" builtinId="46" customBuiltin="1"/>
    <cellStyle name="20% - Accent6" xfId="41" builtinId="50" customBuiltin="1"/>
    <cellStyle name="40% - Accent1" xfId="22" builtinId="31" customBuiltin="1"/>
    <cellStyle name="40% - Accent2" xfId="26" builtinId="35" customBuiltin="1"/>
    <cellStyle name="40% - Accent3" xfId="30" builtinId="39" customBuiltin="1"/>
    <cellStyle name="40% - Accent4" xfId="34" builtinId="43" customBuiltin="1"/>
    <cellStyle name="40% - Accent5" xfId="38" builtinId="47" customBuiltin="1"/>
    <cellStyle name="40% - Accent6" xfId="42" builtinId="51" customBuiltin="1"/>
    <cellStyle name="60% - Accent1" xfId="23" builtinId="32" customBuiltin="1"/>
    <cellStyle name="60% - Accent2" xfId="27" builtinId="36" customBuiltin="1"/>
    <cellStyle name="60% - Accent3" xfId="31" builtinId="40" customBuiltin="1"/>
    <cellStyle name="60% - Accent4" xfId="35" builtinId="44" customBuiltin="1"/>
    <cellStyle name="60% - Accent5" xfId="39" builtinId="48" customBuiltin="1"/>
    <cellStyle name="60% - Accent6" xfId="43" builtinId="52" customBuiltin="1"/>
    <cellStyle name="Accent1" xfId="20" builtinId="29" customBuiltin="1"/>
    <cellStyle name="Accent2" xfId="24" builtinId="33" customBuiltin="1"/>
    <cellStyle name="Accent3" xfId="28" builtinId="37" customBuiltin="1"/>
    <cellStyle name="Accent4" xfId="32" builtinId="41" customBuiltin="1"/>
    <cellStyle name="Accent5" xfId="36" builtinId="45" customBuiltin="1"/>
    <cellStyle name="Accent6" xfId="40" builtinId="49" customBuiltin="1"/>
    <cellStyle name="Bad" xfId="9" builtinId="27" customBuiltin="1"/>
    <cellStyle name="Calculation" xfId="13" builtinId="22" customBuiltin="1"/>
    <cellStyle name="Check Cell" xfId="15" builtinId="23" customBuiltin="1"/>
    <cellStyle name="Comma" xfId="1" builtinId="3"/>
    <cellStyle name="Currency" xfId="2" builtinId="4"/>
    <cellStyle name="Explanatory Text" xfId="18" builtinId="53" customBuiltin="1"/>
    <cellStyle name="Good" xfId="8" builtinId="26" customBuiltin="1"/>
    <cellStyle name="Heading 1" xfId="4" builtinId="16" customBuiltin="1"/>
    <cellStyle name="Heading 2" xfId="5" builtinId="17" customBuiltin="1"/>
    <cellStyle name="Heading 3" xfId="6" builtinId="18" customBuiltin="1"/>
    <cellStyle name="Heading 4" xfId="7" builtinId="19" customBuiltin="1"/>
    <cellStyle name="Hyperlink" xfId="46" builtinId="8"/>
    <cellStyle name="Input" xfId="11" builtinId="20" customBuiltin="1"/>
    <cellStyle name="Linked Cell" xfId="14" builtinId="24" customBuiltin="1"/>
    <cellStyle name="Neutral" xfId="10" builtinId="28" customBuiltin="1"/>
    <cellStyle name="Normal" xfId="0" builtinId="0"/>
    <cellStyle name="Normal 4" xfId="44" xr:uid="{00000000-0005-0000-0000-000027000000}"/>
    <cellStyle name="Note" xfId="17" builtinId="10" customBuiltin="1"/>
    <cellStyle name="Output" xfId="12" builtinId="21" customBuiltin="1"/>
    <cellStyle name="Percent" xfId="45" builtinId="5"/>
    <cellStyle name="Title" xfId="3" builtinId="15" customBuiltin="1"/>
    <cellStyle name="Total" xfId="19" builtinId="25" customBuiltin="1"/>
    <cellStyle name="Warning Text" xfId="16" builtinId="11" customBuiltin="1"/>
  </cellStyles>
  <dxfs count="13">
    <dxf>
      <fill>
        <patternFill>
          <bgColor rgb="FFFF0000"/>
        </patternFill>
      </fill>
    </dxf>
    <dxf>
      <font>
        <color auto="1"/>
      </font>
    </dxf>
    <dxf>
      <font>
        <color theme="0"/>
      </font>
      <fill>
        <patternFill>
          <bgColor rgb="FFFF0000"/>
        </patternFill>
      </fill>
    </dxf>
    <dxf>
      <fill>
        <patternFill>
          <bgColor rgb="FFFFFF00"/>
        </patternFill>
      </fill>
    </dxf>
    <dxf>
      <font>
        <color auto="1"/>
      </font>
    </dxf>
    <dxf>
      <fill>
        <patternFill>
          <bgColor rgb="FFFFFF00"/>
        </patternFill>
      </fill>
    </dxf>
    <dxf>
      <numFmt numFmtId="171" formatCode="0;\-0;;@"/>
    </dxf>
    <dxf>
      <fill>
        <patternFill>
          <bgColor rgb="FFFF9900"/>
        </patternFill>
      </fill>
    </dxf>
    <dxf>
      <font>
        <color auto="1"/>
      </font>
    </dxf>
    <dxf>
      <fill>
        <patternFill>
          <bgColor theme="1"/>
        </patternFill>
      </fill>
    </dxf>
    <dxf>
      <fill>
        <patternFill>
          <bgColor theme="1"/>
        </patternFill>
      </fill>
    </dxf>
    <dxf>
      <font>
        <color auto="1"/>
      </font>
    </dxf>
    <dxf>
      <font>
        <color auto="1"/>
      </font>
    </dxf>
  </dxfs>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hyperlink" Target="https://dese.mo.gov/media/pdf/estimating-ada" TargetMode="External"/><Relationship Id="rId1" Type="http://schemas.openxmlformats.org/officeDocument/2006/relationships/hyperlink" Target="https://dese.mo.gov/financial-admin-services/school-finance/school-finance-related-webinar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B1:M63"/>
  <sheetViews>
    <sheetView tabSelected="1" workbookViewId="0">
      <selection activeCell="E2" sqref="E2"/>
    </sheetView>
  </sheetViews>
  <sheetFormatPr defaultRowHeight="15" x14ac:dyDescent="0.25"/>
  <cols>
    <col min="1" max="1" width="3.140625" customWidth="1"/>
    <col min="2" max="2" width="53.28515625" customWidth="1"/>
    <col min="3" max="3" width="5" customWidth="1"/>
    <col min="4" max="4" width="18.7109375" customWidth="1"/>
    <col min="5" max="5" width="21.7109375" customWidth="1"/>
    <col min="6" max="7" width="2.7109375" style="16" customWidth="1"/>
    <col min="8" max="8" width="45.85546875" style="16" customWidth="1"/>
    <col min="9" max="9" width="4.7109375" style="16" customWidth="1"/>
    <col min="10" max="10" width="17.85546875" style="16" customWidth="1"/>
    <col min="11" max="11" width="15.140625" style="16" bestFit="1" customWidth="1"/>
  </cols>
  <sheetData>
    <row r="1" spans="2:13" ht="21.75" customHeight="1" thickBot="1" x14ac:dyDescent="0.4">
      <c r="B1" s="60" t="s">
        <v>1269</v>
      </c>
      <c r="C1" s="59"/>
      <c r="D1" s="184" t="s">
        <v>9</v>
      </c>
      <c r="E1" s="185"/>
      <c r="F1" s="21"/>
      <c r="G1" s="21"/>
      <c r="H1" s="170" t="s">
        <v>1263</v>
      </c>
      <c r="I1" s="171"/>
      <c r="J1" s="151" t="s">
        <v>1270</v>
      </c>
      <c r="K1" s="133" t="s">
        <v>1264</v>
      </c>
    </row>
    <row r="2" spans="2:13" ht="18" customHeight="1" thickBot="1" x14ac:dyDescent="0.35">
      <c r="B2" s="64" t="e">
        <f>VLOOKUP(E2,'FY2025 FWADA'!A:B,2,FALSE)</f>
        <v>#N/A</v>
      </c>
      <c r="C2" s="173" t="s">
        <v>1183</v>
      </c>
      <c r="D2" s="174"/>
      <c r="E2" s="54"/>
      <c r="F2" s="11"/>
      <c r="G2" s="11"/>
      <c r="H2" s="63"/>
      <c r="I2" s="62"/>
      <c r="J2" s="62"/>
      <c r="K2" s="62"/>
    </row>
    <row r="3" spans="2:13" ht="15.75" thickBot="1" x14ac:dyDescent="0.3">
      <c r="B3" s="2"/>
      <c r="C3" s="3"/>
      <c r="D3" s="28" t="s">
        <v>6</v>
      </c>
      <c r="E3" s="44" t="e">
        <f>VLOOKUP(E2,'K-8 District List'!A:D,4,FALSE)</f>
        <v>#N/A</v>
      </c>
      <c r="F3" s="22"/>
      <c r="G3" s="22"/>
      <c r="H3" s="137" t="s">
        <v>1229</v>
      </c>
      <c r="I3" s="143"/>
      <c r="J3" s="159" t="e">
        <f>VLOOKUP($E$2,'FY2024 WADA'!A:B,2,FALSE)</f>
        <v>#N/A</v>
      </c>
      <c r="K3" s="148" t="e">
        <f>VLOOKUP($E$2,'FY2023 WADA'!A:B,2,FALSE)</f>
        <v>#N/A</v>
      </c>
    </row>
    <row r="4" spans="2:13" ht="15" customHeight="1" x14ac:dyDescent="0.25">
      <c r="B4" s="117" t="s">
        <v>1280</v>
      </c>
      <c r="C4" s="111"/>
      <c r="D4" s="112"/>
      <c r="E4" s="45" t="e">
        <f>VLOOKUP(E2,'FY2025 FWADA'!A:K,11,FALSE)</f>
        <v>#N/A</v>
      </c>
      <c r="F4" s="11"/>
      <c r="G4" s="11"/>
      <c r="H4" s="138" t="s">
        <v>1230</v>
      </c>
      <c r="I4" s="144"/>
      <c r="J4" s="147" t="e">
        <f>VLOOKUP($E$2,'FY2024 WADA'!A:C,3,FALSE)</f>
        <v>#N/A</v>
      </c>
      <c r="K4" s="147" t="e">
        <f>VLOOKUP($E$2,'FY2023 WADA'!A:C,3,FALSE)</f>
        <v>#N/A</v>
      </c>
    </row>
    <row r="5" spans="2:13" s="95" customFormat="1" ht="15" customHeight="1" x14ac:dyDescent="0.25">
      <c r="B5" s="117" t="s">
        <v>1231</v>
      </c>
      <c r="C5" s="111"/>
      <c r="D5" s="112"/>
      <c r="E5" s="110">
        <v>0</v>
      </c>
      <c r="F5" s="11"/>
      <c r="G5" s="11"/>
      <c r="H5" s="139" t="s">
        <v>1142</v>
      </c>
      <c r="I5" s="145"/>
      <c r="J5" s="142" t="e">
        <f>SUM(J2:J4)</f>
        <v>#N/A</v>
      </c>
      <c r="K5" s="142" t="e">
        <f>SUM(K2:K4)</f>
        <v>#N/A</v>
      </c>
    </row>
    <row r="6" spans="2:13" s="95" customFormat="1" ht="15" customHeight="1" thickBot="1" x14ac:dyDescent="0.3">
      <c r="B6" s="117" t="s">
        <v>1239</v>
      </c>
      <c r="C6" s="111"/>
      <c r="D6" s="112"/>
      <c r="E6" s="45" t="e">
        <f>VLOOKUP(E2,'FY2025 WADA'!A:O,15,FALSE)</f>
        <v>#N/A</v>
      </c>
      <c r="F6" s="11"/>
      <c r="G6" s="11"/>
      <c r="H6" s="140" t="s">
        <v>1180</v>
      </c>
      <c r="I6" s="146"/>
      <c r="J6" s="141" t="e">
        <f>IF(E3="YES",VLOOKUP(E2,'FY2024 WADA'!A:D,4,FALSE),0)</f>
        <v>#N/A</v>
      </c>
      <c r="K6" s="141" t="e">
        <f>IF(E3="YES",VLOOKUP(E2,'FY2023 WADA'!A:D,4,FALSE),0)</f>
        <v>#N/A</v>
      </c>
    </row>
    <row r="7" spans="2:13" ht="15.75" thickBot="1" x14ac:dyDescent="0.3">
      <c r="B7" s="120" t="s">
        <v>1236</v>
      </c>
      <c r="C7" s="121"/>
      <c r="D7" s="113"/>
      <c r="E7" s="118" t="e">
        <f>SUM(E5:E6)</f>
        <v>#N/A</v>
      </c>
      <c r="F7" s="11"/>
      <c r="G7" s="11"/>
      <c r="H7" s="48"/>
      <c r="I7" s="49"/>
      <c r="J7" s="131"/>
      <c r="K7" s="131"/>
    </row>
    <row r="8" spans="2:13" ht="15.75" thickBot="1" x14ac:dyDescent="0.3">
      <c r="B8" s="119" t="s">
        <v>1229</v>
      </c>
      <c r="C8" s="114"/>
      <c r="D8" s="115"/>
      <c r="E8" s="46">
        <v>0</v>
      </c>
      <c r="F8" s="11"/>
      <c r="G8" s="11"/>
      <c r="H8" s="122" t="s">
        <v>0</v>
      </c>
      <c r="I8" s="125"/>
      <c r="J8" s="152" t="e">
        <f>VLOOKUP($E$2,'FY2024 WADA'!A:E,5,FALSE)</f>
        <v>#N/A</v>
      </c>
      <c r="K8" s="152" t="e">
        <f>VLOOKUP(E2,'FY2023 WADA'!A:E,5,FALSE)</f>
        <v>#N/A</v>
      </c>
      <c r="L8" s="11"/>
    </row>
    <row r="9" spans="2:13" x14ac:dyDescent="0.25">
      <c r="B9" s="119" t="s">
        <v>1230</v>
      </c>
      <c r="C9" s="114"/>
      <c r="D9" s="115"/>
      <c r="E9" s="109" t="e">
        <f>VLOOKUP(E2,'FY2025 WADA'!A:C,3,FALSE)</f>
        <v>#N/A</v>
      </c>
      <c r="F9" s="11"/>
      <c r="G9" s="11"/>
      <c r="H9" s="123" t="s">
        <v>1</v>
      </c>
      <c r="I9" s="128"/>
      <c r="J9" s="134">
        <v>0.3095</v>
      </c>
      <c r="K9" s="134">
        <v>0.3095</v>
      </c>
      <c r="L9" s="11"/>
      <c r="M9" s="11"/>
    </row>
    <row r="10" spans="2:13" x14ac:dyDescent="0.25">
      <c r="B10" s="120" t="s">
        <v>1237</v>
      </c>
      <c r="C10" s="121"/>
      <c r="D10" s="113"/>
      <c r="E10" s="55" t="e">
        <f>SUM(E8:E9)</f>
        <v>#N/A</v>
      </c>
      <c r="F10" s="11"/>
      <c r="G10" s="11"/>
      <c r="H10" s="123" t="s">
        <v>2</v>
      </c>
      <c r="I10" s="126"/>
      <c r="J10" s="135" t="e">
        <f>J5*J9</f>
        <v>#N/A</v>
      </c>
      <c r="K10" s="135" t="e">
        <f>K5*K9</f>
        <v>#N/A</v>
      </c>
      <c r="L10" s="11"/>
      <c r="M10" s="11"/>
    </row>
    <row r="11" spans="2:13" ht="15.75" thickBot="1" x14ac:dyDescent="0.3">
      <c r="B11" s="119" t="s">
        <v>1154</v>
      </c>
      <c r="C11" s="114"/>
      <c r="D11" s="116" t="e">
        <f>IF(E3="No","Leave Field 0.0000","Enter K-8 ADA")</f>
        <v>#N/A</v>
      </c>
      <c r="E11" s="56">
        <v>0</v>
      </c>
      <c r="F11" s="11"/>
      <c r="G11" s="11"/>
      <c r="H11" s="124" t="s">
        <v>1212</v>
      </c>
      <c r="I11" s="127">
        <v>0.25</v>
      </c>
      <c r="J11" s="136" t="e">
        <f>IF(J8-J10&lt;0,0,J8-J10)</f>
        <v>#N/A</v>
      </c>
      <c r="K11" s="136" t="e">
        <f>IF(K8-K10&lt;0,0,K8-K10)</f>
        <v>#N/A</v>
      </c>
      <c r="L11" s="11"/>
      <c r="M11" s="11"/>
    </row>
    <row r="12" spans="2:13" ht="15.75" thickBot="1" x14ac:dyDescent="0.3">
      <c r="B12" s="2"/>
      <c r="C12" s="3"/>
      <c r="D12" s="72" t="s">
        <v>1187</v>
      </c>
      <c r="E12" s="74" t="e">
        <f>VLOOKUP(E2,CEP!A:E,4,FALSE)</f>
        <v>#N/A</v>
      </c>
      <c r="F12" s="11" t="s">
        <v>1182</v>
      </c>
      <c r="G12" s="11"/>
      <c r="H12" s="71" t="s">
        <v>5</v>
      </c>
      <c r="I12" s="129"/>
      <c r="J12" s="158" t="e">
        <f>J11*$I$11</f>
        <v>#N/A</v>
      </c>
      <c r="K12" s="150" t="e">
        <f>K11*I11</f>
        <v>#N/A</v>
      </c>
      <c r="L12" s="11"/>
      <c r="M12" s="11"/>
    </row>
    <row r="13" spans="2:13" ht="15.75" thickBot="1" x14ac:dyDescent="0.3">
      <c r="B13" s="8" t="s">
        <v>1188</v>
      </c>
      <c r="C13" s="30"/>
      <c r="D13" s="17">
        <v>0</v>
      </c>
      <c r="E13" s="75" t="e">
        <f>VLOOKUP(E2,CEP!A:X,8,FALSE)</f>
        <v>#N/A</v>
      </c>
      <c r="F13" s="11" t="s">
        <v>1221</v>
      </c>
      <c r="G13" s="11"/>
      <c r="H13" s="50"/>
      <c r="I13" s="51"/>
      <c r="J13" s="132"/>
      <c r="K13" s="132"/>
      <c r="L13" s="11"/>
      <c r="M13" s="11"/>
    </row>
    <row r="14" spans="2:13" ht="15.75" thickBot="1" x14ac:dyDescent="0.3">
      <c r="B14" s="6" t="s">
        <v>1</v>
      </c>
      <c r="C14" s="31"/>
      <c r="D14" s="23">
        <v>0.1673</v>
      </c>
      <c r="E14" s="87" t="e">
        <f>E8*E13</f>
        <v>#N/A</v>
      </c>
      <c r="F14" s="11"/>
      <c r="G14" s="11"/>
      <c r="H14" s="122" t="s">
        <v>3</v>
      </c>
      <c r="I14" s="128"/>
      <c r="J14" s="152" t="e">
        <f>VLOOKUP($E$2,'FY2024 WADA'!A:H,8,FALSE)</f>
        <v>#N/A</v>
      </c>
      <c r="K14" s="152" t="e">
        <f>VLOOKUP(E2,'FY2023 WADA'!A:H,8,FALSE)</f>
        <v>#N/A</v>
      </c>
      <c r="L14" s="18"/>
      <c r="M14" s="11"/>
    </row>
    <row r="15" spans="2:13" x14ac:dyDescent="0.25">
      <c r="B15" s="6" t="s">
        <v>2</v>
      </c>
      <c r="C15" s="32"/>
      <c r="D15" s="10" t="e">
        <f>E10*D14</f>
        <v>#N/A</v>
      </c>
      <c r="E15" s="5"/>
      <c r="F15" s="18"/>
      <c r="G15" s="18"/>
      <c r="H15" s="123" t="s">
        <v>1</v>
      </c>
      <c r="I15" s="128"/>
      <c r="J15" s="134">
        <v>0.13109999999999999</v>
      </c>
      <c r="K15" s="134">
        <v>0.13109999999999999</v>
      </c>
      <c r="L15" s="18"/>
      <c r="M15" s="11"/>
    </row>
    <row r="16" spans="2:13" ht="15.75" thickBot="1" x14ac:dyDescent="0.3">
      <c r="B16" s="9" t="s">
        <v>1212</v>
      </c>
      <c r="C16" s="33">
        <v>0.25</v>
      </c>
      <c r="D16" s="24" t="e">
        <f>IF(E12="No",IF(D13-D15&lt;0,0,D13-D15),IF(E14-D15&lt;0,0,(E14-D15)))</f>
        <v>#N/A</v>
      </c>
      <c r="E16" s="5"/>
      <c r="F16" s="18"/>
      <c r="G16" s="18"/>
      <c r="H16" s="123" t="s">
        <v>2</v>
      </c>
      <c r="I16" s="126"/>
      <c r="J16" s="135" t="e">
        <f>IF(J6+J7=0,J15*J5,J15*(J6+J7))</f>
        <v>#N/A</v>
      </c>
      <c r="K16" s="135" t="e">
        <f>IF(K6+K7=0,K15*K5,K15*(K6+K7))</f>
        <v>#N/A</v>
      </c>
      <c r="L16" s="18"/>
      <c r="M16" s="11"/>
    </row>
    <row r="17" spans="2:13" ht="15.75" thickBot="1" x14ac:dyDescent="0.3">
      <c r="B17" s="65" t="s">
        <v>5</v>
      </c>
      <c r="C17" s="66"/>
      <c r="D17" s="67"/>
      <c r="E17" s="104" t="e">
        <f>D16*C16</f>
        <v>#N/A</v>
      </c>
      <c r="F17" s="18"/>
      <c r="G17" s="18"/>
      <c r="H17" s="124" t="s">
        <v>1212</v>
      </c>
      <c r="I17" s="127">
        <v>0.75</v>
      </c>
      <c r="J17" s="136" t="e">
        <f>IF(J14-J16&lt;0,0,J14-J16)</f>
        <v>#N/A</v>
      </c>
      <c r="K17" s="136" t="e">
        <f>IF(K14-K16&lt;0,0,K14-K16)</f>
        <v>#N/A</v>
      </c>
      <c r="L17" s="18"/>
      <c r="M17" s="11"/>
    </row>
    <row r="18" spans="2:13" ht="15.75" thickBot="1" x14ac:dyDescent="0.3">
      <c r="B18" s="2"/>
      <c r="C18" s="34"/>
      <c r="D18" s="4"/>
      <c r="E18" s="7"/>
      <c r="F18" s="18"/>
      <c r="G18" s="18"/>
      <c r="H18" s="130" t="s">
        <v>5</v>
      </c>
      <c r="I18" s="154"/>
      <c r="J18" s="158" t="e">
        <f>J17*$I$17</f>
        <v>#N/A</v>
      </c>
      <c r="K18" s="156" t="e">
        <f>K17*I17</f>
        <v>#N/A</v>
      </c>
      <c r="L18" s="18"/>
      <c r="M18" s="11"/>
    </row>
    <row r="19" spans="2:13" ht="15.75" thickBot="1" x14ac:dyDescent="0.3">
      <c r="B19" s="8" t="s">
        <v>3</v>
      </c>
      <c r="C19" s="35"/>
      <c r="D19" s="17">
        <v>0</v>
      </c>
      <c r="E19" s="7"/>
      <c r="F19" s="18"/>
      <c r="G19" s="18"/>
      <c r="H19" s="50"/>
      <c r="I19" s="51"/>
      <c r="J19" s="132"/>
      <c r="K19" s="132"/>
      <c r="L19" s="11"/>
      <c r="M19" s="11"/>
    </row>
    <row r="20" spans="2:13" ht="15.75" thickBot="1" x14ac:dyDescent="0.3">
      <c r="B20" s="6" t="s">
        <v>1</v>
      </c>
      <c r="C20" s="32"/>
      <c r="D20" s="23">
        <v>0.13300000000000001</v>
      </c>
      <c r="E20" s="7"/>
      <c r="F20" s="18"/>
      <c r="G20" s="18"/>
      <c r="H20" s="122" t="s">
        <v>4</v>
      </c>
      <c r="I20" s="128"/>
      <c r="J20" s="152" t="e">
        <f>VLOOKUP($E$2,'FY2024 WADA'!A:K,11,FALSE)</f>
        <v>#N/A</v>
      </c>
      <c r="K20" s="152" t="e">
        <f>VLOOKUP(E2,'FY2023 WADA'!A:K,11,FALSE)</f>
        <v>#N/A</v>
      </c>
      <c r="L20" s="18"/>
      <c r="M20" s="11"/>
    </row>
    <row r="21" spans="2:13" x14ac:dyDescent="0.25">
      <c r="B21" s="6" t="s">
        <v>2</v>
      </c>
      <c r="C21" s="32"/>
      <c r="D21" s="10" t="e">
        <f>IF(E11=0,D20*(E8+E9),D20*(E11))</f>
        <v>#N/A</v>
      </c>
      <c r="E21" s="7"/>
      <c r="F21" s="18"/>
      <c r="G21" s="18"/>
      <c r="H21" s="123" t="s">
        <v>1</v>
      </c>
      <c r="I21" s="126"/>
      <c r="J21" s="134">
        <v>2.3900000000000001E-2</v>
      </c>
      <c r="K21" s="134">
        <v>2.3900000000000001E-2</v>
      </c>
      <c r="L21" s="18"/>
      <c r="M21" s="11"/>
    </row>
    <row r="22" spans="2:13" ht="15.75" thickBot="1" x14ac:dyDescent="0.3">
      <c r="B22" s="9" t="s">
        <v>1212</v>
      </c>
      <c r="C22" s="33">
        <v>0.75</v>
      </c>
      <c r="D22" s="24" t="e">
        <f>IF(D19-D21&lt;0,0,D19-D21)</f>
        <v>#N/A</v>
      </c>
      <c r="E22" s="7"/>
      <c r="F22" s="19"/>
      <c r="G22" s="19"/>
      <c r="H22" s="123" t="s">
        <v>2</v>
      </c>
      <c r="I22" s="126"/>
      <c r="J22" s="135" t="e">
        <f>IF(J6+J7=0,J21*J5,J21*(J6+J7))</f>
        <v>#N/A</v>
      </c>
      <c r="K22" s="135" t="e">
        <f>IF(K6+K7=0,K21*K5,K21*(K6+K7))</f>
        <v>#N/A</v>
      </c>
      <c r="L22" s="18"/>
      <c r="M22" s="11"/>
    </row>
    <row r="23" spans="2:13" ht="15.75" thickBot="1" x14ac:dyDescent="0.3">
      <c r="B23" s="65" t="s">
        <v>5</v>
      </c>
      <c r="C23" s="66"/>
      <c r="D23" s="68"/>
      <c r="E23" s="69" t="e">
        <f>D22*C22</f>
        <v>#N/A</v>
      </c>
      <c r="F23" s="18"/>
      <c r="G23" s="18"/>
      <c r="H23" s="124" t="s">
        <v>1212</v>
      </c>
      <c r="I23" s="127">
        <v>0.6</v>
      </c>
      <c r="J23" s="136" t="e">
        <f>IF(J20-J22&lt;0,0,J20-J22)</f>
        <v>#N/A</v>
      </c>
      <c r="K23" s="136" t="e">
        <f>IF(K20-K22&lt;0,0,K20-K22)</f>
        <v>#N/A</v>
      </c>
      <c r="L23" s="18"/>
      <c r="M23" s="11"/>
    </row>
    <row r="24" spans="2:13" ht="15.75" thickBot="1" x14ac:dyDescent="0.3">
      <c r="B24" s="2"/>
      <c r="C24" s="34"/>
      <c r="D24" s="3"/>
      <c r="E24" s="27"/>
      <c r="F24" s="18"/>
      <c r="G24" s="18"/>
      <c r="H24" s="130" t="s">
        <v>5</v>
      </c>
      <c r="I24" s="155"/>
      <c r="J24" s="157" t="e">
        <f>J23*$I$23</f>
        <v>#N/A</v>
      </c>
      <c r="K24" s="157" t="e">
        <f>K23*I23</f>
        <v>#N/A</v>
      </c>
      <c r="L24" s="18"/>
      <c r="M24" s="11"/>
    </row>
    <row r="25" spans="2:13" ht="15.75" thickBot="1" x14ac:dyDescent="0.3">
      <c r="B25" s="8" t="s">
        <v>4</v>
      </c>
      <c r="C25" s="35"/>
      <c r="D25" s="17">
        <v>0</v>
      </c>
      <c r="E25" s="7"/>
      <c r="F25" s="18"/>
      <c r="G25" s="18"/>
      <c r="H25" s="103"/>
      <c r="I25" s="11"/>
      <c r="J25" s="11"/>
      <c r="K25" s="11"/>
      <c r="L25" s="11"/>
      <c r="M25" s="11"/>
    </row>
    <row r="26" spans="2:13" x14ac:dyDescent="0.25">
      <c r="B26" s="6" t="s">
        <v>1</v>
      </c>
      <c r="C26" s="32"/>
      <c r="D26" s="23">
        <v>2.0899999999999998E-2</v>
      </c>
      <c r="E26" s="7"/>
      <c r="F26" s="18"/>
      <c r="G26" s="18"/>
      <c r="H26" s="160" t="s">
        <v>1231</v>
      </c>
      <c r="I26" s="143"/>
      <c r="J26" s="141" t="e">
        <f>VLOOKUP($E$2,'FY2024 WADA'!A:N,14,FALSE)</f>
        <v>#N/A</v>
      </c>
      <c r="K26" s="47" t="e">
        <f>VLOOKUP($E$2,'FY2023 WADA'!A:N,14,FALSE)</f>
        <v>#N/A</v>
      </c>
      <c r="L26" s="18"/>
      <c r="M26" s="11"/>
    </row>
    <row r="27" spans="2:13" ht="15.75" thickBot="1" x14ac:dyDescent="0.3">
      <c r="B27" s="6" t="s">
        <v>2</v>
      </c>
      <c r="C27" s="32"/>
      <c r="D27" s="10" t="e">
        <f>IF(E11=0,D26*(E8+E9),D26*(E11))</f>
        <v>#N/A</v>
      </c>
      <c r="E27" s="7"/>
      <c r="F27" s="18"/>
      <c r="G27" s="18"/>
      <c r="H27" s="160" t="s">
        <v>1239</v>
      </c>
      <c r="I27" s="161"/>
      <c r="J27" s="141" t="e">
        <f>VLOOKUP($E$2,'FY2024 WADA'!A:O,15,FALSE)</f>
        <v>#N/A</v>
      </c>
      <c r="K27" s="47" t="e">
        <f>VLOOKUP($E$2,'FY2023 WADA'!A:O,15,FALSE)</f>
        <v>#N/A</v>
      </c>
      <c r="L27" s="11"/>
      <c r="M27" s="11"/>
    </row>
    <row r="28" spans="2:13" ht="15.75" thickBot="1" x14ac:dyDescent="0.3">
      <c r="B28" s="9" t="s">
        <v>1212</v>
      </c>
      <c r="C28" s="33">
        <v>0.6</v>
      </c>
      <c r="D28" s="24" t="e">
        <f>IF(D25-D27&lt;0,0,D25-D27)</f>
        <v>#N/A</v>
      </c>
      <c r="E28" s="7"/>
      <c r="F28" s="19"/>
      <c r="G28" s="19"/>
      <c r="H28" s="50"/>
      <c r="I28" s="49"/>
      <c r="J28" s="131"/>
      <c r="K28" s="131"/>
      <c r="L28" s="19"/>
    </row>
    <row r="29" spans="2:13" s="95" customFormat="1" ht="15.75" thickBot="1" x14ac:dyDescent="0.3">
      <c r="B29" s="65" t="s">
        <v>5</v>
      </c>
      <c r="C29" s="70"/>
      <c r="D29" s="68"/>
      <c r="E29" s="69" t="e">
        <f>D28*C28</f>
        <v>#N/A</v>
      </c>
      <c r="F29" s="19"/>
      <c r="G29" s="19"/>
      <c r="H29" s="52" t="s">
        <v>1176</v>
      </c>
      <c r="I29" s="53"/>
      <c r="J29" s="149" t="e">
        <f>J5+J12+J18+J24+J26+J27</f>
        <v>#N/A</v>
      </c>
      <c r="K29" s="153" t="e">
        <f>K5+K12+K18+K24+K26+K27</f>
        <v>#N/A</v>
      </c>
      <c r="L29" s="19"/>
    </row>
    <row r="30" spans="2:13" s="95" customFormat="1" x14ac:dyDescent="0.25">
      <c r="B30" s="2"/>
      <c r="C30" s="3"/>
      <c r="D30" s="3"/>
      <c r="E30" s="5"/>
      <c r="F30" s="19"/>
      <c r="G30" s="19"/>
    </row>
    <row r="31" spans="2:13" s="95" customFormat="1" x14ac:dyDescent="0.25">
      <c r="B31" s="25" t="s">
        <v>1231</v>
      </c>
      <c r="C31" s="26"/>
      <c r="D31" s="42"/>
      <c r="E31" s="45">
        <f>E5</f>
        <v>0</v>
      </c>
      <c r="F31" s="19"/>
      <c r="G31" s="19"/>
    </row>
    <row r="32" spans="2:13" s="95" customFormat="1" ht="15.75" thickBot="1" x14ac:dyDescent="0.3">
      <c r="B32" s="105" t="s">
        <v>1239</v>
      </c>
      <c r="C32" s="106"/>
      <c r="D32" s="107"/>
      <c r="E32" s="108" t="e">
        <f>E6</f>
        <v>#N/A</v>
      </c>
      <c r="F32" s="19"/>
      <c r="G32" s="19"/>
      <c r="H32" s="101"/>
      <c r="I32" s="101"/>
      <c r="J32" s="102"/>
      <c r="K32" s="102"/>
    </row>
    <row r="33" spans="2:11" ht="30.75" customHeight="1" thickBot="1" x14ac:dyDescent="0.5">
      <c r="B33" s="172" t="s">
        <v>1179</v>
      </c>
      <c r="C33" s="172"/>
      <c r="D33" s="172"/>
      <c r="E33" s="172"/>
      <c r="F33" s="172"/>
      <c r="G33" s="172"/>
      <c r="H33" s="172"/>
      <c r="I33" s="172"/>
      <c r="J33" s="172"/>
      <c r="K33" s="172"/>
    </row>
    <row r="34" spans="2:11" ht="20.100000000000001" customHeight="1" thickBot="1" x14ac:dyDescent="0.5">
      <c r="B34" s="181" t="s">
        <v>1240</v>
      </c>
      <c r="C34" s="182"/>
      <c r="D34" s="183"/>
      <c r="E34" s="89" t="e">
        <f>E8+E9+E17+E23+E29+E31+E32</f>
        <v>#N/A</v>
      </c>
      <c r="F34" s="20"/>
      <c r="G34" s="20"/>
      <c r="H34" s="61"/>
      <c r="I34" s="61"/>
      <c r="J34" s="61"/>
      <c r="K34" s="61"/>
    </row>
    <row r="35" spans="2:11" ht="20.100000000000001" customHeight="1" thickBot="1" x14ac:dyDescent="0.3">
      <c r="B35" s="175" t="s">
        <v>1279</v>
      </c>
      <c r="C35" s="176"/>
      <c r="D35" s="177"/>
      <c r="E35" s="90" t="e">
        <f>MAX(J29-J4-J27,K29-K4-K27,K29-K4-K27,L29-L4-L27,M29-M4-M27) + (E9+E6)</f>
        <v>#N/A</v>
      </c>
      <c r="H35" s="37" t="s">
        <v>1219</v>
      </c>
      <c r="I35" s="36"/>
      <c r="J35" s="57">
        <f ca="1">TODAY()</f>
        <v>45733</v>
      </c>
      <c r="K35" s="41"/>
    </row>
    <row r="36" spans="2:11" ht="20.100000000000001" customHeight="1" thickBot="1" x14ac:dyDescent="0.35">
      <c r="B36" s="178" t="s">
        <v>1242</v>
      </c>
      <c r="C36" s="179"/>
      <c r="D36" s="180"/>
      <c r="E36" s="86" t="e">
        <f>IF(E34&gt;E35,"YES","NO")</f>
        <v>#N/A</v>
      </c>
      <c r="H36" s="37" t="s">
        <v>1177</v>
      </c>
      <c r="I36" s="36"/>
      <c r="J36" s="57">
        <v>45809</v>
      </c>
      <c r="K36" s="20"/>
    </row>
    <row r="37" spans="2:11" ht="20.100000000000001" customHeight="1" thickBot="1" x14ac:dyDescent="0.5">
      <c r="B37" s="175" t="s">
        <v>1241</v>
      </c>
      <c r="C37" s="176"/>
      <c r="D37" s="177"/>
      <c r="E37" s="88" t="e">
        <f>IF(E36="YES",E8+E5,"0.0000 ")</f>
        <v>#N/A</v>
      </c>
      <c r="H37" s="38"/>
      <c r="I37" s="39"/>
      <c r="J37" s="36"/>
      <c r="K37" s="12"/>
    </row>
    <row r="38" spans="2:11" ht="20.100000000000001" customHeight="1" x14ac:dyDescent="0.25">
      <c r="B38" s="37"/>
      <c r="C38" s="37"/>
      <c r="D38" s="37"/>
      <c r="E38" s="91"/>
      <c r="H38" s="58" t="s">
        <v>1178</v>
      </c>
      <c r="I38" s="39"/>
      <c r="J38" s="57">
        <v>45733</v>
      </c>
      <c r="K38" s="13"/>
    </row>
    <row r="39" spans="2:11" ht="17.25" customHeight="1" x14ac:dyDescent="0.25">
      <c r="B39" s="163" t="s">
        <v>1220</v>
      </c>
      <c r="C39" s="162"/>
      <c r="D39" s="162"/>
      <c r="E39" s="162"/>
      <c r="H39" s="40"/>
      <c r="I39" s="36"/>
      <c r="J39" s="36"/>
      <c r="K39" s="11"/>
    </row>
    <row r="40" spans="2:11" ht="17.25" customHeight="1" x14ac:dyDescent="0.45">
      <c r="B40" s="163" t="s">
        <v>1223</v>
      </c>
      <c r="C40" s="162"/>
      <c r="D40" s="162"/>
      <c r="E40" s="162"/>
      <c r="H40" s="40"/>
      <c r="I40" s="36"/>
      <c r="J40" s="36"/>
      <c r="K40" s="14"/>
    </row>
    <row r="41" spans="2:11" ht="17.25" customHeight="1" x14ac:dyDescent="0.35">
      <c r="B41" t="s">
        <v>1222</v>
      </c>
      <c r="H41" s="36"/>
      <c r="I41" s="36"/>
      <c r="J41" s="36"/>
      <c r="K41" s="15"/>
    </row>
    <row r="42" spans="2:11" ht="17.25" customHeight="1" x14ac:dyDescent="0.25">
      <c r="B42" t="s">
        <v>1224</v>
      </c>
    </row>
    <row r="63" spans="2:2" x14ac:dyDescent="0.25">
      <c r="B63" s="1"/>
    </row>
  </sheetData>
  <sheetProtection algorithmName="SHA-512" hashValue="TFyMSbCr5C9+0ka2rpIuoLjdZmDdqlWuTTxWX9/NF4Tn9lKfqke+4F04UoibtDufh42+I4vCckbnc4xW+76v+g==" saltValue="0htXhTSukpAarwRH9oOa6w==" spinCount="100000" sheet="1" objects="1" scenarios="1"/>
  <mergeCells count="8">
    <mergeCell ref="H1:I1"/>
    <mergeCell ref="B33:K33"/>
    <mergeCell ref="C2:D2"/>
    <mergeCell ref="B37:D37"/>
    <mergeCell ref="B36:D36"/>
    <mergeCell ref="B35:D35"/>
    <mergeCell ref="B34:D34"/>
    <mergeCell ref="D1:E1"/>
  </mergeCells>
  <conditionalFormatting sqref="B36">
    <cfRule type="expression" dxfId="12" priority="36">
      <formula>G12&gt;0</formula>
    </cfRule>
  </conditionalFormatting>
  <conditionalFormatting sqref="B40">
    <cfRule type="expression" dxfId="11" priority="34">
      <formula>E13&gt;0</formula>
    </cfRule>
  </conditionalFormatting>
  <conditionalFormatting sqref="B34:E42">
    <cfRule type="expression" dxfId="10" priority="1">
      <formula>$J$35&gt;$J$36</formula>
    </cfRule>
  </conditionalFormatting>
  <conditionalFormatting sqref="B1:K33">
    <cfRule type="expression" dxfId="9" priority="2">
      <formula>$J$35&gt;$J$36</formula>
    </cfRule>
  </conditionalFormatting>
  <conditionalFormatting sqref="D11">
    <cfRule type="containsText" dxfId="8" priority="31" operator="containsText" text="Leave Field 0.0000">
      <formula>NOT(ISERROR(SEARCH("Leave Field 0.0000",D11)))</formula>
    </cfRule>
    <cfRule type="containsText" dxfId="7" priority="32" operator="containsText" text="Enter K-8 ADA">
      <formula>NOT(ISERROR(SEARCH("Enter K-8 ADA",D11)))</formula>
    </cfRule>
  </conditionalFormatting>
  <conditionalFormatting sqref="E13">
    <cfRule type="cellIs" dxfId="6" priority="9" operator="equal">
      <formula>0</formula>
    </cfRule>
  </conditionalFormatting>
  <conditionalFormatting sqref="E36">
    <cfRule type="expression" dxfId="5" priority="6">
      <formula>E36="YES"</formula>
    </cfRule>
  </conditionalFormatting>
  <conditionalFormatting sqref="E36:E38 B39:B40">
    <cfRule type="expression" dxfId="4" priority="49">
      <formula>E10&gt;0</formula>
    </cfRule>
  </conditionalFormatting>
  <conditionalFormatting sqref="H36:J36">
    <cfRule type="expression" dxfId="3" priority="15">
      <formula>$J$35&gt;=$J$36</formula>
    </cfRule>
  </conditionalFormatting>
  <conditionalFormatting sqref="I6">
    <cfRule type="containsText" dxfId="2" priority="24" operator="containsText" text="Enter K-8 ADA">
      <formula>NOT(ISERROR(SEARCH("Enter K-8 ADA",I6)))</formula>
    </cfRule>
    <cfRule type="containsText" dxfId="1" priority="25" operator="containsText" text="Leave Field 0.0000">
      <formula>NOT(ISERROR(SEARCH("Leave Field 0.0000",I6)))</formula>
    </cfRule>
    <cfRule type="containsText" dxfId="0" priority="26" operator="containsText" text="Enter K-8 ADA">
      <formula>NOT(ISERROR(SEARCH("Enter K-8 ADA",I6)))</formula>
    </cfRule>
  </conditionalFormatting>
  <dataValidations count="1">
    <dataValidation allowBlank="1" showInputMessage="1" showErrorMessage="1" promptTitle="Chose Yes or No as Appropriate" sqref="E3" xr:uid="{00000000-0002-0000-0000-000000000000}"/>
  </dataValidations>
  <pageMargins left="0.7" right="0.7" top="0.75" bottom="0.75" header="0.3" footer="0.3"/>
  <pageSetup scale="67" orientation="landscape" verticalDpi="597" r:id="rId1"/>
  <extLst>
    <ext xmlns:x14="http://schemas.microsoft.com/office/spreadsheetml/2009/9/main" uri="{CCE6A557-97BC-4b89-ADB6-D9C93CAAB3DF}">
      <x14:dataValidations xmlns:xm="http://schemas.microsoft.com/office/excel/2006/main" count="1">
        <x14:dataValidation type="list" allowBlank="1" showInputMessage="1" showErrorMessage="1" promptTitle="County District Code" prompt="Enter the Districts County District Code" xr:uid="{00000000-0002-0000-0000-000001000000}">
          <x14:formula1>
            <xm:f>'FY2025 FWADA'!$A$1:$A$568</xm:f>
          </x14:formula1>
          <xm:sqref>E2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K40"/>
  <sheetViews>
    <sheetView workbookViewId="0">
      <selection activeCell="C22" sqref="C22"/>
    </sheetView>
  </sheetViews>
  <sheetFormatPr defaultColWidth="13.7109375" defaultRowHeight="15" x14ac:dyDescent="0.25"/>
  <cols>
    <col min="1" max="1" width="8.85546875" style="76" customWidth="1"/>
    <col min="2" max="2" width="15.42578125" style="76" bestFit="1" customWidth="1"/>
    <col min="3" max="3" width="17" style="76" bestFit="1" customWidth="1"/>
    <col min="4" max="4" width="12.85546875" style="76" bestFit="1" customWidth="1"/>
    <col min="5" max="5" width="15.85546875" style="76" customWidth="1"/>
    <col min="6" max="6" width="23.140625" style="76" bestFit="1" customWidth="1"/>
    <col min="7" max="8" width="19.85546875" style="76" bestFit="1" customWidth="1"/>
    <col min="9" max="16384" width="13.7109375" style="76"/>
  </cols>
  <sheetData>
    <row r="1" spans="1:11" ht="21" x14ac:dyDescent="0.35">
      <c r="A1" s="81" t="s">
        <v>1201</v>
      </c>
    </row>
    <row r="3" spans="1:11" x14ac:dyDescent="0.25">
      <c r="A3" s="82" t="s">
        <v>1203</v>
      </c>
    </row>
    <row r="5" spans="1:11" ht="30" customHeight="1" x14ac:dyDescent="0.25">
      <c r="B5" s="186" t="s">
        <v>1208</v>
      </c>
      <c r="C5" s="186"/>
      <c r="D5" s="186"/>
      <c r="E5" s="186"/>
      <c r="F5" s="186"/>
      <c r="G5" s="186"/>
      <c r="H5" s="186"/>
      <c r="I5" s="84"/>
    </row>
    <row r="6" spans="1:11" x14ac:dyDescent="0.25">
      <c r="A6" s="80"/>
      <c r="B6" s="80"/>
      <c r="C6" s="80"/>
      <c r="D6" s="80"/>
      <c r="E6" s="80"/>
      <c r="F6" s="80"/>
      <c r="G6" s="80"/>
      <c r="H6" s="80"/>
    </row>
    <row r="7" spans="1:11" x14ac:dyDescent="0.25">
      <c r="A7" s="83" t="s">
        <v>1202</v>
      </c>
      <c r="B7" s="80"/>
      <c r="C7" s="80"/>
      <c r="D7" s="80"/>
      <c r="E7" s="80"/>
      <c r="F7" s="80"/>
      <c r="G7" s="80"/>
      <c r="H7" s="80"/>
    </row>
    <row r="8" spans="1:11" x14ac:dyDescent="0.25">
      <c r="A8" s="83"/>
      <c r="B8" s="80"/>
      <c r="C8" s="80"/>
      <c r="D8" s="80"/>
      <c r="E8" s="80"/>
      <c r="F8" s="80"/>
      <c r="G8" s="80"/>
      <c r="H8" s="80"/>
    </row>
    <row r="9" spans="1:11" ht="27.75" customHeight="1" x14ac:dyDescent="0.25">
      <c r="A9" s="83"/>
      <c r="B9" s="186" t="s">
        <v>1204</v>
      </c>
      <c r="C9" s="186"/>
      <c r="D9" s="186"/>
      <c r="E9" s="186"/>
      <c r="F9" s="186"/>
      <c r="G9" s="186"/>
      <c r="H9" s="186"/>
    </row>
    <row r="10" spans="1:11" x14ac:dyDescent="0.25">
      <c r="A10" s="83"/>
      <c r="B10" s="80"/>
      <c r="C10" s="80"/>
      <c r="D10" s="80"/>
      <c r="E10" s="80"/>
      <c r="F10" s="80"/>
      <c r="G10" s="80"/>
      <c r="H10" s="80"/>
    </row>
    <row r="11" spans="1:11" x14ac:dyDescent="0.25">
      <c r="A11" s="83" t="s">
        <v>1209</v>
      </c>
      <c r="B11" s="80"/>
      <c r="C11" s="80"/>
      <c r="D11" s="80"/>
      <c r="E11" s="80"/>
      <c r="F11" s="80"/>
      <c r="G11" s="80"/>
      <c r="H11" s="80"/>
    </row>
    <row r="12" spans="1:11" x14ac:dyDescent="0.25">
      <c r="A12" s="83"/>
      <c r="B12" s="80"/>
      <c r="C12" s="80"/>
      <c r="D12" s="80"/>
      <c r="E12" s="80"/>
      <c r="F12" s="80"/>
      <c r="G12" s="80"/>
      <c r="H12" s="80"/>
    </row>
    <row r="13" spans="1:11" x14ac:dyDescent="0.25">
      <c r="B13" s="85" t="s">
        <v>1213</v>
      </c>
      <c r="C13" s="85"/>
      <c r="D13" s="85"/>
      <c r="E13" s="85"/>
      <c r="F13" s="85"/>
      <c r="G13" s="85"/>
      <c r="H13" s="85"/>
    </row>
    <row r="14" spans="1:11" x14ac:dyDescent="0.25">
      <c r="B14" s="78"/>
      <c r="C14" s="77" t="s">
        <v>1214</v>
      </c>
      <c r="D14" s="78"/>
      <c r="E14" s="78"/>
      <c r="F14" s="78"/>
      <c r="G14" s="78"/>
      <c r="H14" s="78"/>
    </row>
    <row r="15" spans="1:11" x14ac:dyDescent="0.25">
      <c r="B15" s="78"/>
      <c r="C15" s="77" t="s">
        <v>1215</v>
      </c>
      <c r="D15" s="78"/>
      <c r="E15" s="78"/>
      <c r="F15" s="78"/>
      <c r="G15" s="78"/>
      <c r="H15" s="78"/>
      <c r="K15" s="77"/>
    </row>
    <row r="16" spans="1:11" x14ac:dyDescent="0.25">
      <c r="B16" s="78"/>
      <c r="C16" s="77" t="s">
        <v>1205</v>
      </c>
      <c r="D16" s="78"/>
      <c r="E16" s="78"/>
      <c r="F16" s="78"/>
      <c r="G16" s="78"/>
      <c r="H16" s="78"/>
      <c r="K16" s="77"/>
    </row>
    <row r="17" spans="1:11" x14ac:dyDescent="0.25">
      <c r="B17" s="78"/>
      <c r="C17" s="77" t="s">
        <v>1206</v>
      </c>
      <c r="D17" s="78"/>
      <c r="E17" s="78"/>
      <c r="F17" s="78"/>
      <c r="G17" s="78"/>
      <c r="H17" s="78"/>
      <c r="K17" s="77"/>
    </row>
    <row r="18" spans="1:11" x14ac:dyDescent="0.25">
      <c r="K18" s="77"/>
    </row>
    <row r="19" spans="1:11" x14ac:dyDescent="0.25">
      <c r="A19" s="82" t="s">
        <v>1216</v>
      </c>
      <c r="K19" s="77"/>
    </row>
    <row r="20" spans="1:11" x14ac:dyDescent="0.25">
      <c r="K20" s="77"/>
    </row>
    <row r="21" spans="1:11" ht="63" customHeight="1" x14ac:dyDescent="0.25">
      <c r="B21" s="186" t="s">
        <v>1217</v>
      </c>
      <c r="C21" s="186"/>
      <c r="D21" s="186"/>
      <c r="E21" s="186"/>
      <c r="F21" s="186"/>
      <c r="G21" s="186"/>
      <c r="H21" s="186"/>
      <c r="K21" s="77"/>
    </row>
    <row r="22" spans="1:11" x14ac:dyDescent="0.25">
      <c r="B22" s="80"/>
      <c r="C22" s="80"/>
      <c r="D22" s="80"/>
      <c r="E22" s="80"/>
      <c r="F22" s="80"/>
      <c r="G22" s="80"/>
      <c r="H22" s="80"/>
      <c r="K22" s="77"/>
    </row>
    <row r="23" spans="1:11" x14ac:dyDescent="0.25">
      <c r="A23" s="82" t="s">
        <v>1218</v>
      </c>
      <c r="B23" s="80"/>
      <c r="C23" s="80"/>
      <c r="D23" s="80"/>
      <c r="E23" s="80"/>
      <c r="F23" s="80"/>
      <c r="G23" s="80"/>
      <c r="H23" s="80"/>
      <c r="K23" s="77"/>
    </row>
    <row r="24" spans="1:11" x14ac:dyDescent="0.25">
      <c r="K24" s="77"/>
    </row>
    <row r="25" spans="1:11" ht="36" customHeight="1" x14ac:dyDescent="0.25">
      <c r="A25" s="186" t="s">
        <v>1210</v>
      </c>
      <c r="B25" s="186"/>
      <c r="C25" s="186"/>
      <c r="D25" s="186"/>
      <c r="E25" s="186"/>
      <c r="F25" s="186"/>
      <c r="G25" s="186"/>
      <c r="H25" s="186"/>
    </row>
    <row r="26" spans="1:11" x14ac:dyDescent="0.25">
      <c r="E26" s="79"/>
    </row>
    <row r="27" spans="1:11" x14ac:dyDescent="0.25">
      <c r="A27" s="76" t="s">
        <v>1192</v>
      </c>
      <c r="E27" s="79">
        <v>10957.8</v>
      </c>
    </row>
    <row r="28" spans="1:11" x14ac:dyDescent="0.25">
      <c r="A28" s="76" t="s">
        <v>1193</v>
      </c>
      <c r="E28" s="79">
        <v>10912.69</v>
      </c>
    </row>
    <row r="29" spans="1:11" x14ac:dyDescent="0.25">
      <c r="A29" s="76" t="s">
        <v>1194</v>
      </c>
      <c r="E29" s="79">
        <v>10935.245000000001</v>
      </c>
    </row>
    <row r="30" spans="1:11" x14ac:dyDescent="0.25">
      <c r="E30" s="79"/>
    </row>
    <row r="31" spans="1:11" x14ac:dyDescent="0.25">
      <c r="A31" s="76" t="s">
        <v>1195</v>
      </c>
      <c r="E31" s="79">
        <v>10367.4555</v>
      </c>
    </row>
    <row r="32" spans="1:11" x14ac:dyDescent="0.25">
      <c r="A32" s="76" t="s">
        <v>1196</v>
      </c>
      <c r="E32" s="79">
        <v>11080</v>
      </c>
    </row>
    <row r="34" spans="1:8" x14ac:dyDescent="0.25">
      <c r="A34" s="76" t="s">
        <v>1197</v>
      </c>
      <c r="E34" s="76" t="s">
        <v>1198</v>
      </c>
    </row>
    <row r="35" spans="1:8" x14ac:dyDescent="0.25">
      <c r="A35" s="76" t="s">
        <v>1199</v>
      </c>
      <c r="E35" s="76" t="s">
        <v>1200</v>
      </c>
    </row>
    <row r="38" spans="1:8" ht="48" customHeight="1" x14ac:dyDescent="0.25">
      <c r="A38" s="186" t="s">
        <v>1207</v>
      </c>
      <c r="B38" s="186"/>
      <c r="C38" s="186"/>
      <c r="D38" s="186"/>
      <c r="E38" s="186"/>
      <c r="F38" s="186"/>
      <c r="G38" s="186"/>
      <c r="H38" s="186"/>
    </row>
    <row r="40" spans="1:8" ht="31.5" customHeight="1" x14ac:dyDescent="0.25">
      <c r="A40" s="186" t="s">
        <v>1211</v>
      </c>
      <c r="B40" s="186"/>
      <c r="C40" s="186"/>
      <c r="D40" s="186"/>
      <c r="E40" s="186"/>
      <c r="F40" s="186"/>
      <c r="G40" s="186"/>
      <c r="H40" s="186"/>
    </row>
  </sheetData>
  <sheetProtection password="CC05" sheet="1" objects="1" scenarios="1"/>
  <mergeCells count="6">
    <mergeCell ref="B5:H5"/>
    <mergeCell ref="B9:H9"/>
    <mergeCell ref="B21:H21"/>
    <mergeCell ref="A38:H38"/>
    <mergeCell ref="A40:H40"/>
    <mergeCell ref="A25:H25"/>
  </mergeCells>
  <pageMargins left="0.7" right="0.7" top="0.5" bottom="0.5" header="0.3" footer="0.3"/>
  <pageSetup scale="92" fitToHeight="0" orientation="landscape"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43AFF-BD1A-49FF-A528-42F2742EE93B}">
  <sheetPr>
    <tabColor rgb="FFFF0000"/>
  </sheetPr>
  <dimension ref="B2:E5"/>
  <sheetViews>
    <sheetView workbookViewId="0">
      <selection activeCell="B36" sqref="B36"/>
    </sheetView>
  </sheetViews>
  <sheetFormatPr defaultRowHeight="15" x14ac:dyDescent="0.25"/>
  <sheetData>
    <row r="2" spans="2:5" x14ac:dyDescent="0.25">
      <c r="B2" t="s">
        <v>1281</v>
      </c>
    </row>
    <row r="3" spans="2:5" x14ac:dyDescent="0.25">
      <c r="C3" s="168" t="s">
        <v>1282</v>
      </c>
    </row>
    <row r="5" spans="2:5" x14ac:dyDescent="0.25">
      <c r="C5" t="s">
        <v>1283</v>
      </c>
      <c r="E5" s="168" t="s">
        <v>1284</v>
      </c>
    </row>
  </sheetData>
  <hyperlinks>
    <hyperlink ref="C3" r:id="rId1" xr:uid="{46B14A9C-6805-46C4-AE1A-42F2A211729A}"/>
    <hyperlink ref="E5" r:id="rId2" xr:uid="{AF1075F4-D2AC-4FE5-B0C9-548949DC61A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562"/>
  <sheetViews>
    <sheetView workbookViewId="0">
      <selection activeCell="A2" sqref="A2:K560"/>
    </sheetView>
  </sheetViews>
  <sheetFormatPr defaultRowHeight="15" x14ac:dyDescent="0.25"/>
  <cols>
    <col min="1" max="1" width="10.42578125" customWidth="1"/>
    <col min="2" max="2" width="36" bestFit="1" customWidth="1"/>
    <col min="3" max="3" width="16.140625" bestFit="1" customWidth="1"/>
    <col min="4" max="4" width="2" bestFit="1" customWidth="1"/>
    <col min="5" max="5" width="16.140625" bestFit="1" customWidth="1"/>
    <col min="6" max="6" width="2" bestFit="1" customWidth="1"/>
    <col min="7" max="7" width="16.140625" bestFit="1" customWidth="1"/>
    <col min="8" max="8" width="2" bestFit="1" customWidth="1"/>
    <col min="9" max="9" width="23.5703125" bestFit="1" customWidth="1"/>
    <col min="10" max="10" width="24.28515625" bestFit="1" customWidth="1"/>
    <col min="11" max="11" width="14.7109375" bestFit="1" customWidth="1"/>
  </cols>
  <sheetData>
    <row r="1" spans="1:12" s="29" customFormat="1" x14ac:dyDescent="0.25">
      <c r="A1" s="29" t="s">
        <v>1136</v>
      </c>
      <c r="B1" s="29" t="s">
        <v>1137</v>
      </c>
      <c r="C1" s="29" t="s">
        <v>1275</v>
      </c>
      <c r="E1" s="29" t="s">
        <v>1276</v>
      </c>
      <c r="G1" s="29" t="s">
        <v>1277</v>
      </c>
      <c r="I1" s="29" t="s">
        <v>1138</v>
      </c>
      <c r="J1" s="29" t="s">
        <v>1278</v>
      </c>
      <c r="K1" s="29" t="s">
        <v>1139</v>
      </c>
    </row>
    <row r="2" spans="1:12" x14ac:dyDescent="0.25">
      <c r="A2" s="95" t="s">
        <v>10</v>
      </c>
      <c r="B2" s="95" t="s">
        <v>571</v>
      </c>
      <c r="C2" s="95">
        <v>0</v>
      </c>
      <c r="D2" s="95" t="s">
        <v>572</v>
      </c>
      <c r="E2" s="95">
        <v>209.6558</v>
      </c>
      <c r="F2" s="95" t="s">
        <v>572</v>
      </c>
      <c r="G2" s="95">
        <v>226.2234</v>
      </c>
      <c r="H2" s="95" t="s">
        <v>573</v>
      </c>
      <c r="I2" s="95">
        <v>226.2234</v>
      </c>
      <c r="J2" s="95">
        <v>0</v>
      </c>
      <c r="K2" s="95">
        <v>226.2234</v>
      </c>
      <c r="L2" t="s">
        <v>572</v>
      </c>
    </row>
    <row r="3" spans="1:12" x14ac:dyDescent="0.25">
      <c r="A3" s="95" t="s">
        <v>11</v>
      </c>
      <c r="B3" s="95" t="s">
        <v>574</v>
      </c>
      <c r="C3" s="95">
        <v>0</v>
      </c>
      <c r="D3" s="95" t="s">
        <v>572</v>
      </c>
      <c r="E3" s="97">
        <v>2381.8119000000002</v>
      </c>
      <c r="F3" s="95" t="s">
        <v>573</v>
      </c>
      <c r="G3" s="97">
        <v>2339.4825999999998</v>
      </c>
      <c r="H3" s="95" t="s">
        <v>572</v>
      </c>
      <c r="I3" s="97">
        <v>2276.1891000000001</v>
      </c>
      <c r="J3" s="95">
        <v>101.0664</v>
      </c>
      <c r="K3" s="97">
        <v>2377.2555000000002</v>
      </c>
      <c r="L3" t="s">
        <v>572</v>
      </c>
    </row>
    <row r="4" spans="1:12" x14ac:dyDescent="0.25">
      <c r="A4" s="95" t="s">
        <v>12</v>
      </c>
      <c r="B4" s="95" t="s">
        <v>575</v>
      </c>
      <c r="C4" s="95">
        <v>0</v>
      </c>
      <c r="D4" s="95" t="s">
        <v>572</v>
      </c>
      <c r="E4" s="95">
        <v>155.35300000000001</v>
      </c>
      <c r="F4" s="95" t="s">
        <v>573</v>
      </c>
      <c r="G4" s="95">
        <v>135.4606</v>
      </c>
      <c r="H4" s="95" t="s">
        <v>572</v>
      </c>
      <c r="I4" s="95">
        <v>155.35300000000001</v>
      </c>
      <c r="J4" s="95">
        <v>0</v>
      </c>
      <c r="K4" s="95">
        <v>155.35300000000001</v>
      </c>
      <c r="L4" t="s">
        <v>572</v>
      </c>
    </row>
    <row r="5" spans="1:12" x14ac:dyDescent="0.25">
      <c r="A5" s="95" t="s">
        <v>13</v>
      </c>
      <c r="B5" s="95" t="s">
        <v>576</v>
      </c>
      <c r="C5" s="95">
        <v>0</v>
      </c>
      <c r="D5" s="95" t="s">
        <v>572</v>
      </c>
      <c r="E5" s="95">
        <v>261.81130000000002</v>
      </c>
      <c r="F5" s="95" t="s">
        <v>572</v>
      </c>
      <c r="G5" s="95">
        <v>280.8177</v>
      </c>
      <c r="H5" s="95" t="s">
        <v>573</v>
      </c>
      <c r="I5" s="95">
        <v>280.8177</v>
      </c>
      <c r="J5" s="95">
        <v>0</v>
      </c>
      <c r="K5" s="95">
        <v>280.8177</v>
      </c>
      <c r="L5" t="s">
        <v>572</v>
      </c>
    </row>
    <row r="6" spans="1:12" x14ac:dyDescent="0.25">
      <c r="A6" s="95" t="s">
        <v>497</v>
      </c>
      <c r="B6" s="95" t="s">
        <v>577</v>
      </c>
      <c r="C6" s="95">
        <v>0</v>
      </c>
      <c r="D6" s="95" t="s">
        <v>572</v>
      </c>
      <c r="E6" s="95">
        <v>245.0659</v>
      </c>
      <c r="F6" s="95" t="s">
        <v>573</v>
      </c>
      <c r="G6" s="95">
        <v>245.989</v>
      </c>
      <c r="H6" s="95" t="s">
        <v>572</v>
      </c>
      <c r="I6" s="95">
        <v>245.0659</v>
      </c>
      <c r="J6" s="95">
        <v>0</v>
      </c>
      <c r="K6" s="95">
        <v>245.0659</v>
      </c>
      <c r="L6" t="s">
        <v>572</v>
      </c>
    </row>
    <row r="7" spans="1:12" x14ac:dyDescent="0.25">
      <c r="A7" s="95" t="s">
        <v>14</v>
      </c>
      <c r="B7" s="95" t="s">
        <v>578</v>
      </c>
      <c r="C7" s="95">
        <v>0</v>
      </c>
      <c r="D7" s="95" t="s">
        <v>572</v>
      </c>
      <c r="E7" s="95">
        <v>2188.2842999999998</v>
      </c>
      <c r="F7" s="95" t="s">
        <v>573</v>
      </c>
      <c r="G7" s="95">
        <v>2144.7867999999999</v>
      </c>
      <c r="H7" s="95" t="s">
        <v>572</v>
      </c>
      <c r="I7" s="95">
        <v>2112.4753000000001</v>
      </c>
      <c r="J7" s="95">
        <v>77.046199999999999</v>
      </c>
      <c r="K7" s="95">
        <v>2189.5214999999998</v>
      </c>
      <c r="L7" t="s">
        <v>572</v>
      </c>
    </row>
    <row r="8" spans="1:12" x14ac:dyDescent="0.25">
      <c r="A8" s="95" t="s">
        <v>15</v>
      </c>
      <c r="B8" s="95" t="s">
        <v>579</v>
      </c>
      <c r="C8" s="95">
        <v>0</v>
      </c>
      <c r="D8" s="95" t="s">
        <v>572</v>
      </c>
      <c r="E8" s="95">
        <v>288.28050000000002</v>
      </c>
      <c r="F8" s="95" t="s">
        <v>572</v>
      </c>
      <c r="G8" s="95">
        <v>311.39150000000001</v>
      </c>
      <c r="H8" s="95" t="s">
        <v>573</v>
      </c>
      <c r="I8" s="95">
        <v>311.39150000000001</v>
      </c>
      <c r="J8" s="95">
        <v>0</v>
      </c>
      <c r="K8" s="95">
        <v>311.39150000000001</v>
      </c>
      <c r="L8" t="s">
        <v>572</v>
      </c>
    </row>
    <row r="9" spans="1:12" x14ac:dyDescent="0.25">
      <c r="A9" s="95" t="s">
        <v>16</v>
      </c>
      <c r="B9" s="95" t="s">
        <v>580</v>
      </c>
      <c r="C9" s="95">
        <v>0</v>
      </c>
      <c r="D9" s="95" t="s">
        <v>572</v>
      </c>
      <c r="E9" s="95">
        <v>333.25529999999998</v>
      </c>
      <c r="F9" s="95" t="s">
        <v>573</v>
      </c>
      <c r="G9" s="95">
        <v>323.12020000000001</v>
      </c>
      <c r="H9" s="95" t="s">
        <v>572</v>
      </c>
      <c r="I9" s="95">
        <v>333.25529999999998</v>
      </c>
      <c r="J9" s="95">
        <v>0</v>
      </c>
      <c r="K9" s="95">
        <v>333.25529999999998</v>
      </c>
      <c r="L9" t="s">
        <v>572</v>
      </c>
    </row>
    <row r="10" spans="1:12" x14ac:dyDescent="0.25">
      <c r="A10" s="95" t="s">
        <v>17</v>
      </c>
      <c r="B10" s="95" t="s">
        <v>581</v>
      </c>
      <c r="C10" s="95">
        <v>0</v>
      </c>
      <c r="D10" s="95" t="s">
        <v>572</v>
      </c>
      <c r="E10" s="95">
        <v>134.68119999999999</v>
      </c>
      <c r="F10" s="95" t="s">
        <v>573</v>
      </c>
      <c r="G10" s="95">
        <v>128.65989999999999</v>
      </c>
      <c r="H10" s="95" t="s">
        <v>572</v>
      </c>
      <c r="I10" s="95">
        <v>134.68119999999999</v>
      </c>
      <c r="J10" s="95">
        <v>0</v>
      </c>
      <c r="K10" s="95">
        <v>134.68119999999999</v>
      </c>
      <c r="L10" t="s">
        <v>572</v>
      </c>
    </row>
    <row r="11" spans="1:12" x14ac:dyDescent="0.25">
      <c r="A11" s="95" t="s">
        <v>18</v>
      </c>
      <c r="B11" s="95" t="s">
        <v>582</v>
      </c>
      <c r="C11" s="95">
        <v>311.91480000000001</v>
      </c>
      <c r="D11" s="95" t="s">
        <v>573</v>
      </c>
      <c r="E11" s="95">
        <v>299.79689999999999</v>
      </c>
      <c r="F11" s="95" t="s">
        <v>572</v>
      </c>
      <c r="G11" s="95">
        <v>300.69279999999998</v>
      </c>
      <c r="H11" s="95" t="s">
        <v>572</v>
      </c>
      <c r="I11" s="95">
        <v>295.51990000000001</v>
      </c>
      <c r="J11" s="95">
        <v>16.3949</v>
      </c>
      <c r="K11" s="95">
        <v>311.91480000000001</v>
      </c>
      <c r="L11" t="s">
        <v>572</v>
      </c>
    </row>
    <row r="12" spans="1:12" x14ac:dyDescent="0.25">
      <c r="A12" s="95" t="s">
        <v>19</v>
      </c>
      <c r="B12" s="95" t="s">
        <v>583</v>
      </c>
      <c r="C12" s="95">
        <v>566.52970000000005</v>
      </c>
      <c r="D12" s="95" t="s">
        <v>573</v>
      </c>
      <c r="E12" s="95">
        <v>546.49300000000005</v>
      </c>
      <c r="F12" s="95" t="s">
        <v>572</v>
      </c>
      <c r="G12" s="95">
        <v>553.96469999999999</v>
      </c>
      <c r="H12" s="95" t="s">
        <v>572</v>
      </c>
      <c r="I12" s="95">
        <v>548.07709999999997</v>
      </c>
      <c r="J12" s="95">
        <v>18.4526</v>
      </c>
      <c r="K12" s="95">
        <v>566.52970000000005</v>
      </c>
      <c r="L12" t="s">
        <v>572</v>
      </c>
    </row>
    <row r="13" spans="1:12" x14ac:dyDescent="0.25">
      <c r="A13" s="95" t="s">
        <v>20</v>
      </c>
      <c r="B13" s="95" t="s">
        <v>584</v>
      </c>
      <c r="C13" s="95">
        <v>0</v>
      </c>
      <c r="D13" s="95" t="s">
        <v>572</v>
      </c>
      <c r="E13" s="97">
        <v>2225.018</v>
      </c>
      <c r="F13" s="95" t="s">
        <v>573</v>
      </c>
      <c r="G13" s="97">
        <v>2284.5001000000002</v>
      </c>
      <c r="H13" s="95" t="s">
        <v>572</v>
      </c>
      <c r="I13" s="97">
        <v>2223.6</v>
      </c>
      <c r="J13" s="95">
        <v>0.23139999999999999</v>
      </c>
      <c r="K13" s="97">
        <v>2223.8314</v>
      </c>
      <c r="L13" t="s">
        <v>572</v>
      </c>
    </row>
    <row r="14" spans="1:12" x14ac:dyDescent="0.25">
      <c r="A14" s="95" t="s">
        <v>21</v>
      </c>
      <c r="B14" s="95" t="s">
        <v>585</v>
      </c>
      <c r="C14" s="95">
        <v>447.11989999999997</v>
      </c>
      <c r="D14" s="95" t="s">
        <v>573</v>
      </c>
      <c r="E14" s="95">
        <v>435.08730000000003</v>
      </c>
      <c r="F14" s="95" t="s">
        <v>572</v>
      </c>
      <c r="G14" s="95">
        <v>433.61250000000001</v>
      </c>
      <c r="H14" s="95" t="s">
        <v>572</v>
      </c>
      <c r="I14" s="95">
        <v>432.6574</v>
      </c>
      <c r="J14" s="95">
        <v>14.4625</v>
      </c>
      <c r="K14" s="95">
        <v>447.11989999999997</v>
      </c>
      <c r="L14" t="s">
        <v>572</v>
      </c>
    </row>
    <row r="15" spans="1:12" x14ac:dyDescent="0.25">
      <c r="A15" s="95" t="s">
        <v>22</v>
      </c>
      <c r="B15" s="95" t="s">
        <v>586</v>
      </c>
      <c r="C15" s="95">
        <v>0</v>
      </c>
      <c r="D15" s="95" t="s">
        <v>572</v>
      </c>
      <c r="E15" s="95">
        <v>810.3442</v>
      </c>
      <c r="F15" s="95" t="s">
        <v>572</v>
      </c>
      <c r="G15" s="95">
        <v>838.16449999999998</v>
      </c>
      <c r="H15" s="95" t="s">
        <v>573</v>
      </c>
      <c r="I15" s="95">
        <v>820.70659999999998</v>
      </c>
      <c r="J15" s="95">
        <v>14.2502</v>
      </c>
      <c r="K15" s="95">
        <v>834.95680000000004</v>
      </c>
      <c r="L15" t="s">
        <v>572</v>
      </c>
    </row>
    <row r="16" spans="1:12" x14ac:dyDescent="0.25">
      <c r="A16" s="95" t="s">
        <v>23</v>
      </c>
      <c r="B16" s="95" t="s">
        <v>587</v>
      </c>
      <c r="C16" s="95">
        <v>0</v>
      </c>
      <c r="D16" s="95" t="s">
        <v>572</v>
      </c>
      <c r="E16" s="95">
        <v>377.07389999999998</v>
      </c>
      <c r="F16" s="95" t="s">
        <v>573</v>
      </c>
      <c r="G16" s="95">
        <v>346.44150000000002</v>
      </c>
      <c r="H16" s="95" t="s">
        <v>572</v>
      </c>
      <c r="I16" s="95">
        <v>364.81889999999999</v>
      </c>
      <c r="J16" s="95">
        <v>14.378</v>
      </c>
      <c r="K16" s="95">
        <v>379.19690000000003</v>
      </c>
      <c r="L16" t="s">
        <v>572</v>
      </c>
    </row>
    <row r="17" spans="1:12" x14ac:dyDescent="0.25">
      <c r="A17" s="95" t="s">
        <v>24</v>
      </c>
      <c r="B17" s="95" t="s">
        <v>588</v>
      </c>
      <c r="C17" s="95">
        <v>1843.8296</v>
      </c>
      <c r="D17" s="95" t="s">
        <v>573</v>
      </c>
      <c r="E17" s="95">
        <v>1827.6356000000001</v>
      </c>
      <c r="F17" s="95" t="s">
        <v>572</v>
      </c>
      <c r="G17" s="95">
        <v>1811.5107</v>
      </c>
      <c r="H17" s="95" t="s">
        <v>572</v>
      </c>
      <c r="I17" s="95">
        <v>1762.8626999999999</v>
      </c>
      <c r="J17" s="95">
        <v>80.966899999999995</v>
      </c>
      <c r="K17" s="95">
        <v>1843.8296</v>
      </c>
      <c r="L17" t="s">
        <v>572</v>
      </c>
    </row>
    <row r="18" spans="1:12" x14ac:dyDescent="0.25">
      <c r="A18" s="95" t="s">
        <v>25</v>
      </c>
      <c r="B18" s="95" t="s">
        <v>589</v>
      </c>
      <c r="C18" s="95">
        <v>0</v>
      </c>
      <c r="D18" s="95" t="s">
        <v>572</v>
      </c>
      <c r="E18" s="95">
        <v>691.66520000000003</v>
      </c>
      <c r="F18" s="95" t="s">
        <v>572</v>
      </c>
      <c r="G18" s="95">
        <v>698.26020000000005</v>
      </c>
      <c r="H18" s="95" t="s">
        <v>573</v>
      </c>
      <c r="I18" s="95">
        <v>686.39480000000003</v>
      </c>
      <c r="J18" s="95">
        <v>17.405100000000001</v>
      </c>
      <c r="K18" s="95">
        <v>703.79989999999998</v>
      </c>
      <c r="L18" t="s">
        <v>572</v>
      </c>
    </row>
    <row r="19" spans="1:12" x14ac:dyDescent="0.25">
      <c r="A19" s="95" t="s">
        <v>498</v>
      </c>
      <c r="B19" s="95" t="s">
        <v>590</v>
      </c>
      <c r="C19" s="95">
        <v>0</v>
      </c>
      <c r="D19" s="95" t="s">
        <v>572</v>
      </c>
      <c r="E19" s="97">
        <v>172.13839999999999</v>
      </c>
      <c r="F19" s="95" t="s">
        <v>572</v>
      </c>
      <c r="G19" s="97">
        <v>174.9639</v>
      </c>
      <c r="H19" s="95" t="s">
        <v>573</v>
      </c>
      <c r="I19" s="97">
        <v>174.6318</v>
      </c>
      <c r="J19" s="95">
        <v>0</v>
      </c>
      <c r="K19" s="97">
        <v>174.6318</v>
      </c>
      <c r="L19" t="s">
        <v>572</v>
      </c>
    </row>
    <row r="20" spans="1:12" x14ac:dyDescent="0.25">
      <c r="A20" s="95" t="s">
        <v>26</v>
      </c>
      <c r="B20" s="95" t="s">
        <v>591</v>
      </c>
      <c r="C20" s="95">
        <v>0</v>
      </c>
      <c r="D20" s="95" t="s">
        <v>572</v>
      </c>
      <c r="E20" s="95">
        <v>2689.8535999999999</v>
      </c>
      <c r="F20" s="95" t="s">
        <v>572</v>
      </c>
      <c r="G20" s="95">
        <v>2682.6039000000001</v>
      </c>
      <c r="H20" s="95" t="s">
        <v>573</v>
      </c>
      <c r="I20" s="95">
        <v>2564.2858000000001</v>
      </c>
      <c r="J20" s="95">
        <v>131.62700000000001</v>
      </c>
      <c r="K20" s="95">
        <v>2695.9128000000001</v>
      </c>
      <c r="L20" t="s">
        <v>572</v>
      </c>
    </row>
    <row r="21" spans="1:12" x14ac:dyDescent="0.25">
      <c r="A21" s="95" t="s">
        <v>27</v>
      </c>
      <c r="B21" s="95" t="s">
        <v>592</v>
      </c>
      <c r="C21" s="95">
        <v>0</v>
      </c>
      <c r="D21" s="95" t="s">
        <v>572</v>
      </c>
      <c r="E21" s="95">
        <v>280.17739999999998</v>
      </c>
      <c r="F21" s="95" t="s">
        <v>572</v>
      </c>
      <c r="G21" s="95">
        <v>294.06790000000001</v>
      </c>
      <c r="H21" s="95" t="s">
        <v>573</v>
      </c>
      <c r="I21" s="95">
        <v>294.06790000000001</v>
      </c>
      <c r="J21" s="95">
        <v>0</v>
      </c>
      <c r="K21" s="95">
        <v>294.06790000000001</v>
      </c>
      <c r="L21" t="s">
        <v>572</v>
      </c>
    </row>
    <row r="22" spans="1:12" x14ac:dyDescent="0.25">
      <c r="A22" s="95" t="s">
        <v>28</v>
      </c>
      <c r="B22" s="95" t="s">
        <v>593</v>
      </c>
      <c r="C22" s="95">
        <v>0</v>
      </c>
      <c r="D22" s="95" t="s">
        <v>572</v>
      </c>
      <c r="E22" s="95">
        <v>157.1849</v>
      </c>
      <c r="F22" s="95" t="s">
        <v>572</v>
      </c>
      <c r="G22" s="95">
        <v>158.60599999999999</v>
      </c>
      <c r="H22" s="95" t="s">
        <v>573</v>
      </c>
      <c r="I22" s="95">
        <v>158.60599999999999</v>
      </c>
      <c r="J22" s="95">
        <v>0</v>
      </c>
      <c r="K22" s="95">
        <v>158.60599999999999</v>
      </c>
      <c r="L22" t="s">
        <v>572</v>
      </c>
    </row>
    <row r="23" spans="1:12" x14ac:dyDescent="0.25">
      <c r="A23" s="95" t="s">
        <v>29</v>
      </c>
      <c r="B23" s="95" t="s">
        <v>594</v>
      </c>
      <c r="C23" s="95">
        <v>0</v>
      </c>
      <c r="D23" s="95" t="s">
        <v>572</v>
      </c>
      <c r="E23" s="95">
        <v>1196.9165</v>
      </c>
      <c r="F23" s="95" t="s">
        <v>572</v>
      </c>
      <c r="G23" s="95">
        <v>1250.5168000000001</v>
      </c>
      <c r="H23" s="95" t="s">
        <v>573</v>
      </c>
      <c r="I23" s="95">
        <v>1217.7485999999999</v>
      </c>
      <c r="J23" s="95">
        <v>28.645</v>
      </c>
      <c r="K23" s="95">
        <v>1246.3936000000001</v>
      </c>
      <c r="L23" t="s">
        <v>572</v>
      </c>
    </row>
    <row r="24" spans="1:12" x14ac:dyDescent="0.25">
      <c r="A24" s="95" t="s">
        <v>30</v>
      </c>
      <c r="B24" s="95" t="s">
        <v>595</v>
      </c>
      <c r="C24" s="95">
        <v>0</v>
      </c>
      <c r="D24" s="95" t="s">
        <v>572</v>
      </c>
      <c r="E24" s="97">
        <v>155.1927</v>
      </c>
      <c r="F24" s="95" t="s">
        <v>573</v>
      </c>
      <c r="G24" s="97">
        <v>152.6696</v>
      </c>
      <c r="H24" s="95" t="s">
        <v>572</v>
      </c>
      <c r="I24" s="97">
        <v>155.1927</v>
      </c>
      <c r="J24" s="95">
        <v>0</v>
      </c>
      <c r="K24" s="97">
        <v>155.1927</v>
      </c>
      <c r="L24" t="s">
        <v>572</v>
      </c>
    </row>
    <row r="25" spans="1:12" x14ac:dyDescent="0.25">
      <c r="A25" s="95" t="s">
        <v>31</v>
      </c>
      <c r="B25" s="95" t="s">
        <v>596</v>
      </c>
      <c r="C25" s="95">
        <v>0</v>
      </c>
      <c r="D25" s="95" t="s">
        <v>572</v>
      </c>
      <c r="E25" s="95">
        <v>116.7567</v>
      </c>
      <c r="F25" s="95" t="s">
        <v>573</v>
      </c>
      <c r="G25" s="95">
        <v>104.77500000000001</v>
      </c>
      <c r="H25" s="95" t="s">
        <v>572</v>
      </c>
      <c r="I25" s="95">
        <v>116.7567</v>
      </c>
      <c r="J25" s="95">
        <v>0</v>
      </c>
      <c r="K25" s="95">
        <v>116.7567</v>
      </c>
      <c r="L25" t="s">
        <v>572</v>
      </c>
    </row>
    <row r="26" spans="1:12" x14ac:dyDescent="0.25">
      <c r="A26" s="95" t="s">
        <v>32</v>
      </c>
      <c r="B26" s="95" t="s">
        <v>597</v>
      </c>
      <c r="C26" s="95">
        <v>0</v>
      </c>
      <c r="D26" s="95" t="s">
        <v>572</v>
      </c>
      <c r="E26" s="95">
        <v>668.70939999999996</v>
      </c>
      <c r="F26" s="95" t="s">
        <v>573</v>
      </c>
      <c r="G26" s="95">
        <v>666.13739999999996</v>
      </c>
      <c r="H26" s="95" t="s">
        <v>572</v>
      </c>
      <c r="I26" s="95">
        <v>664.06629999999996</v>
      </c>
      <c r="J26" s="95">
        <v>5.9485000000000001</v>
      </c>
      <c r="K26" s="95">
        <v>670.01480000000004</v>
      </c>
      <c r="L26" t="s">
        <v>572</v>
      </c>
    </row>
    <row r="27" spans="1:12" x14ac:dyDescent="0.25">
      <c r="A27" s="95" t="s">
        <v>33</v>
      </c>
      <c r="B27" s="95" t="s">
        <v>598</v>
      </c>
      <c r="C27" s="95">
        <v>0</v>
      </c>
      <c r="D27" s="95" t="s">
        <v>572</v>
      </c>
      <c r="E27" s="95">
        <v>341.42399999999998</v>
      </c>
      <c r="F27" s="95" t="s">
        <v>573</v>
      </c>
      <c r="G27" s="95">
        <v>337.64870000000002</v>
      </c>
      <c r="H27" s="95" t="s">
        <v>572</v>
      </c>
      <c r="I27" s="95">
        <v>341.42399999999998</v>
      </c>
      <c r="J27" s="95">
        <v>0</v>
      </c>
      <c r="K27" s="95">
        <v>341.42399999999998</v>
      </c>
      <c r="L27" t="s">
        <v>572</v>
      </c>
    </row>
    <row r="28" spans="1:12" x14ac:dyDescent="0.25">
      <c r="A28" s="95" t="s">
        <v>34</v>
      </c>
      <c r="B28" s="95" t="s">
        <v>599</v>
      </c>
      <c r="C28" s="95">
        <v>0</v>
      </c>
      <c r="D28" s="95" t="s">
        <v>572</v>
      </c>
      <c r="E28" s="95">
        <v>101.0022</v>
      </c>
      <c r="F28" s="95" t="s">
        <v>572</v>
      </c>
      <c r="G28" s="95">
        <v>112.32040000000001</v>
      </c>
      <c r="H28" s="95" t="s">
        <v>573</v>
      </c>
      <c r="I28" s="95">
        <v>112.32040000000001</v>
      </c>
      <c r="J28" s="95">
        <v>0</v>
      </c>
      <c r="K28" s="95">
        <v>112.32040000000001</v>
      </c>
      <c r="L28" t="s">
        <v>572</v>
      </c>
    </row>
    <row r="29" spans="1:12" x14ac:dyDescent="0.25">
      <c r="A29" s="95" t="s">
        <v>499</v>
      </c>
      <c r="B29" s="95" t="s">
        <v>600</v>
      </c>
      <c r="C29" s="95">
        <v>0</v>
      </c>
      <c r="D29" s="95" t="s">
        <v>572</v>
      </c>
      <c r="E29" s="97">
        <v>52.917400000000001</v>
      </c>
      <c r="F29" s="95" t="s">
        <v>573</v>
      </c>
      <c r="G29" s="97">
        <v>52.537799999999997</v>
      </c>
      <c r="H29" s="95" t="s">
        <v>572</v>
      </c>
      <c r="I29" s="97">
        <v>52.917400000000001</v>
      </c>
      <c r="J29" s="95">
        <v>0</v>
      </c>
      <c r="K29" s="97">
        <v>52.917400000000001</v>
      </c>
      <c r="L29" t="s">
        <v>572</v>
      </c>
    </row>
    <row r="30" spans="1:12" x14ac:dyDescent="0.25">
      <c r="A30" s="95" t="s">
        <v>35</v>
      </c>
      <c r="B30" s="95" t="s">
        <v>601</v>
      </c>
      <c r="C30" s="95">
        <v>0</v>
      </c>
      <c r="D30" s="95" t="s">
        <v>572</v>
      </c>
      <c r="E30" s="97">
        <v>928.63710000000003</v>
      </c>
      <c r="F30" s="95" t="s">
        <v>572</v>
      </c>
      <c r="G30" s="97">
        <v>937.65719999999999</v>
      </c>
      <c r="H30" s="95" t="s">
        <v>573</v>
      </c>
      <c r="I30" s="97">
        <v>916.6454</v>
      </c>
      <c r="J30" s="95">
        <v>0</v>
      </c>
      <c r="K30" s="97">
        <v>916.6454</v>
      </c>
      <c r="L30" t="s">
        <v>572</v>
      </c>
    </row>
    <row r="31" spans="1:12" x14ac:dyDescent="0.25">
      <c r="A31" s="95" t="s">
        <v>36</v>
      </c>
      <c r="B31" s="95" t="s">
        <v>602</v>
      </c>
      <c r="C31" s="95">
        <v>0</v>
      </c>
      <c r="D31" s="95" t="s">
        <v>572</v>
      </c>
      <c r="E31" s="95">
        <v>575.18579999999997</v>
      </c>
      <c r="F31" s="95" t="s">
        <v>572</v>
      </c>
      <c r="G31" s="95">
        <v>577.34630000000004</v>
      </c>
      <c r="H31" s="95" t="s">
        <v>573</v>
      </c>
      <c r="I31" s="95">
        <v>577.34630000000004</v>
      </c>
      <c r="J31" s="95">
        <v>0</v>
      </c>
      <c r="K31" s="95">
        <v>577.34630000000004</v>
      </c>
      <c r="L31" t="s">
        <v>572</v>
      </c>
    </row>
    <row r="32" spans="1:12" x14ac:dyDescent="0.25">
      <c r="A32" s="95" t="s">
        <v>37</v>
      </c>
      <c r="B32" s="95" t="s">
        <v>603</v>
      </c>
      <c r="C32" s="95">
        <v>0</v>
      </c>
      <c r="D32" s="95" t="s">
        <v>572</v>
      </c>
      <c r="E32" s="95">
        <v>1345.4887000000001</v>
      </c>
      <c r="F32" s="95" t="s">
        <v>573</v>
      </c>
      <c r="G32" s="95">
        <v>1317.7734</v>
      </c>
      <c r="H32" s="95" t="s">
        <v>572</v>
      </c>
      <c r="I32" s="95">
        <v>1321.4845</v>
      </c>
      <c r="J32" s="95">
        <v>32.395899999999997</v>
      </c>
      <c r="K32" s="95">
        <v>1353.8804</v>
      </c>
      <c r="L32" t="s">
        <v>572</v>
      </c>
    </row>
    <row r="33" spans="1:12" x14ac:dyDescent="0.25">
      <c r="A33" s="95" t="s">
        <v>38</v>
      </c>
      <c r="B33" s="95" t="s">
        <v>604</v>
      </c>
      <c r="C33" s="95">
        <v>0</v>
      </c>
      <c r="D33" s="95" t="s">
        <v>572</v>
      </c>
      <c r="E33" s="95">
        <v>743.63890000000004</v>
      </c>
      <c r="F33" s="95" t="s">
        <v>572</v>
      </c>
      <c r="G33" s="95">
        <v>768.33709999999996</v>
      </c>
      <c r="H33" s="95" t="s">
        <v>573</v>
      </c>
      <c r="I33" s="95">
        <v>751.72429999999997</v>
      </c>
      <c r="J33" s="95">
        <v>25.2621</v>
      </c>
      <c r="K33" s="95">
        <v>776.9864</v>
      </c>
      <c r="L33" t="s">
        <v>572</v>
      </c>
    </row>
    <row r="34" spans="1:12" x14ac:dyDescent="0.25">
      <c r="A34" s="95" t="s">
        <v>39</v>
      </c>
      <c r="B34" s="95" t="s">
        <v>605</v>
      </c>
      <c r="C34" s="95">
        <v>0</v>
      </c>
      <c r="D34" s="95" t="s">
        <v>572</v>
      </c>
      <c r="E34" s="95">
        <v>498.21519999999998</v>
      </c>
      <c r="F34" s="95" t="s">
        <v>573</v>
      </c>
      <c r="G34" s="95">
        <v>483.26670000000001</v>
      </c>
      <c r="H34" s="95" t="s">
        <v>572</v>
      </c>
      <c r="I34" s="95">
        <v>484.17590000000001</v>
      </c>
      <c r="J34" s="95">
        <v>5.3310000000000004</v>
      </c>
      <c r="K34" s="95">
        <v>489.50689999999997</v>
      </c>
      <c r="L34" t="s">
        <v>572</v>
      </c>
    </row>
    <row r="35" spans="1:12" x14ac:dyDescent="0.25">
      <c r="A35" s="95" t="s">
        <v>40</v>
      </c>
      <c r="B35" s="95" t="s">
        <v>606</v>
      </c>
      <c r="C35" s="95">
        <v>192.41919999999999</v>
      </c>
      <c r="D35" s="95" t="s">
        <v>573</v>
      </c>
      <c r="E35" s="97">
        <v>170.98050000000001</v>
      </c>
      <c r="F35" s="95" t="s">
        <v>572</v>
      </c>
      <c r="G35" s="97">
        <v>183.99109999999999</v>
      </c>
      <c r="H35" s="95" t="s">
        <v>572</v>
      </c>
      <c r="I35" s="97">
        <v>185.82</v>
      </c>
      <c r="J35" s="95">
        <v>6.5991999999999997</v>
      </c>
      <c r="K35" s="97">
        <v>192.41919999999999</v>
      </c>
      <c r="L35" t="s">
        <v>572</v>
      </c>
    </row>
    <row r="36" spans="1:12" x14ac:dyDescent="0.25">
      <c r="A36" s="95" t="s">
        <v>41</v>
      </c>
      <c r="B36" s="95" t="s">
        <v>607</v>
      </c>
      <c r="C36" s="95">
        <v>0</v>
      </c>
      <c r="D36" s="95" t="s">
        <v>572</v>
      </c>
      <c r="E36" s="97">
        <v>202.9562</v>
      </c>
      <c r="F36" s="95" t="s">
        <v>573</v>
      </c>
      <c r="G36" s="97">
        <v>198.14320000000001</v>
      </c>
      <c r="H36" s="95" t="s">
        <v>572</v>
      </c>
      <c r="I36" s="97">
        <v>192.95230000000001</v>
      </c>
      <c r="J36" s="95">
        <v>8.16</v>
      </c>
      <c r="K36" s="97">
        <v>201.1123</v>
      </c>
      <c r="L36" t="s">
        <v>572</v>
      </c>
    </row>
    <row r="37" spans="1:12" x14ac:dyDescent="0.25">
      <c r="A37" s="95" t="s">
        <v>42</v>
      </c>
      <c r="B37" s="95" t="s">
        <v>608</v>
      </c>
      <c r="C37" s="95">
        <v>0</v>
      </c>
      <c r="D37" s="95" t="s">
        <v>572</v>
      </c>
      <c r="E37" s="95">
        <v>879.19979999999998</v>
      </c>
      <c r="F37" s="95" t="s">
        <v>573</v>
      </c>
      <c r="G37" s="95">
        <v>871.52610000000004</v>
      </c>
      <c r="H37" s="95" t="s">
        <v>572</v>
      </c>
      <c r="I37" s="95">
        <v>861.38189999999997</v>
      </c>
      <c r="J37" s="95">
        <v>18.381799999999998</v>
      </c>
      <c r="K37" s="95">
        <v>879.76369999999997</v>
      </c>
      <c r="L37" t="s">
        <v>572</v>
      </c>
    </row>
    <row r="38" spans="1:12" x14ac:dyDescent="0.25">
      <c r="A38" s="95" t="s">
        <v>43</v>
      </c>
      <c r="B38" s="95" t="s">
        <v>609</v>
      </c>
      <c r="C38" s="95">
        <v>0</v>
      </c>
      <c r="D38" s="95" t="s">
        <v>572</v>
      </c>
      <c r="E38" s="95">
        <v>1844.7726</v>
      </c>
      <c r="F38" s="95" t="s">
        <v>572</v>
      </c>
      <c r="G38" s="95">
        <v>1866.0055</v>
      </c>
      <c r="H38" s="95" t="s">
        <v>573</v>
      </c>
      <c r="I38" s="95">
        <v>1802.3097</v>
      </c>
      <c r="J38" s="95">
        <v>69.566699999999997</v>
      </c>
      <c r="K38" s="95">
        <v>1871.8764000000001</v>
      </c>
      <c r="L38" t="s">
        <v>572</v>
      </c>
    </row>
    <row r="39" spans="1:12" x14ac:dyDescent="0.25">
      <c r="A39" s="95" t="s">
        <v>44</v>
      </c>
      <c r="B39" s="95" t="s">
        <v>610</v>
      </c>
      <c r="C39" s="95">
        <v>1524.3864000000001</v>
      </c>
      <c r="D39" s="95" t="s">
        <v>573</v>
      </c>
      <c r="E39" s="97">
        <v>1447.7641000000001</v>
      </c>
      <c r="F39" s="95" t="s">
        <v>572</v>
      </c>
      <c r="G39" s="97">
        <v>1431.4965</v>
      </c>
      <c r="H39" s="95" t="s">
        <v>572</v>
      </c>
      <c r="I39" s="97">
        <v>1476.1737000000001</v>
      </c>
      <c r="J39" s="95">
        <v>48.212699999999998</v>
      </c>
      <c r="K39" s="97">
        <v>1524.3864000000001</v>
      </c>
      <c r="L39" t="s">
        <v>572</v>
      </c>
    </row>
    <row r="40" spans="1:12" x14ac:dyDescent="0.25">
      <c r="A40" s="95" t="s">
        <v>45</v>
      </c>
      <c r="B40" s="95" t="s">
        <v>611</v>
      </c>
      <c r="C40" s="95">
        <v>0</v>
      </c>
      <c r="D40" s="95" t="s">
        <v>572</v>
      </c>
      <c r="E40" s="95">
        <v>397.64359999999999</v>
      </c>
      <c r="F40" s="95" t="s">
        <v>572</v>
      </c>
      <c r="G40" s="95">
        <v>403.12529999999998</v>
      </c>
      <c r="H40" s="95" t="s">
        <v>573</v>
      </c>
      <c r="I40" s="95">
        <v>384.65929999999997</v>
      </c>
      <c r="J40" s="95">
        <v>15.6326</v>
      </c>
      <c r="K40" s="95">
        <v>400.2919</v>
      </c>
      <c r="L40" t="s">
        <v>572</v>
      </c>
    </row>
    <row r="41" spans="1:12" x14ac:dyDescent="0.25">
      <c r="A41" s="95" t="s">
        <v>46</v>
      </c>
      <c r="B41" s="95" t="s">
        <v>612</v>
      </c>
      <c r="C41" s="95">
        <v>0</v>
      </c>
      <c r="D41" s="95" t="s">
        <v>572</v>
      </c>
      <c r="E41" s="97">
        <v>1245.9503</v>
      </c>
      <c r="F41" s="95" t="s">
        <v>572</v>
      </c>
      <c r="G41" s="97">
        <v>1257.5174</v>
      </c>
      <c r="H41" s="95" t="s">
        <v>573</v>
      </c>
      <c r="I41" s="97">
        <v>1220.3089</v>
      </c>
      <c r="J41" s="95">
        <v>39.11</v>
      </c>
      <c r="K41" s="97">
        <v>1259.4188999999999</v>
      </c>
      <c r="L41" t="s">
        <v>572</v>
      </c>
    </row>
    <row r="42" spans="1:12" x14ac:dyDescent="0.25">
      <c r="A42" s="95" t="s">
        <v>47</v>
      </c>
      <c r="B42" s="95" t="s">
        <v>613</v>
      </c>
      <c r="C42" s="95">
        <v>0</v>
      </c>
      <c r="D42" s="95" t="s">
        <v>572</v>
      </c>
      <c r="E42" s="95">
        <v>562.02859999999998</v>
      </c>
      <c r="F42" s="95" t="s">
        <v>573</v>
      </c>
      <c r="G42" s="95">
        <v>545.45450000000005</v>
      </c>
      <c r="H42" s="95" t="s">
        <v>572</v>
      </c>
      <c r="I42" s="95">
        <v>540.23850000000004</v>
      </c>
      <c r="J42" s="95">
        <v>20.3628</v>
      </c>
      <c r="K42" s="95">
        <v>560.60130000000004</v>
      </c>
      <c r="L42" t="s">
        <v>572</v>
      </c>
    </row>
    <row r="43" spans="1:12" x14ac:dyDescent="0.25">
      <c r="A43" s="95" t="s">
        <v>48</v>
      </c>
      <c r="B43" s="95" t="s">
        <v>614</v>
      </c>
      <c r="C43" s="95">
        <v>0</v>
      </c>
      <c r="D43" s="95" t="s">
        <v>572</v>
      </c>
      <c r="E43" s="95">
        <v>18230.2752</v>
      </c>
      <c r="F43" s="95" t="s">
        <v>573</v>
      </c>
      <c r="G43" s="95">
        <v>18108.786599999999</v>
      </c>
      <c r="H43" s="95" t="s">
        <v>572</v>
      </c>
      <c r="I43" s="95">
        <v>17506.758900000001</v>
      </c>
      <c r="J43" s="95">
        <v>751.84529999999995</v>
      </c>
      <c r="K43" s="95">
        <v>18258.604200000002</v>
      </c>
      <c r="L43" t="s">
        <v>572</v>
      </c>
    </row>
    <row r="44" spans="1:12" x14ac:dyDescent="0.25">
      <c r="A44" s="95" t="s">
        <v>49</v>
      </c>
      <c r="B44" s="95" t="s">
        <v>1271</v>
      </c>
      <c r="C44" s="95">
        <v>0</v>
      </c>
      <c r="D44" s="95" t="s">
        <v>572</v>
      </c>
      <c r="E44" s="95">
        <v>700.26859999999999</v>
      </c>
      <c r="F44" s="95" t="s">
        <v>572</v>
      </c>
      <c r="G44" s="95">
        <v>713.20950000000005</v>
      </c>
      <c r="H44" s="95" t="s">
        <v>573</v>
      </c>
      <c r="I44" s="95">
        <v>700.99170000000004</v>
      </c>
      <c r="J44" s="95">
        <v>9.2310999999999996</v>
      </c>
      <c r="K44" s="95">
        <v>710.22280000000001</v>
      </c>
      <c r="L44" t="s">
        <v>572</v>
      </c>
    </row>
    <row r="45" spans="1:12" x14ac:dyDescent="0.25">
      <c r="A45" s="95" t="s">
        <v>50</v>
      </c>
      <c r="B45" s="95" t="s">
        <v>616</v>
      </c>
      <c r="C45" s="95">
        <v>0</v>
      </c>
      <c r="D45" s="95" t="s">
        <v>572</v>
      </c>
      <c r="E45" s="97">
        <v>815.95410000000004</v>
      </c>
      <c r="F45" s="95" t="s">
        <v>573</v>
      </c>
      <c r="G45" s="97">
        <v>781.9982</v>
      </c>
      <c r="H45" s="95" t="s">
        <v>572</v>
      </c>
      <c r="I45" s="97">
        <v>789.90049999999997</v>
      </c>
      <c r="J45" s="95">
        <v>27.0793</v>
      </c>
      <c r="K45" s="97">
        <v>816.97979999999995</v>
      </c>
      <c r="L45" t="s">
        <v>572</v>
      </c>
    </row>
    <row r="46" spans="1:12" x14ac:dyDescent="0.25">
      <c r="A46" s="95" t="s">
        <v>51</v>
      </c>
      <c r="B46" s="95" t="s">
        <v>617</v>
      </c>
      <c r="C46" s="95">
        <v>0</v>
      </c>
      <c r="D46" s="95" t="s">
        <v>572</v>
      </c>
      <c r="E46" s="95">
        <v>250.81319999999999</v>
      </c>
      <c r="F46" s="95" t="s">
        <v>572</v>
      </c>
      <c r="G46" s="95">
        <v>254.7107</v>
      </c>
      <c r="H46" s="95" t="s">
        <v>573</v>
      </c>
      <c r="I46" s="95">
        <v>254.7107</v>
      </c>
      <c r="J46" s="95">
        <v>0</v>
      </c>
      <c r="K46" s="95">
        <v>254.7107</v>
      </c>
      <c r="L46" t="s">
        <v>572</v>
      </c>
    </row>
    <row r="47" spans="1:12" x14ac:dyDescent="0.25">
      <c r="A47" s="95" t="s">
        <v>52</v>
      </c>
      <c r="B47" s="95" t="s">
        <v>618</v>
      </c>
      <c r="C47" s="95">
        <v>0</v>
      </c>
      <c r="D47" s="95" t="s">
        <v>572</v>
      </c>
      <c r="E47" s="95">
        <v>10801.376</v>
      </c>
      <c r="F47" s="95" t="s">
        <v>573</v>
      </c>
      <c r="G47" s="95">
        <v>10797.710300000001</v>
      </c>
      <c r="H47" s="95" t="s">
        <v>572</v>
      </c>
      <c r="I47" s="95">
        <v>10401.3001</v>
      </c>
      <c r="J47" s="95">
        <v>358.68540000000002</v>
      </c>
      <c r="K47" s="95">
        <v>10759.985500000001</v>
      </c>
      <c r="L47" t="s">
        <v>572</v>
      </c>
    </row>
    <row r="48" spans="1:12" x14ac:dyDescent="0.25">
      <c r="A48" s="95" t="s">
        <v>53</v>
      </c>
      <c r="B48" s="95" t="s">
        <v>619</v>
      </c>
      <c r="C48" s="97">
        <v>0</v>
      </c>
      <c r="D48" s="95" t="s">
        <v>572</v>
      </c>
      <c r="E48" s="97">
        <v>604.88829999999996</v>
      </c>
      <c r="F48" s="95" t="s">
        <v>572</v>
      </c>
      <c r="G48" s="97">
        <v>619.00319999999999</v>
      </c>
      <c r="H48" s="95" t="s">
        <v>573</v>
      </c>
      <c r="I48" s="97">
        <v>619.00319999999999</v>
      </c>
      <c r="J48" s="95">
        <v>0</v>
      </c>
      <c r="K48" s="97">
        <v>619.00319999999999</v>
      </c>
      <c r="L48" t="s">
        <v>572</v>
      </c>
    </row>
    <row r="49" spans="1:12" x14ac:dyDescent="0.25">
      <c r="A49" s="95" t="s">
        <v>54</v>
      </c>
      <c r="B49" s="95" t="s">
        <v>620</v>
      </c>
      <c r="C49" s="95">
        <v>0</v>
      </c>
      <c r="D49" s="95" t="s">
        <v>572</v>
      </c>
      <c r="E49" s="97">
        <v>5009.7224999999999</v>
      </c>
      <c r="F49" s="95" t="s">
        <v>572</v>
      </c>
      <c r="G49" s="97">
        <v>5130.1004000000003</v>
      </c>
      <c r="H49" s="95" t="s">
        <v>573</v>
      </c>
      <c r="I49" s="97">
        <v>5020.8639999999996</v>
      </c>
      <c r="J49" s="95">
        <v>113.4503</v>
      </c>
      <c r="K49" s="97">
        <v>5134.3143</v>
      </c>
      <c r="L49" t="s">
        <v>572</v>
      </c>
    </row>
    <row r="50" spans="1:12" x14ac:dyDescent="0.25">
      <c r="A50" s="95" t="s">
        <v>55</v>
      </c>
      <c r="B50" s="95" t="s">
        <v>621</v>
      </c>
      <c r="C50" s="95">
        <v>0</v>
      </c>
      <c r="D50" s="95" t="s">
        <v>572</v>
      </c>
      <c r="E50" s="95">
        <v>816.5</v>
      </c>
      <c r="F50" s="95" t="s">
        <v>572</v>
      </c>
      <c r="G50" s="95">
        <v>832.50570000000005</v>
      </c>
      <c r="H50" s="95" t="s">
        <v>573</v>
      </c>
      <c r="I50" s="95">
        <v>813.91560000000004</v>
      </c>
      <c r="J50" s="95">
        <v>20.5335</v>
      </c>
      <c r="K50" s="95">
        <v>834.44910000000004</v>
      </c>
      <c r="L50" t="s">
        <v>572</v>
      </c>
    </row>
    <row r="51" spans="1:12" x14ac:dyDescent="0.25">
      <c r="A51" s="95" t="s">
        <v>56</v>
      </c>
      <c r="B51" s="95" t="s">
        <v>622</v>
      </c>
      <c r="C51" s="97">
        <v>0</v>
      </c>
      <c r="D51" s="95" t="s">
        <v>572</v>
      </c>
      <c r="E51" s="97">
        <v>62.142000000000003</v>
      </c>
      <c r="F51" s="95" t="s">
        <v>572</v>
      </c>
      <c r="G51" s="97">
        <v>65.281800000000004</v>
      </c>
      <c r="H51" s="95" t="s">
        <v>573</v>
      </c>
      <c r="I51" s="97">
        <v>65.281800000000004</v>
      </c>
      <c r="J51" s="95">
        <v>0</v>
      </c>
      <c r="K51" s="97">
        <v>65.281800000000004</v>
      </c>
      <c r="L51" t="s">
        <v>572</v>
      </c>
    </row>
    <row r="52" spans="1:12" x14ac:dyDescent="0.25">
      <c r="A52" s="95" t="s">
        <v>57</v>
      </c>
      <c r="B52" s="95" t="s">
        <v>623</v>
      </c>
      <c r="C52" s="95">
        <v>0</v>
      </c>
      <c r="D52" s="95" t="s">
        <v>572</v>
      </c>
      <c r="E52" s="95">
        <v>582.39070000000004</v>
      </c>
      <c r="F52" s="95" t="s">
        <v>572</v>
      </c>
      <c r="G52" s="95">
        <v>610.89499999999998</v>
      </c>
      <c r="H52" s="95" t="s">
        <v>573</v>
      </c>
      <c r="I52" s="95">
        <v>584.97709999999995</v>
      </c>
      <c r="J52" s="95">
        <v>24.903500000000001</v>
      </c>
      <c r="K52" s="95">
        <v>609.88059999999996</v>
      </c>
      <c r="L52" t="s">
        <v>572</v>
      </c>
    </row>
    <row r="53" spans="1:12" x14ac:dyDescent="0.25">
      <c r="A53" s="95" t="s">
        <v>500</v>
      </c>
      <c r="B53" s="95" t="s">
        <v>624</v>
      </c>
      <c r="C53" s="95">
        <v>0</v>
      </c>
      <c r="D53" s="95" t="s">
        <v>572</v>
      </c>
      <c r="E53" s="97">
        <v>34.685200000000002</v>
      </c>
      <c r="F53" s="95" t="s">
        <v>572</v>
      </c>
      <c r="G53" s="97">
        <v>36.792000000000002</v>
      </c>
      <c r="H53" s="95" t="s">
        <v>573</v>
      </c>
      <c r="I53" s="97">
        <v>36.677999999999997</v>
      </c>
      <c r="J53" s="95">
        <v>0</v>
      </c>
      <c r="K53" s="97">
        <v>36.677999999999997</v>
      </c>
      <c r="L53" t="s">
        <v>572</v>
      </c>
    </row>
    <row r="54" spans="1:12" x14ac:dyDescent="0.25">
      <c r="A54" s="95" t="s">
        <v>501</v>
      </c>
      <c r="B54" s="95" t="s">
        <v>625</v>
      </c>
      <c r="C54" s="95">
        <v>0</v>
      </c>
      <c r="D54" s="95" t="s">
        <v>572</v>
      </c>
      <c r="E54" s="95">
        <v>49.109499999999997</v>
      </c>
      <c r="F54" s="95" t="s">
        <v>572</v>
      </c>
      <c r="G54" s="95">
        <v>62.7714</v>
      </c>
      <c r="H54" s="95" t="s">
        <v>573</v>
      </c>
      <c r="I54" s="95">
        <v>62.740699999999997</v>
      </c>
      <c r="J54" s="95">
        <v>0</v>
      </c>
      <c r="K54" s="95">
        <v>62.740699999999997</v>
      </c>
      <c r="L54" t="s">
        <v>572</v>
      </c>
    </row>
    <row r="55" spans="1:12" x14ac:dyDescent="0.25">
      <c r="A55" s="95" t="s">
        <v>58</v>
      </c>
      <c r="B55" s="95" t="s">
        <v>626</v>
      </c>
      <c r="C55" s="95">
        <v>0</v>
      </c>
      <c r="D55" s="95" t="s">
        <v>572</v>
      </c>
      <c r="E55" s="97">
        <v>336.83600000000001</v>
      </c>
      <c r="F55" s="95" t="s">
        <v>572</v>
      </c>
      <c r="G55" s="97">
        <v>363.86669999999998</v>
      </c>
      <c r="H55" s="95" t="s">
        <v>573</v>
      </c>
      <c r="I55" s="97">
        <v>350.17099999999999</v>
      </c>
      <c r="J55" s="95">
        <v>17.352799999999998</v>
      </c>
      <c r="K55" s="97">
        <v>367.52379999999999</v>
      </c>
      <c r="L55" t="s">
        <v>572</v>
      </c>
    </row>
    <row r="56" spans="1:12" x14ac:dyDescent="0.25">
      <c r="A56" s="95" t="s">
        <v>502</v>
      </c>
      <c r="B56" s="95" t="s">
        <v>627</v>
      </c>
      <c r="C56" s="95">
        <v>0</v>
      </c>
      <c r="D56" s="95" t="s">
        <v>572</v>
      </c>
      <c r="E56" s="95">
        <v>49.8324</v>
      </c>
      <c r="F56" s="95" t="s">
        <v>572</v>
      </c>
      <c r="G56" s="95">
        <v>51.834499999999998</v>
      </c>
      <c r="H56" s="95" t="s">
        <v>573</v>
      </c>
      <c r="I56" s="95">
        <v>51.834499999999998</v>
      </c>
      <c r="J56" s="95">
        <v>0</v>
      </c>
      <c r="K56" s="95">
        <v>51.834499999999998</v>
      </c>
      <c r="L56" t="s">
        <v>572</v>
      </c>
    </row>
    <row r="57" spans="1:12" x14ac:dyDescent="0.25">
      <c r="A57" s="95" t="s">
        <v>59</v>
      </c>
      <c r="B57" s="95" t="s">
        <v>628</v>
      </c>
      <c r="C57" s="95">
        <v>0</v>
      </c>
      <c r="D57" s="95" t="s">
        <v>572</v>
      </c>
      <c r="E57" s="95">
        <v>253.59950000000001</v>
      </c>
      <c r="F57" s="95" t="s">
        <v>573</v>
      </c>
      <c r="G57" s="95">
        <v>244.8794</v>
      </c>
      <c r="H57" s="95" t="s">
        <v>572</v>
      </c>
      <c r="I57" s="95">
        <v>250.0848</v>
      </c>
      <c r="J57" s="95">
        <v>3.2642000000000002</v>
      </c>
      <c r="K57" s="95">
        <v>253.34899999999999</v>
      </c>
      <c r="L57" t="s">
        <v>572</v>
      </c>
    </row>
    <row r="58" spans="1:12" x14ac:dyDescent="0.25">
      <c r="A58" s="95" t="s">
        <v>503</v>
      </c>
      <c r="B58" s="95" t="s">
        <v>629</v>
      </c>
      <c r="C58" s="95">
        <v>0</v>
      </c>
      <c r="D58" s="95" t="s">
        <v>572</v>
      </c>
      <c r="E58" s="95">
        <v>39.001800000000003</v>
      </c>
      <c r="F58" s="95" t="s">
        <v>572</v>
      </c>
      <c r="G58" s="95">
        <v>40.748800000000003</v>
      </c>
      <c r="H58" s="95" t="s">
        <v>573</v>
      </c>
      <c r="I58" s="95">
        <v>40.691800000000001</v>
      </c>
      <c r="J58" s="95">
        <v>0</v>
      </c>
      <c r="K58" s="95">
        <v>40.691800000000001</v>
      </c>
      <c r="L58" t="s">
        <v>572</v>
      </c>
    </row>
    <row r="59" spans="1:12" x14ac:dyDescent="0.25">
      <c r="A59" s="95" t="s">
        <v>60</v>
      </c>
      <c r="B59" s="95" t="s">
        <v>630</v>
      </c>
      <c r="C59" s="97">
        <v>0</v>
      </c>
      <c r="D59" s="95" t="s">
        <v>572</v>
      </c>
      <c r="E59" s="97">
        <v>982.37800000000004</v>
      </c>
      <c r="F59" s="95" t="s">
        <v>572</v>
      </c>
      <c r="G59" s="97">
        <v>1005.2003999999999</v>
      </c>
      <c r="H59" s="95" t="s">
        <v>573</v>
      </c>
      <c r="I59" s="97">
        <v>972.45399999999995</v>
      </c>
      <c r="J59" s="95">
        <v>25.636099999999999</v>
      </c>
      <c r="K59" s="97">
        <v>998.09010000000001</v>
      </c>
      <c r="L59" t="s">
        <v>572</v>
      </c>
    </row>
    <row r="60" spans="1:12" x14ac:dyDescent="0.25">
      <c r="A60" s="95" t="s">
        <v>61</v>
      </c>
      <c r="B60" s="95" t="s">
        <v>631</v>
      </c>
      <c r="C60" s="95">
        <v>0</v>
      </c>
      <c r="D60" s="95" t="s">
        <v>572</v>
      </c>
      <c r="E60" s="95">
        <v>651.7192</v>
      </c>
      <c r="F60" s="95" t="s">
        <v>573</v>
      </c>
      <c r="G60" s="95">
        <v>642.37990000000002</v>
      </c>
      <c r="H60" s="95" t="s">
        <v>572</v>
      </c>
      <c r="I60" s="95">
        <v>640.17719999999997</v>
      </c>
      <c r="J60" s="95">
        <v>8.0165000000000006</v>
      </c>
      <c r="K60" s="95">
        <v>648.19370000000004</v>
      </c>
      <c r="L60" t="s">
        <v>572</v>
      </c>
    </row>
    <row r="61" spans="1:12" x14ac:dyDescent="0.25">
      <c r="A61" s="95" t="s">
        <v>62</v>
      </c>
      <c r="B61" s="95" t="s">
        <v>632</v>
      </c>
      <c r="C61" s="95">
        <v>2276.7779999999998</v>
      </c>
      <c r="D61" s="95" t="s">
        <v>573</v>
      </c>
      <c r="E61" s="95">
        <v>2241.1089000000002</v>
      </c>
      <c r="F61" s="95" t="s">
        <v>572</v>
      </c>
      <c r="G61" s="95">
        <v>2173.7655</v>
      </c>
      <c r="H61" s="95" t="s">
        <v>572</v>
      </c>
      <c r="I61" s="95">
        <v>2258.6269000000002</v>
      </c>
      <c r="J61" s="95">
        <v>18.1511</v>
      </c>
      <c r="K61" s="95">
        <v>2276.7779999999998</v>
      </c>
      <c r="L61" t="s">
        <v>572</v>
      </c>
    </row>
    <row r="62" spans="1:12" x14ac:dyDescent="0.25">
      <c r="A62" s="95" t="s">
        <v>63</v>
      </c>
      <c r="B62" s="95" t="s">
        <v>633</v>
      </c>
      <c r="C62" s="95">
        <v>0</v>
      </c>
      <c r="D62" s="95" t="s">
        <v>572</v>
      </c>
      <c r="E62" s="97">
        <v>721.12440000000004</v>
      </c>
      <c r="F62" s="95" t="s">
        <v>573</v>
      </c>
      <c r="G62" s="97">
        <v>713.5453</v>
      </c>
      <c r="H62" s="95" t="s">
        <v>572</v>
      </c>
      <c r="I62" s="97">
        <v>721.12440000000004</v>
      </c>
      <c r="J62" s="95">
        <v>0</v>
      </c>
      <c r="K62" s="97">
        <v>721.12440000000004</v>
      </c>
      <c r="L62" t="s">
        <v>572</v>
      </c>
    </row>
    <row r="63" spans="1:12" x14ac:dyDescent="0.25">
      <c r="A63" s="95" t="s">
        <v>64</v>
      </c>
      <c r="B63" s="95" t="s">
        <v>634</v>
      </c>
      <c r="C63" s="95">
        <v>0</v>
      </c>
      <c r="D63" s="95" t="s">
        <v>572</v>
      </c>
      <c r="E63" s="97">
        <v>403.8809</v>
      </c>
      <c r="F63" s="95" t="s">
        <v>573</v>
      </c>
      <c r="G63" s="97">
        <v>402.41829999999999</v>
      </c>
      <c r="H63" s="95" t="s">
        <v>572</v>
      </c>
      <c r="I63" s="97">
        <v>386.94119999999998</v>
      </c>
      <c r="J63" s="95">
        <v>19.302800000000001</v>
      </c>
      <c r="K63" s="97">
        <v>406.24400000000003</v>
      </c>
      <c r="L63" t="s">
        <v>572</v>
      </c>
    </row>
    <row r="64" spans="1:12" x14ac:dyDescent="0.25">
      <c r="A64" s="95" t="s">
        <v>65</v>
      </c>
      <c r="B64" s="95" t="s">
        <v>635</v>
      </c>
      <c r="C64" s="95">
        <v>0</v>
      </c>
      <c r="D64" s="95" t="s">
        <v>572</v>
      </c>
      <c r="E64" s="97">
        <v>3480.2894999999999</v>
      </c>
      <c r="F64" s="95" t="s">
        <v>572</v>
      </c>
      <c r="G64" s="97">
        <v>3542.0470999999998</v>
      </c>
      <c r="H64" s="95" t="s">
        <v>573</v>
      </c>
      <c r="I64" s="97">
        <v>3529.9879000000001</v>
      </c>
      <c r="J64" s="95">
        <v>0</v>
      </c>
      <c r="K64" s="97">
        <v>3529.9879000000001</v>
      </c>
      <c r="L64" t="s">
        <v>572</v>
      </c>
    </row>
    <row r="65" spans="1:12" x14ac:dyDescent="0.25">
      <c r="A65" s="95" t="s">
        <v>66</v>
      </c>
      <c r="B65" s="95" t="s">
        <v>636</v>
      </c>
      <c r="C65" s="95">
        <v>216.6283</v>
      </c>
      <c r="D65" s="95" t="s">
        <v>573</v>
      </c>
      <c r="E65" s="95">
        <v>188.1748</v>
      </c>
      <c r="F65" s="95" t="s">
        <v>572</v>
      </c>
      <c r="G65" s="95">
        <v>202.95189999999999</v>
      </c>
      <c r="H65" s="95" t="s">
        <v>572</v>
      </c>
      <c r="I65" s="95">
        <v>216.6283</v>
      </c>
      <c r="J65" s="95">
        <v>0</v>
      </c>
      <c r="K65" s="95">
        <v>216.6283</v>
      </c>
      <c r="L65" t="s">
        <v>572</v>
      </c>
    </row>
    <row r="66" spans="1:12" x14ac:dyDescent="0.25">
      <c r="A66" s="95" t="s">
        <v>67</v>
      </c>
      <c r="B66" s="95" t="s">
        <v>637</v>
      </c>
      <c r="C66" s="95">
        <v>0</v>
      </c>
      <c r="D66" s="95" t="s">
        <v>572</v>
      </c>
      <c r="E66" s="97">
        <v>307.90199999999999</v>
      </c>
      <c r="F66" s="95" t="s">
        <v>572</v>
      </c>
      <c r="G66" s="97">
        <v>321.54579999999999</v>
      </c>
      <c r="H66" s="95" t="s">
        <v>573</v>
      </c>
      <c r="I66" s="97">
        <v>321.54579999999999</v>
      </c>
      <c r="J66" s="95">
        <v>0</v>
      </c>
      <c r="K66" s="97">
        <v>321.54579999999999</v>
      </c>
      <c r="L66" t="s">
        <v>572</v>
      </c>
    </row>
    <row r="67" spans="1:12" x14ac:dyDescent="0.25">
      <c r="A67" s="95" t="s">
        <v>68</v>
      </c>
      <c r="B67" s="95" t="s">
        <v>638</v>
      </c>
      <c r="C67" s="95">
        <v>5370.7381999999998</v>
      </c>
      <c r="D67" s="95" t="s">
        <v>573</v>
      </c>
      <c r="E67" s="95">
        <v>5208.0884999999998</v>
      </c>
      <c r="F67" s="95" t="s">
        <v>572</v>
      </c>
      <c r="G67" s="95">
        <v>5263.1280999999999</v>
      </c>
      <c r="H67" s="95" t="s">
        <v>572</v>
      </c>
      <c r="I67" s="95">
        <v>5231.1481999999996</v>
      </c>
      <c r="J67" s="95">
        <v>139.59</v>
      </c>
      <c r="K67" s="95">
        <v>5370.7381999999998</v>
      </c>
      <c r="L67" t="s">
        <v>572</v>
      </c>
    </row>
    <row r="68" spans="1:12" x14ac:dyDescent="0.25">
      <c r="A68" s="95" t="s">
        <v>69</v>
      </c>
      <c r="B68" s="95" t="s">
        <v>639</v>
      </c>
      <c r="C68" s="95">
        <v>0</v>
      </c>
      <c r="D68" s="95" t="s">
        <v>572</v>
      </c>
      <c r="E68" s="95">
        <v>204.673</v>
      </c>
      <c r="F68" s="95" t="s">
        <v>572</v>
      </c>
      <c r="G68" s="95">
        <v>212.30840000000001</v>
      </c>
      <c r="H68" s="95" t="s">
        <v>573</v>
      </c>
      <c r="I68" s="95">
        <v>212.30840000000001</v>
      </c>
      <c r="J68" s="95">
        <v>0</v>
      </c>
      <c r="K68" s="95">
        <v>212.30840000000001</v>
      </c>
      <c r="L68" t="s">
        <v>572</v>
      </c>
    </row>
    <row r="69" spans="1:12" x14ac:dyDescent="0.25">
      <c r="A69" s="95" t="s">
        <v>70</v>
      </c>
      <c r="B69" s="95" t="s">
        <v>640</v>
      </c>
      <c r="C69" s="95">
        <v>0</v>
      </c>
      <c r="D69" s="95" t="s">
        <v>572</v>
      </c>
      <c r="E69" s="95">
        <v>310.99849999999998</v>
      </c>
      <c r="F69" s="95" t="s">
        <v>572</v>
      </c>
      <c r="G69" s="95">
        <v>331.79450000000003</v>
      </c>
      <c r="H69" s="95" t="s">
        <v>573</v>
      </c>
      <c r="I69" s="95">
        <v>331.79450000000003</v>
      </c>
      <c r="J69" s="95">
        <v>0</v>
      </c>
      <c r="K69" s="95">
        <v>331.79450000000003</v>
      </c>
      <c r="L69" t="s">
        <v>572</v>
      </c>
    </row>
    <row r="70" spans="1:12" x14ac:dyDescent="0.25">
      <c r="A70" s="95" t="s">
        <v>71</v>
      </c>
      <c r="B70" s="95" t="s">
        <v>641</v>
      </c>
      <c r="C70" s="95">
        <v>0</v>
      </c>
      <c r="D70" s="95" t="s">
        <v>572</v>
      </c>
      <c r="E70" s="97">
        <v>4127.8575000000001</v>
      </c>
      <c r="F70" s="95" t="s">
        <v>572</v>
      </c>
      <c r="G70" s="97">
        <v>4182.4076999999997</v>
      </c>
      <c r="H70" s="95" t="s">
        <v>573</v>
      </c>
      <c r="I70" s="97">
        <v>4124.6732000000002</v>
      </c>
      <c r="J70" s="95">
        <v>58.461100000000002</v>
      </c>
      <c r="K70" s="97">
        <v>4183.1342999999997</v>
      </c>
      <c r="L70" t="s">
        <v>572</v>
      </c>
    </row>
    <row r="71" spans="1:12" x14ac:dyDescent="0.25">
      <c r="A71" s="95" t="s">
        <v>504</v>
      </c>
      <c r="B71" s="95" t="s">
        <v>642</v>
      </c>
      <c r="C71" s="95">
        <v>0</v>
      </c>
      <c r="D71" s="95" t="s">
        <v>572</v>
      </c>
      <c r="E71" s="95">
        <v>349.84870000000001</v>
      </c>
      <c r="F71" s="95" t="s">
        <v>573</v>
      </c>
      <c r="G71" s="95">
        <v>320.11579999999998</v>
      </c>
      <c r="H71" s="95" t="s">
        <v>572</v>
      </c>
      <c r="I71" s="95">
        <v>340.428</v>
      </c>
      <c r="J71" s="95">
        <v>9.4507999999999992</v>
      </c>
      <c r="K71" s="95">
        <v>349.87880000000001</v>
      </c>
      <c r="L71" t="s">
        <v>572</v>
      </c>
    </row>
    <row r="72" spans="1:12" x14ac:dyDescent="0.25">
      <c r="A72" s="95" t="s">
        <v>72</v>
      </c>
      <c r="B72" s="95" t="s">
        <v>643</v>
      </c>
      <c r="C72" s="95">
        <v>0</v>
      </c>
      <c r="D72" s="95" t="s">
        <v>572</v>
      </c>
      <c r="E72" s="95">
        <v>99.068299999999994</v>
      </c>
      <c r="F72" s="95" t="s">
        <v>572</v>
      </c>
      <c r="G72" s="95">
        <v>105.791</v>
      </c>
      <c r="H72" s="95" t="s">
        <v>573</v>
      </c>
      <c r="I72" s="95">
        <v>105.791</v>
      </c>
      <c r="J72" s="95">
        <v>0</v>
      </c>
      <c r="K72" s="95">
        <v>105.791</v>
      </c>
      <c r="L72" t="s">
        <v>572</v>
      </c>
    </row>
    <row r="73" spans="1:12" x14ac:dyDescent="0.25">
      <c r="A73" s="95" t="s">
        <v>73</v>
      </c>
      <c r="B73" s="95" t="s">
        <v>644</v>
      </c>
      <c r="C73" s="95">
        <v>0</v>
      </c>
      <c r="D73" s="95" t="s">
        <v>572</v>
      </c>
      <c r="E73" s="97">
        <v>135.03639999999999</v>
      </c>
      <c r="F73" s="95" t="s">
        <v>573</v>
      </c>
      <c r="G73" s="97">
        <v>130.5429</v>
      </c>
      <c r="H73" s="95" t="s">
        <v>572</v>
      </c>
      <c r="I73" s="97">
        <v>135.03639999999999</v>
      </c>
      <c r="J73" s="95">
        <v>0</v>
      </c>
      <c r="K73" s="97">
        <v>135.03639999999999</v>
      </c>
      <c r="L73" t="s">
        <v>572</v>
      </c>
    </row>
    <row r="74" spans="1:12" x14ac:dyDescent="0.25">
      <c r="A74" s="95" t="s">
        <v>74</v>
      </c>
      <c r="B74" s="95" t="s">
        <v>645</v>
      </c>
      <c r="C74" s="95">
        <v>0</v>
      </c>
      <c r="D74" s="95" t="s">
        <v>572</v>
      </c>
      <c r="E74" s="95">
        <v>51.354199999999999</v>
      </c>
      <c r="F74" s="95" t="s">
        <v>573</v>
      </c>
      <c r="G74" s="97">
        <v>47.274799999999999</v>
      </c>
      <c r="H74" s="95" t="s">
        <v>572</v>
      </c>
      <c r="I74" s="95">
        <v>49.687600000000003</v>
      </c>
      <c r="J74" s="95">
        <v>1.3187</v>
      </c>
      <c r="K74" s="97">
        <v>51.006300000000003</v>
      </c>
      <c r="L74" t="s">
        <v>572</v>
      </c>
    </row>
    <row r="75" spans="1:12" x14ac:dyDescent="0.25">
      <c r="A75" s="95" t="s">
        <v>75</v>
      </c>
      <c r="B75" s="95" t="s">
        <v>646</v>
      </c>
      <c r="C75" s="95">
        <v>0</v>
      </c>
      <c r="D75" s="95" t="s">
        <v>572</v>
      </c>
      <c r="E75" s="95">
        <v>788.68550000000005</v>
      </c>
      <c r="F75" s="95" t="s">
        <v>572</v>
      </c>
      <c r="G75" s="95">
        <v>809.78290000000004</v>
      </c>
      <c r="H75" s="95" t="s">
        <v>573</v>
      </c>
      <c r="I75" s="95">
        <v>784.15009999999995</v>
      </c>
      <c r="J75" s="95">
        <v>20.149799999999999</v>
      </c>
      <c r="K75" s="95">
        <v>804.29989999999998</v>
      </c>
      <c r="L75" t="s">
        <v>572</v>
      </c>
    </row>
    <row r="76" spans="1:12" x14ac:dyDescent="0.25">
      <c r="A76" s="95" t="s">
        <v>76</v>
      </c>
      <c r="B76" s="95" t="s">
        <v>647</v>
      </c>
      <c r="C76" s="95">
        <v>0</v>
      </c>
      <c r="D76" s="95" t="s">
        <v>572</v>
      </c>
      <c r="E76" s="95">
        <v>146.92740000000001</v>
      </c>
      <c r="F76" s="95" t="s">
        <v>573</v>
      </c>
      <c r="G76" s="95">
        <v>143.7114</v>
      </c>
      <c r="H76" s="95" t="s">
        <v>572</v>
      </c>
      <c r="I76" s="95">
        <v>146.92740000000001</v>
      </c>
      <c r="J76" s="95">
        <v>0</v>
      </c>
      <c r="K76" s="95">
        <v>146.92740000000001</v>
      </c>
      <c r="L76" t="s">
        <v>572</v>
      </c>
    </row>
    <row r="77" spans="1:12" x14ac:dyDescent="0.25">
      <c r="A77" s="95" t="s">
        <v>77</v>
      </c>
      <c r="B77" s="95" t="s">
        <v>648</v>
      </c>
      <c r="C77" s="95">
        <v>0</v>
      </c>
      <c r="D77" s="95" t="s">
        <v>572</v>
      </c>
      <c r="E77" s="95">
        <v>659.09230000000002</v>
      </c>
      <c r="F77" s="95" t="s">
        <v>572</v>
      </c>
      <c r="G77" s="95">
        <v>680.44839999999999</v>
      </c>
      <c r="H77" s="95" t="s">
        <v>573</v>
      </c>
      <c r="I77" s="95">
        <v>669.17409999999995</v>
      </c>
      <c r="J77" s="95">
        <v>9.9280000000000008</v>
      </c>
      <c r="K77" s="95">
        <v>679.10209999999995</v>
      </c>
      <c r="L77" t="s">
        <v>572</v>
      </c>
    </row>
    <row r="78" spans="1:12" x14ac:dyDescent="0.25">
      <c r="A78" s="95" t="s">
        <v>78</v>
      </c>
      <c r="B78" s="95" t="s">
        <v>649</v>
      </c>
      <c r="C78" s="95">
        <v>517.35590000000002</v>
      </c>
      <c r="D78" s="95" t="s">
        <v>573</v>
      </c>
      <c r="E78" s="95">
        <v>509.0609</v>
      </c>
      <c r="F78" s="95" t="s">
        <v>572</v>
      </c>
      <c r="G78" s="95">
        <v>509.36259999999999</v>
      </c>
      <c r="H78" s="95" t="s">
        <v>572</v>
      </c>
      <c r="I78" s="95">
        <v>493.84210000000002</v>
      </c>
      <c r="J78" s="95">
        <v>23.5138</v>
      </c>
      <c r="K78" s="95">
        <v>517.35590000000002</v>
      </c>
      <c r="L78" t="s">
        <v>572</v>
      </c>
    </row>
    <row r="79" spans="1:12" x14ac:dyDescent="0.25">
      <c r="A79" s="95" t="s">
        <v>79</v>
      </c>
      <c r="B79" s="95" t="s">
        <v>650</v>
      </c>
      <c r="C79" s="95">
        <v>0</v>
      </c>
      <c r="D79" s="95" t="s">
        <v>572</v>
      </c>
      <c r="E79" s="95">
        <v>500.5829</v>
      </c>
      <c r="F79" s="95" t="s">
        <v>573</v>
      </c>
      <c r="G79" s="95">
        <v>492.404</v>
      </c>
      <c r="H79" s="95" t="s">
        <v>572</v>
      </c>
      <c r="I79" s="95">
        <v>496.22550000000001</v>
      </c>
      <c r="J79" s="95">
        <v>6.0267999999999997</v>
      </c>
      <c r="K79" s="95">
        <v>502.25229999999999</v>
      </c>
      <c r="L79" t="s">
        <v>572</v>
      </c>
    </row>
    <row r="80" spans="1:12" x14ac:dyDescent="0.25">
      <c r="A80" s="95" t="s">
        <v>505</v>
      </c>
      <c r="B80" s="95" t="s">
        <v>651</v>
      </c>
      <c r="C80" s="95">
        <v>0</v>
      </c>
      <c r="D80" s="95" t="s">
        <v>572</v>
      </c>
      <c r="E80" s="95">
        <v>165.45359999999999</v>
      </c>
      <c r="F80" s="95" t="s">
        <v>573</v>
      </c>
      <c r="G80" s="95">
        <v>156.67939999999999</v>
      </c>
      <c r="H80" s="95" t="s">
        <v>572</v>
      </c>
      <c r="I80" s="95">
        <v>164.65819999999999</v>
      </c>
      <c r="J80" s="95">
        <v>0</v>
      </c>
      <c r="K80" s="95">
        <v>164.65819999999999</v>
      </c>
      <c r="L80" t="s">
        <v>572</v>
      </c>
    </row>
    <row r="81" spans="1:12" x14ac:dyDescent="0.25">
      <c r="A81" s="95" t="s">
        <v>80</v>
      </c>
      <c r="B81" s="95" t="s">
        <v>652</v>
      </c>
      <c r="C81" s="97">
        <v>6207.1320999999998</v>
      </c>
      <c r="D81" s="95" t="s">
        <v>573</v>
      </c>
      <c r="E81" s="95">
        <v>5938.0414000000001</v>
      </c>
      <c r="F81" s="95" t="s">
        <v>572</v>
      </c>
      <c r="G81" s="95">
        <v>5892.0694000000003</v>
      </c>
      <c r="H81" s="95" t="s">
        <v>572</v>
      </c>
      <c r="I81" s="97">
        <v>5952.9853999999996</v>
      </c>
      <c r="J81" s="95">
        <v>254.14670000000001</v>
      </c>
      <c r="K81" s="97">
        <v>6207.1320999999998</v>
      </c>
      <c r="L81" t="s">
        <v>572</v>
      </c>
    </row>
    <row r="82" spans="1:12" x14ac:dyDescent="0.25">
      <c r="A82" s="95" t="s">
        <v>81</v>
      </c>
      <c r="B82" s="95" t="s">
        <v>653</v>
      </c>
      <c r="C82" s="95">
        <v>0</v>
      </c>
      <c r="D82" s="95" t="s">
        <v>572</v>
      </c>
      <c r="E82" s="95">
        <v>753.05920000000003</v>
      </c>
      <c r="F82" s="95" t="s">
        <v>572</v>
      </c>
      <c r="G82" s="95">
        <v>773.87630000000001</v>
      </c>
      <c r="H82" s="95" t="s">
        <v>573</v>
      </c>
      <c r="I82" s="95">
        <v>747.04089999999997</v>
      </c>
      <c r="J82" s="95">
        <v>7.5202</v>
      </c>
      <c r="K82" s="95">
        <v>754.56110000000001</v>
      </c>
      <c r="L82" t="s">
        <v>572</v>
      </c>
    </row>
    <row r="83" spans="1:12" x14ac:dyDescent="0.25">
      <c r="A83" s="95" t="s">
        <v>506</v>
      </c>
      <c r="B83" s="95" t="s">
        <v>654</v>
      </c>
      <c r="C83" s="95">
        <v>0</v>
      </c>
      <c r="D83" s="95" t="s">
        <v>572</v>
      </c>
      <c r="E83" s="95">
        <v>174.51339999999999</v>
      </c>
      <c r="F83" s="95" t="s">
        <v>572</v>
      </c>
      <c r="G83" s="95">
        <v>180.12739999999999</v>
      </c>
      <c r="H83" s="95" t="s">
        <v>573</v>
      </c>
      <c r="I83" s="95">
        <v>179.57050000000001</v>
      </c>
      <c r="J83" s="95">
        <v>0</v>
      </c>
      <c r="K83" s="95">
        <v>179.57050000000001</v>
      </c>
      <c r="L83" t="s">
        <v>572</v>
      </c>
    </row>
    <row r="84" spans="1:12" x14ac:dyDescent="0.25">
      <c r="A84" s="95" t="s">
        <v>82</v>
      </c>
      <c r="B84" s="95" t="s">
        <v>655</v>
      </c>
      <c r="C84" s="95">
        <v>0</v>
      </c>
      <c r="D84" s="95" t="s">
        <v>572</v>
      </c>
      <c r="E84" s="97">
        <v>1947.1005</v>
      </c>
      <c r="F84" s="95" t="s">
        <v>572</v>
      </c>
      <c r="G84" s="97">
        <v>1996.9097999999999</v>
      </c>
      <c r="H84" s="95" t="s">
        <v>573</v>
      </c>
      <c r="I84" s="97">
        <v>1951.5477000000001</v>
      </c>
      <c r="J84" s="95">
        <v>48.579900000000002</v>
      </c>
      <c r="K84" s="97">
        <v>2000.1276</v>
      </c>
      <c r="L84" t="s">
        <v>572</v>
      </c>
    </row>
    <row r="85" spans="1:12" x14ac:dyDescent="0.25">
      <c r="A85" s="95" t="s">
        <v>83</v>
      </c>
      <c r="B85" s="95" t="s">
        <v>656</v>
      </c>
      <c r="C85" s="95">
        <v>0</v>
      </c>
      <c r="D85" s="95" t="s">
        <v>572</v>
      </c>
      <c r="E85" s="97">
        <v>1975.3521000000001</v>
      </c>
      <c r="F85" s="95" t="s">
        <v>572</v>
      </c>
      <c r="G85" s="97">
        <v>1978.2216000000001</v>
      </c>
      <c r="H85" s="95" t="s">
        <v>573</v>
      </c>
      <c r="I85" s="97">
        <v>1931.4462000000001</v>
      </c>
      <c r="J85" s="95">
        <v>62.219799999999999</v>
      </c>
      <c r="K85" s="97">
        <v>1993.6659999999999</v>
      </c>
      <c r="L85" t="s">
        <v>572</v>
      </c>
    </row>
    <row r="86" spans="1:12" x14ac:dyDescent="0.25">
      <c r="A86" s="95" t="s">
        <v>84</v>
      </c>
      <c r="B86" s="95" t="s">
        <v>657</v>
      </c>
      <c r="C86" s="95">
        <v>0</v>
      </c>
      <c r="D86" s="95" t="s">
        <v>572</v>
      </c>
      <c r="E86" s="97">
        <v>271.71749999999997</v>
      </c>
      <c r="F86" s="95" t="s">
        <v>572</v>
      </c>
      <c r="G86" s="97">
        <v>275.59339999999997</v>
      </c>
      <c r="H86" s="95" t="s">
        <v>573</v>
      </c>
      <c r="I86" s="97">
        <v>275.59339999999997</v>
      </c>
      <c r="J86" s="95">
        <v>0</v>
      </c>
      <c r="K86" s="97">
        <v>275.59339999999997</v>
      </c>
      <c r="L86" t="s">
        <v>572</v>
      </c>
    </row>
    <row r="87" spans="1:12" x14ac:dyDescent="0.25">
      <c r="A87" s="95" t="s">
        <v>85</v>
      </c>
      <c r="B87" s="95" t="s">
        <v>658</v>
      </c>
      <c r="C87" s="95">
        <v>0</v>
      </c>
      <c r="D87" s="95" t="s">
        <v>572</v>
      </c>
      <c r="E87" s="95">
        <v>429.89</v>
      </c>
      <c r="F87" s="95" t="s">
        <v>572</v>
      </c>
      <c r="G87" s="95">
        <v>443.57659999999998</v>
      </c>
      <c r="H87" s="95" t="s">
        <v>573</v>
      </c>
      <c r="I87" s="95">
        <v>441.43779999999998</v>
      </c>
      <c r="J87" s="95">
        <v>1.0228999999999999</v>
      </c>
      <c r="K87" s="95">
        <v>442.46069999999997</v>
      </c>
      <c r="L87" t="s">
        <v>572</v>
      </c>
    </row>
    <row r="88" spans="1:12" x14ac:dyDescent="0.25">
      <c r="A88" s="95" t="s">
        <v>86</v>
      </c>
      <c r="B88" s="95" t="s">
        <v>659</v>
      </c>
      <c r="C88" s="95">
        <v>4453.7384000000002</v>
      </c>
      <c r="D88" s="95" t="s">
        <v>573</v>
      </c>
      <c r="E88" s="95">
        <v>4277.6386000000002</v>
      </c>
      <c r="F88" s="95" t="s">
        <v>572</v>
      </c>
      <c r="G88" s="95">
        <v>4203.6135999999997</v>
      </c>
      <c r="H88" s="95" t="s">
        <v>572</v>
      </c>
      <c r="I88" s="95">
        <v>4296.0343999999996</v>
      </c>
      <c r="J88" s="95">
        <v>157.70400000000001</v>
      </c>
      <c r="K88" s="95">
        <v>4453.7384000000002</v>
      </c>
      <c r="L88" t="s">
        <v>572</v>
      </c>
    </row>
    <row r="89" spans="1:12" x14ac:dyDescent="0.25">
      <c r="A89" s="95" t="s">
        <v>87</v>
      </c>
      <c r="B89" s="95" t="s">
        <v>660</v>
      </c>
      <c r="C89" s="95">
        <v>0</v>
      </c>
      <c r="D89" s="95" t="s">
        <v>572</v>
      </c>
      <c r="E89" s="97">
        <v>56.4998</v>
      </c>
      <c r="F89" s="95" t="s">
        <v>573</v>
      </c>
      <c r="G89" s="97">
        <v>54.761899999999997</v>
      </c>
      <c r="H89" s="95" t="s">
        <v>572</v>
      </c>
      <c r="I89" s="97">
        <v>55.746899999999997</v>
      </c>
      <c r="J89" s="95">
        <v>0.1376</v>
      </c>
      <c r="K89" s="97">
        <v>55.884500000000003</v>
      </c>
      <c r="L89" t="s">
        <v>572</v>
      </c>
    </row>
    <row r="90" spans="1:12" x14ac:dyDescent="0.25">
      <c r="A90" s="95" t="s">
        <v>88</v>
      </c>
      <c r="B90" s="95" t="s">
        <v>661</v>
      </c>
      <c r="C90" s="95">
        <v>0</v>
      </c>
      <c r="D90" s="95" t="s">
        <v>572</v>
      </c>
      <c r="E90" s="97">
        <v>950.46770000000004</v>
      </c>
      <c r="F90" s="95" t="s">
        <v>573</v>
      </c>
      <c r="G90" s="97">
        <v>939.06529999999998</v>
      </c>
      <c r="H90" s="95" t="s">
        <v>572</v>
      </c>
      <c r="I90" s="97">
        <v>906.13340000000005</v>
      </c>
      <c r="J90" s="95">
        <v>36.711599999999997</v>
      </c>
      <c r="K90" s="97">
        <v>942.84500000000003</v>
      </c>
      <c r="L90" t="s">
        <v>572</v>
      </c>
    </row>
    <row r="91" spans="1:12" x14ac:dyDescent="0.25">
      <c r="A91" s="95" t="s">
        <v>89</v>
      </c>
      <c r="B91" s="95" t="s">
        <v>662</v>
      </c>
      <c r="C91" s="95">
        <v>0</v>
      </c>
      <c r="D91" s="95" t="s">
        <v>572</v>
      </c>
      <c r="E91" s="95">
        <v>1122.4323999999999</v>
      </c>
      <c r="F91" s="95" t="s">
        <v>572</v>
      </c>
      <c r="G91" s="95">
        <v>1151.3345999999999</v>
      </c>
      <c r="H91" s="95" t="s">
        <v>573</v>
      </c>
      <c r="I91" s="95">
        <v>1097.1768999999999</v>
      </c>
      <c r="J91" s="95">
        <v>49.2119</v>
      </c>
      <c r="K91" s="95">
        <v>1146.3887999999999</v>
      </c>
      <c r="L91" t="s">
        <v>572</v>
      </c>
    </row>
    <row r="92" spans="1:12" x14ac:dyDescent="0.25">
      <c r="A92" s="95" t="s">
        <v>90</v>
      </c>
      <c r="B92" s="95" t="s">
        <v>663</v>
      </c>
      <c r="C92" s="95">
        <v>0</v>
      </c>
      <c r="D92" s="95" t="s">
        <v>572</v>
      </c>
      <c r="E92" s="97">
        <v>138.4376</v>
      </c>
      <c r="F92" s="95" t="s">
        <v>572</v>
      </c>
      <c r="G92" s="97">
        <v>146.1551</v>
      </c>
      <c r="H92" s="95" t="s">
        <v>573</v>
      </c>
      <c r="I92" s="97">
        <v>146.1474</v>
      </c>
      <c r="J92" s="95">
        <v>2.3800000000000002E-2</v>
      </c>
      <c r="K92" s="97">
        <v>146.1712</v>
      </c>
      <c r="L92" t="s">
        <v>572</v>
      </c>
    </row>
    <row r="93" spans="1:12" x14ac:dyDescent="0.25">
      <c r="A93" s="95" t="s">
        <v>91</v>
      </c>
      <c r="B93" s="95" t="s">
        <v>664</v>
      </c>
      <c r="C93" s="95">
        <v>0</v>
      </c>
      <c r="D93" s="95" t="s">
        <v>572</v>
      </c>
      <c r="E93" s="95">
        <v>249.71170000000001</v>
      </c>
      <c r="F93" s="95" t="s">
        <v>572</v>
      </c>
      <c r="G93" s="95">
        <v>261.02569999999997</v>
      </c>
      <c r="H93" s="95" t="s">
        <v>573</v>
      </c>
      <c r="I93" s="95">
        <v>261.02569999999997</v>
      </c>
      <c r="J93" s="95">
        <v>0</v>
      </c>
      <c r="K93" s="95">
        <v>261.02569999999997</v>
      </c>
      <c r="L93" t="s">
        <v>572</v>
      </c>
    </row>
    <row r="94" spans="1:12" x14ac:dyDescent="0.25">
      <c r="A94" s="95" t="s">
        <v>92</v>
      </c>
      <c r="B94" s="95" t="s">
        <v>665</v>
      </c>
      <c r="C94" s="95">
        <v>0</v>
      </c>
      <c r="D94" s="95" t="s">
        <v>572</v>
      </c>
      <c r="E94" s="95">
        <v>103.10299999999999</v>
      </c>
      <c r="F94" s="95" t="s">
        <v>572</v>
      </c>
      <c r="G94" s="95">
        <v>104.32080000000001</v>
      </c>
      <c r="H94" s="95" t="s">
        <v>573</v>
      </c>
      <c r="I94" s="95">
        <v>104.32080000000001</v>
      </c>
      <c r="J94" s="95">
        <v>0</v>
      </c>
      <c r="K94" s="95">
        <v>104.32080000000001</v>
      </c>
      <c r="L94" t="s">
        <v>572</v>
      </c>
    </row>
    <row r="95" spans="1:12" x14ac:dyDescent="0.25">
      <c r="A95" s="95" t="s">
        <v>93</v>
      </c>
      <c r="B95" s="95" t="s">
        <v>666</v>
      </c>
      <c r="C95" s="95">
        <v>0</v>
      </c>
      <c r="D95" s="95" t="s">
        <v>572</v>
      </c>
      <c r="E95" s="95">
        <v>455.726</v>
      </c>
      <c r="F95" s="95" t="s">
        <v>573</v>
      </c>
      <c r="G95" s="95">
        <v>435.86869999999999</v>
      </c>
      <c r="H95" s="95" t="s">
        <v>572</v>
      </c>
      <c r="I95" s="95">
        <v>455.726</v>
      </c>
      <c r="J95" s="95">
        <v>0</v>
      </c>
      <c r="K95" s="95">
        <v>455.726</v>
      </c>
      <c r="L95" t="s">
        <v>572</v>
      </c>
    </row>
    <row r="96" spans="1:12" x14ac:dyDescent="0.25">
      <c r="A96" s="95" t="s">
        <v>94</v>
      </c>
      <c r="B96" s="95" t="s">
        <v>667</v>
      </c>
      <c r="C96" s="95">
        <v>0</v>
      </c>
      <c r="D96" s="95" t="s">
        <v>572</v>
      </c>
      <c r="E96" s="95">
        <v>273.93889999999999</v>
      </c>
      <c r="F96" s="95" t="s">
        <v>573</v>
      </c>
      <c r="G96" s="95">
        <v>268.82330000000002</v>
      </c>
      <c r="H96" s="95" t="s">
        <v>572</v>
      </c>
      <c r="I96" s="95">
        <v>273.93889999999999</v>
      </c>
      <c r="J96" s="95">
        <v>0</v>
      </c>
      <c r="K96" s="95">
        <v>273.93889999999999</v>
      </c>
      <c r="L96" t="s">
        <v>572</v>
      </c>
    </row>
    <row r="97" spans="1:12" x14ac:dyDescent="0.25">
      <c r="A97" s="95" t="s">
        <v>95</v>
      </c>
      <c r="B97" s="95" t="s">
        <v>668</v>
      </c>
      <c r="C97" s="95">
        <v>0</v>
      </c>
      <c r="D97" s="95" t="s">
        <v>572</v>
      </c>
      <c r="E97" s="95">
        <v>6292.1391999999996</v>
      </c>
      <c r="F97" s="95" t="s">
        <v>572</v>
      </c>
      <c r="G97" s="95">
        <v>6318.1207999999997</v>
      </c>
      <c r="H97" s="95" t="s">
        <v>573</v>
      </c>
      <c r="I97" s="95">
        <v>6054.1337999999996</v>
      </c>
      <c r="J97" s="95">
        <v>251.12989999999999</v>
      </c>
      <c r="K97" s="95">
        <v>6305.2637000000004</v>
      </c>
      <c r="L97" t="s">
        <v>572</v>
      </c>
    </row>
    <row r="98" spans="1:12" x14ac:dyDescent="0.25">
      <c r="A98" s="95" t="s">
        <v>96</v>
      </c>
      <c r="B98" s="95" t="s">
        <v>669</v>
      </c>
      <c r="C98" s="95">
        <v>0</v>
      </c>
      <c r="D98" s="95" t="s">
        <v>572</v>
      </c>
      <c r="E98" s="95">
        <v>703.78160000000003</v>
      </c>
      <c r="F98" s="95" t="s">
        <v>572</v>
      </c>
      <c r="G98" s="95">
        <v>719.69349999999997</v>
      </c>
      <c r="H98" s="95" t="s">
        <v>573</v>
      </c>
      <c r="I98" s="95">
        <v>678.19730000000004</v>
      </c>
      <c r="J98" s="95">
        <v>51.625599999999999</v>
      </c>
      <c r="K98" s="95">
        <v>729.8229</v>
      </c>
      <c r="L98" t="s">
        <v>572</v>
      </c>
    </row>
    <row r="99" spans="1:12" x14ac:dyDescent="0.25">
      <c r="A99" s="95" t="s">
        <v>97</v>
      </c>
      <c r="B99" s="95" t="s">
        <v>670</v>
      </c>
      <c r="C99" s="95">
        <v>0</v>
      </c>
      <c r="D99" s="95" t="s">
        <v>572</v>
      </c>
      <c r="E99" s="95">
        <v>381.12740000000002</v>
      </c>
      <c r="F99" s="95" t="s">
        <v>573</v>
      </c>
      <c r="G99" s="95">
        <v>382.22329999999999</v>
      </c>
      <c r="H99" s="95" t="s">
        <v>572</v>
      </c>
      <c r="I99" s="95">
        <v>363.1943</v>
      </c>
      <c r="J99" s="95">
        <v>18.4587</v>
      </c>
      <c r="K99" s="95">
        <v>381.65300000000002</v>
      </c>
      <c r="L99" t="s">
        <v>572</v>
      </c>
    </row>
    <row r="100" spans="1:12" x14ac:dyDescent="0.25">
      <c r="A100" s="95" t="s">
        <v>98</v>
      </c>
      <c r="B100" s="95" t="s">
        <v>671</v>
      </c>
      <c r="C100" s="95">
        <v>1220.2914000000001</v>
      </c>
      <c r="D100" s="95" t="s">
        <v>573</v>
      </c>
      <c r="E100" s="97">
        <v>1204.3186000000001</v>
      </c>
      <c r="F100" s="95" t="s">
        <v>572</v>
      </c>
      <c r="G100" s="97">
        <v>1210.9434000000001</v>
      </c>
      <c r="H100" s="95" t="s">
        <v>572</v>
      </c>
      <c r="I100" s="97">
        <v>1177.6442</v>
      </c>
      <c r="J100" s="95">
        <v>42.647199999999998</v>
      </c>
      <c r="K100" s="97">
        <v>1220.2914000000001</v>
      </c>
      <c r="L100" t="s">
        <v>572</v>
      </c>
    </row>
    <row r="101" spans="1:12" x14ac:dyDescent="0.25">
      <c r="A101" s="95" t="s">
        <v>99</v>
      </c>
      <c r="B101" s="95" t="s">
        <v>672</v>
      </c>
      <c r="C101" s="95">
        <v>5914.34</v>
      </c>
      <c r="D101" s="95" t="s">
        <v>573</v>
      </c>
      <c r="E101" s="95">
        <v>5739.4576999999999</v>
      </c>
      <c r="F101" s="95" t="s">
        <v>572</v>
      </c>
      <c r="G101" s="95">
        <v>5685.9114</v>
      </c>
      <c r="H101" s="95" t="s">
        <v>572</v>
      </c>
      <c r="I101" s="95">
        <v>5792.1772000000001</v>
      </c>
      <c r="J101" s="95">
        <v>122.1628</v>
      </c>
      <c r="K101" s="95">
        <v>5914.34</v>
      </c>
      <c r="L101" t="s">
        <v>572</v>
      </c>
    </row>
    <row r="102" spans="1:12" x14ac:dyDescent="0.25">
      <c r="A102" s="95" t="s">
        <v>100</v>
      </c>
      <c r="B102" s="95" t="s">
        <v>673</v>
      </c>
      <c r="C102" s="95">
        <v>0</v>
      </c>
      <c r="D102" s="95" t="s">
        <v>572</v>
      </c>
      <c r="E102" s="95">
        <v>671.70079999999996</v>
      </c>
      <c r="F102" s="95" t="s">
        <v>573</v>
      </c>
      <c r="G102" s="95">
        <v>660.37480000000005</v>
      </c>
      <c r="H102" s="95" t="s">
        <v>572</v>
      </c>
      <c r="I102" s="95">
        <v>654.10829999999999</v>
      </c>
      <c r="J102" s="95">
        <v>28.554400000000001</v>
      </c>
      <c r="K102" s="95">
        <v>682.66269999999997</v>
      </c>
      <c r="L102" t="s">
        <v>572</v>
      </c>
    </row>
    <row r="103" spans="1:12" x14ac:dyDescent="0.25">
      <c r="A103" s="95" t="s">
        <v>101</v>
      </c>
      <c r="B103" s="95" t="s">
        <v>674</v>
      </c>
      <c r="C103" s="95">
        <v>0</v>
      </c>
      <c r="D103" s="95" t="s">
        <v>572</v>
      </c>
      <c r="E103" s="95">
        <v>1035.0256999999999</v>
      </c>
      <c r="F103" s="95" t="s">
        <v>572</v>
      </c>
      <c r="G103" s="95">
        <v>1047.3707999999999</v>
      </c>
      <c r="H103" s="95" t="s">
        <v>573</v>
      </c>
      <c r="I103" s="95">
        <v>1018.8931</v>
      </c>
      <c r="J103" s="95">
        <v>29.815000000000001</v>
      </c>
      <c r="K103" s="95">
        <v>1048.7081000000001</v>
      </c>
      <c r="L103" t="s">
        <v>572</v>
      </c>
    </row>
    <row r="104" spans="1:12" x14ac:dyDescent="0.25">
      <c r="A104" s="95" t="s">
        <v>102</v>
      </c>
      <c r="B104" s="95" t="s">
        <v>675</v>
      </c>
      <c r="C104" s="95">
        <v>0</v>
      </c>
      <c r="D104" s="95" t="s">
        <v>572</v>
      </c>
      <c r="E104" s="95">
        <v>3248.2626</v>
      </c>
      <c r="F104" s="95" t="s">
        <v>572</v>
      </c>
      <c r="G104" s="95">
        <v>3249.1723999999999</v>
      </c>
      <c r="H104" s="95" t="s">
        <v>573</v>
      </c>
      <c r="I104" s="95">
        <v>3179.4072000000001</v>
      </c>
      <c r="J104" s="95">
        <v>72.710300000000004</v>
      </c>
      <c r="K104" s="95">
        <v>3252.1174999999998</v>
      </c>
      <c r="L104" t="s">
        <v>572</v>
      </c>
    </row>
    <row r="105" spans="1:12" x14ac:dyDescent="0.25">
      <c r="A105" s="95" t="s">
        <v>103</v>
      </c>
      <c r="B105" s="95" t="s">
        <v>676</v>
      </c>
      <c r="C105" s="95">
        <v>0</v>
      </c>
      <c r="D105" s="95" t="s">
        <v>572</v>
      </c>
      <c r="E105" s="97">
        <v>2384.1525999999999</v>
      </c>
      <c r="F105" s="95" t="s">
        <v>572</v>
      </c>
      <c r="G105" s="97">
        <v>2408.5904999999998</v>
      </c>
      <c r="H105" s="95" t="s">
        <v>573</v>
      </c>
      <c r="I105" s="97">
        <v>2332.1932000000002</v>
      </c>
      <c r="J105" s="95">
        <v>74.504400000000004</v>
      </c>
      <c r="K105" s="97">
        <v>2406.6976</v>
      </c>
      <c r="L105" t="s">
        <v>572</v>
      </c>
    </row>
    <row r="106" spans="1:12" x14ac:dyDescent="0.25">
      <c r="A106" s="95" t="s">
        <v>104</v>
      </c>
      <c r="B106" s="95" t="s">
        <v>677</v>
      </c>
      <c r="C106" s="95">
        <v>2581.2013999999999</v>
      </c>
      <c r="D106" s="95" t="s">
        <v>573</v>
      </c>
      <c r="E106" s="95">
        <v>2469.1469999999999</v>
      </c>
      <c r="F106" s="95" t="s">
        <v>572</v>
      </c>
      <c r="G106" s="95">
        <v>2511.3523</v>
      </c>
      <c r="H106" s="95" t="s">
        <v>572</v>
      </c>
      <c r="I106" s="95">
        <v>2462.5569</v>
      </c>
      <c r="J106" s="95">
        <v>118.64449999999999</v>
      </c>
      <c r="K106" s="95">
        <v>2581.2013999999999</v>
      </c>
      <c r="L106" t="s">
        <v>572</v>
      </c>
    </row>
    <row r="107" spans="1:12" x14ac:dyDescent="0.25">
      <c r="A107" s="95" t="s">
        <v>105</v>
      </c>
      <c r="B107" s="95" t="s">
        <v>678</v>
      </c>
      <c r="C107" s="95">
        <v>0</v>
      </c>
      <c r="D107" s="95" t="s">
        <v>572</v>
      </c>
      <c r="E107" s="95">
        <v>11544.4112</v>
      </c>
      <c r="F107" s="95" t="s">
        <v>572</v>
      </c>
      <c r="G107" s="95">
        <v>11664.762500000001</v>
      </c>
      <c r="H107" s="95" t="s">
        <v>573</v>
      </c>
      <c r="I107" s="95">
        <v>11275.199500000001</v>
      </c>
      <c r="J107" s="95">
        <v>465.76769999999999</v>
      </c>
      <c r="K107" s="95">
        <v>11740.967199999999</v>
      </c>
      <c r="L107" t="s">
        <v>572</v>
      </c>
    </row>
    <row r="108" spans="1:12" x14ac:dyDescent="0.25">
      <c r="A108" s="95" t="s">
        <v>508</v>
      </c>
      <c r="B108" s="95" t="s">
        <v>679</v>
      </c>
      <c r="C108" s="95">
        <v>0</v>
      </c>
      <c r="D108" s="95" t="s">
        <v>572</v>
      </c>
      <c r="E108" s="95">
        <v>25.3612</v>
      </c>
      <c r="F108" s="95" t="s">
        <v>573</v>
      </c>
      <c r="G108" s="95">
        <v>23.422499999999999</v>
      </c>
      <c r="H108" s="95" t="s">
        <v>572</v>
      </c>
      <c r="I108" s="95">
        <v>25.3612</v>
      </c>
      <c r="J108" s="95">
        <v>0</v>
      </c>
      <c r="K108" s="95">
        <v>25.3612</v>
      </c>
      <c r="L108" t="s">
        <v>572</v>
      </c>
    </row>
    <row r="109" spans="1:12" x14ac:dyDescent="0.25">
      <c r="A109" s="95" t="s">
        <v>106</v>
      </c>
      <c r="B109" s="95" t="s">
        <v>680</v>
      </c>
      <c r="C109" s="95">
        <v>22755.1721</v>
      </c>
      <c r="D109" s="95" t="s">
        <v>573</v>
      </c>
      <c r="E109" s="95">
        <v>21556.3796</v>
      </c>
      <c r="F109" s="95" t="s">
        <v>572</v>
      </c>
      <c r="G109" s="95">
        <v>21022.156200000001</v>
      </c>
      <c r="H109" s="95" t="s">
        <v>572</v>
      </c>
      <c r="I109" s="95">
        <v>21925.1535</v>
      </c>
      <c r="J109" s="95">
        <v>830.01859999999999</v>
      </c>
      <c r="K109" s="95">
        <v>22755.1721</v>
      </c>
      <c r="L109" t="s">
        <v>572</v>
      </c>
    </row>
    <row r="110" spans="1:12" x14ac:dyDescent="0.25">
      <c r="A110" s="95" t="s">
        <v>107</v>
      </c>
      <c r="B110" s="95" t="s">
        <v>681</v>
      </c>
      <c r="C110" s="95">
        <v>0</v>
      </c>
      <c r="D110" s="95" t="s">
        <v>572</v>
      </c>
      <c r="E110" s="95">
        <v>1561.6492000000001</v>
      </c>
      <c r="F110" s="95" t="s">
        <v>573</v>
      </c>
      <c r="G110" s="95">
        <v>1550.7092</v>
      </c>
      <c r="H110" s="95" t="s">
        <v>572</v>
      </c>
      <c r="I110" s="95">
        <v>1490.5851</v>
      </c>
      <c r="J110" s="95">
        <v>63.648099999999999</v>
      </c>
      <c r="K110" s="95">
        <v>1554.2331999999999</v>
      </c>
      <c r="L110" t="s">
        <v>572</v>
      </c>
    </row>
    <row r="111" spans="1:12" x14ac:dyDescent="0.25">
      <c r="A111" s="95" t="s">
        <v>108</v>
      </c>
      <c r="B111" s="95" t="s">
        <v>682</v>
      </c>
      <c r="C111" s="95">
        <v>0</v>
      </c>
      <c r="D111" s="95" t="s">
        <v>572</v>
      </c>
      <c r="E111" s="97">
        <v>841.73329999999999</v>
      </c>
      <c r="F111" s="95" t="s">
        <v>572</v>
      </c>
      <c r="G111" s="97">
        <v>845.79240000000004</v>
      </c>
      <c r="H111" s="95" t="s">
        <v>573</v>
      </c>
      <c r="I111" s="97">
        <v>807.92499999999995</v>
      </c>
      <c r="J111" s="95">
        <v>28.923500000000001</v>
      </c>
      <c r="K111" s="97">
        <v>836.84849999999994</v>
      </c>
      <c r="L111" t="s">
        <v>572</v>
      </c>
    </row>
    <row r="112" spans="1:12" x14ac:dyDescent="0.25">
      <c r="A112" s="95" t="s">
        <v>109</v>
      </c>
      <c r="B112" s="95" t="s">
        <v>683</v>
      </c>
      <c r="C112" s="95">
        <v>0</v>
      </c>
      <c r="D112" s="95" t="s">
        <v>572</v>
      </c>
      <c r="E112" s="95">
        <v>678.04300000000001</v>
      </c>
      <c r="F112" s="95" t="s">
        <v>573</v>
      </c>
      <c r="G112" s="95">
        <v>638.08280000000002</v>
      </c>
      <c r="H112" s="95" t="s">
        <v>572</v>
      </c>
      <c r="I112" s="95">
        <v>661.34580000000005</v>
      </c>
      <c r="J112" s="95">
        <v>4.3795999999999999</v>
      </c>
      <c r="K112" s="95">
        <v>665.72540000000004</v>
      </c>
      <c r="L112" t="s">
        <v>572</v>
      </c>
    </row>
    <row r="113" spans="1:12" x14ac:dyDescent="0.25">
      <c r="A113" s="95" t="s">
        <v>110</v>
      </c>
      <c r="B113" s="95" t="s">
        <v>684</v>
      </c>
      <c r="C113" s="95">
        <v>598.91600000000005</v>
      </c>
      <c r="D113" s="95" t="s">
        <v>573</v>
      </c>
      <c r="E113" s="97">
        <v>562.0127</v>
      </c>
      <c r="F113" s="95" t="s">
        <v>572</v>
      </c>
      <c r="G113" s="97">
        <v>571.3125</v>
      </c>
      <c r="H113" s="95" t="s">
        <v>572</v>
      </c>
      <c r="I113" s="97">
        <v>588.48099999999999</v>
      </c>
      <c r="J113" s="95">
        <v>10.435</v>
      </c>
      <c r="K113" s="97">
        <v>598.91600000000005</v>
      </c>
      <c r="L113" t="s">
        <v>572</v>
      </c>
    </row>
    <row r="114" spans="1:12" x14ac:dyDescent="0.25">
      <c r="A114" s="95" t="s">
        <v>111</v>
      </c>
      <c r="B114" s="95" t="s">
        <v>685</v>
      </c>
      <c r="C114" s="95">
        <v>0</v>
      </c>
      <c r="D114" s="95" t="s">
        <v>572</v>
      </c>
      <c r="E114" s="97">
        <v>1128.7454</v>
      </c>
      <c r="F114" s="95" t="s">
        <v>572</v>
      </c>
      <c r="G114" s="97">
        <v>1137.6697999999999</v>
      </c>
      <c r="H114" s="95" t="s">
        <v>573</v>
      </c>
      <c r="I114" s="97">
        <v>1098.0603000000001</v>
      </c>
      <c r="J114" s="95">
        <v>34.283000000000001</v>
      </c>
      <c r="K114" s="97">
        <v>1132.3433</v>
      </c>
      <c r="L114" t="s">
        <v>572</v>
      </c>
    </row>
    <row r="115" spans="1:12" x14ac:dyDescent="0.25">
      <c r="A115" s="95" t="s">
        <v>112</v>
      </c>
      <c r="B115" s="95" t="s">
        <v>686</v>
      </c>
      <c r="C115" s="95">
        <v>0</v>
      </c>
      <c r="D115" s="95" t="s">
        <v>572</v>
      </c>
      <c r="E115" s="95">
        <v>552.09770000000003</v>
      </c>
      <c r="F115" s="95" t="s">
        <v>572</v>
      </c>
      <c r="G115" s="95">
        <v>579.66520000000003</v>
      </c>
      <c r="H115" s="95" t="s">
        <v>573</v>
      </c>
      <c r="I115" s="95">
        <v>561.51880000000006</v>
      </c>
      <c r="J115" s="95">
        <v>15.72</v>
      </c>
      <c r="K115" s="95">
        <v>577.23879999999997</v>
      </c>
      <c r="L115" t="s">
        <v>572</v>
      </c>
    </row>
    <row r="116" spans="1:12" x14ac:dyDescent="0.25">
      <c r="A116" s="95" t="s">
        <v>113</v>
      </c>
      <c r="B116" s="95" t="s">
        <v>687</v>
      </c>
      <c r="C116" s="97">
        <v>8649.8066999999992</v>
      </c>
      <c r="D116" s="95" t="s">
        <v>573</v>
      </c>
      <c r="E116" s="95">
        <v>8316.6054000000004</v>
      </c>
      <c r="F116" s="95" t="s">
        <v>572</v>
      </c>
      <c r="G116" s="95">
        <v>8279.1661000000004</v>
      </c>
      <c r="H116" s="95" t="s">
        <v>572</v>
      </c>
      <c r="I116" s="97">
        <v>8386.8094999999994</v>
      </c>
      <c r="J116" s="95">
        <v>262.99720000000002</v>
      </c>
      <c r="K116" s="97">
        <v>8649.8066999999992</v>
      </c>
      <c r="L116" t="s">
        <v>572</v>
      </c>
    </row>
    <row r="117" spans="1:12" x14ac:dyDescent="0.25">
      <c r="A117" s="95" t="s">
        <v>509</v>
      </c>
      <c r="B117" s="95" t="s">
        <v>688</v>
      </c>
      <c r="C117" s="95">
        <v>0</v>
      </c>
      <c r="D117" s="95" t="s">
        <v>572</v>
      </c>
      <c r="E117" s="95">
        <v>122.0778</v>
      </c>
      <c r="F117" s="95" t="s">
        <v>572</v>
      </c>
      <c r="G117" s="95">
        <v>130.72149999999999</v>
      </c>
      <c r="H117" s="95" t="s">
        <v>573</v>
      </c>
      <c r="I117" s="95">
        <v>130.72149999999999</v>
      </c>
      <c r="J117" s="95">
        <v>0</v>
      </c>
      <c r="K117" s="95">
        <v>130.72149999999999</v>
      </c>
      <c r="L117" t="s">
        <v>572</v>
      </c>
    </row>
    <row r="118" spans="1:12" x14ac:dyDescent="0.25">
      <c r="A118" s="95" t="s">
        <v>114</v>
      </c>
      <c r="B118" s="95" t="s">
        <v>689</v>
      </c>
      <c r="C118" s="95">
        <v>0</v>
      </c>
      <c r="D118" s="95" t="s">
        <v>572</v>
      </c>
      <c r="E118" s="95">
        <v>86.618899999999996</v>
      </c>
      <c r="F118" s="95" t="s">
        <v>572</v>
      </c>
      <c r="G118" s="95">
        <v>88.325599999999994</v>
      </c>
      <c r="H118" s="95" t="s">
        <v>573</v>
      </c>
      <c r="I118" s="95">
        <v>88.325599999999994</v>
      </c>
      <c r="J118" s="95">
        <v>0</v>
      </c>
      <c r="K118" s="95">
        <v>88.325599999999994</v>
      </c>
      <c r="L118" t="s">
        <v>572</v>
      </c>
    </row>
    <row r="119" spans="1:12" x14ac:dyDescent="0.25">
      <c r="A119" s="95" t="s">
        <v>115</v>
      </c>
      <c r="B119" s="95" t="s">
        <v>690</v>
      </c>
      <c r="C119" s="95">
        <v>0</v>
      </c>
      <c r="D119" s="95" t="s">
        <v>572</v>
      </c>
      <c r="E119" s="95">
        <v>138.95509999999999</v>
      </c>
      <c r="F119" s="95" t="s">
        <v>573</v>
      </c>
      <c r="G119" s="95">
        <v>138.68780000000001</v>
      </c>
      <c r="H119" s="95" t="s">
        <v>572</v>
      </c>
      <c r="I119" s="95">
        <v>138.95509999999999</v>
      </c>
      <c r="J119" s="95">
        <v>0</v>
      </c>
      <c r="K119" s="95">
        <v>138.95509999999999</v>
      </c>
      <c r="L119" t="s">
        <v>572</v>
      </c>
    </row>
    <row r="120" spans="1:12" x14ac:dyDescent="0.25">
      <c r="A120" s="95" t="s">
        <v>116</v>
      </c>
      <c r="B120" s="95" t="s">
        <v>691</v>
      </c>
      <c r="C120" s="95">
        <v>194.8869</v>
      </c>
      <c r="D120" s="95" t="s">
        <v>572</v>
      </c>
      <c r="E120" s="97">
        <v>193.24170000000001</v>
      </c>
      <c r="F120" s="95" t="s">
        <v>572</v>
      </c>
      <c r="G120" s="97">
        <v>203.57320000000001</v>
      </c>
      <c r="H120" s="95" t="s">
        <v>573</v>
      </c>
      <c r="I120" s="97">
        <v>203.57320000000001</v>
      </c>
      <c r="J120" s="95">
        <v>0</v>
      </c>
      <c r="K120" s="97">
        <v>203.57320000000001</v>
      </c>
      <c r="L120" t="s">
        <v>572</v>
      </c>
    </row>
    <row r="121" spans="1:12" x14ac:dyDescent="0.25">
      <c r="A121" s="95" t="s">
        <v>117</v>
      </c>
      <c r="B121" s="95" t="s">
        <v>692</v>
      </c>
      <c r="C121" s="95">
        <v>0</v>
      </c>
      <c r="D121" s="95" t="s">
        <v>572</v>
      </c>
      <c r="E121" s="95">
        <v>191.17590000000001</v>
      </c>
      <c r="F121" s="95" t="s">
        <v>572</v>
      </c>
      <c r="G121" s="95">
        <v>196.04310000000001</v>
      </c>
      <c r="H121" s="95" t="s">
        <v>573</v>
      </c>
      <c r="I121" s="95">
        <v>196.04310000000001</v>
      </c>
      <c r="J121" s="95">
        <v>0</v>
      </c>
      <c r="K121" s="95">
        <v>196.04310000000001</v>
      </c>
      <c r="L121" t="s">
        <v>572</v>
      </c>
    </row>
    <row r="122" spans="1:12" x14ac:dyDescent="0.25">
      <c r="A122" s="95" t="s">
        <v>118</v>
      </c>
      <c r="B122" s="95" t="s">
        <v>693</v>
      </c>
      <c r="C122" s="95">
        <v>1605.0320999999999</v>
      </c>
      <c r="D122" s="95" t="s">
        <v>573</v>
      </c>
      <c r="E122" s="95">
        <v>1605.3191999999999</v>
      </c>
      <c r="F122" s="95" t="s">
        <v>572</v>
      </c>
      <c r="G122" s="95">
        <v>1596.0056</v>
      </c>
      <c r="H122" s="95" t="s">
        <v>572</v>
      </c>
      <c r="I122" s="95">
        <v>1568.2427</v>
      </c>
      <c r="J122" s="95">
        <v>36.789400000000001</v>
      </c>
      <c r="K122" s="95">
        <v>1605.0320999999999</v>
      </c>
      <c r="L122" t="s">
        <v>572</v>
      </c>
    </row>
    <row r="123" spans="1:12" x14ac:dyDescent="0.25">
      <c r="A123" s="95" t="s">
        <v>119</v>
      </c>
      <c r="B123" s="95" t="s">
        <v>694</v>
      </c>
      <c r="C123" s="95">
        <v>838.80679999999995</v>
      </c>
      <c r="D123" s="95" t="s">
        <v>573</v>
      </c>
      <c r="E123" s="95">
        <v>834.18439999999998</v>
      </c>
      <c r="F123" s="95" t="s">
        <v>572</v>
      </c>
      <c r="G123" s="95">
        <v>849.56659999999999</v>
      </c>
      <c r="H123" s="95" t="s">
        <v>572</v>
      </c>
      <c r="I123" s="95">
        <v>813.66549999999995</v>
      </c>
      <c r="J123" s="95">
        <v>25.141300000000001</v>
      </c>
      <c r="K123" s="95">
        <v>838.80679999999995</v>
      </c>
      <c r="L123" t="s">
        <v>572</v>
      </c>
    </row>
    <row r="124" spans="1:12" x14ac:dyDescent="0.25">
      <c r="A124" s="95" t="s">
        <v>120</v>
      </c>
      <c r="B124" s="95" t="s">
        <v>695</v>
      </c>
      <c r="C124" s="95">
        <v>0</v>
      </c>
      <c r="D124" s="95" t="s">
        <v>572</v>
      </c>
      <c r="E124" s="97">
        <v>1267.1985999999999</v>
      </c>
      <c r="F124" s="95" t="s">
        <v>572</v>
      </c>
      <c r="G124" s="97">
        <v>1336.7440999999999</v>
      </c>
      <c r="H124" s="95" t="s">
        <v>573</v>
      </c>
      <c r="I124" s="97">
        <v>1295.5429999999999</v>
      </c>
      <c r="J124" s="95">
        <v>35.498199999999997</v>
      </c>
      <c r="K124" s="97">
        <v>1331.0411999999999</v>
      </c>
      <c r="L124" t="s">
        <v>572</v>
      </c>
    </row>
    <row r="125" spans="1:12" x14ac:dyDescent="0.25">
      <c r="A125" s="95" t="s">
        <v>121</v>
      </c>
      <c r="B125" s="95" t="s">
        <v>696</v>
      </c>
      <c r="C125" s="95">
        <v>0</v>
      </c>
      <c r="D125" s="95" t="s">
        <v>572</v>
      </c>
      <c r="E125" s="95">
        <v>904.50630000000001</v>
      </c>
      <c r="F125" s="95" t="s">
        <v>572</v>
      </c>
      <c r="G125" s="95">
        <v>936.10289999999998</v>
      </c>
      <c r="H125" s="95" t="s">
        <v>573</v>
      </c>
      <c r="I125" s="95">
        <v>897.65880000000004</v>
      </c>
      <c r="J125" s="95">
        <v>26.798999999999999</v>
      </c>
      <c r="K125" s="95">
        <v>924.45780000000002</v>
      </c>
      <c r="L125" t="s">
        <v>572</v>
      </c>
    </row>
    <row r="126" spans="1:12" x14ac:dyDescent="0.25">
      <c r="A126" s="95" t="s">
        <v>122</v>
      </c>
      <c r="B126" s="95" t="s">
        <v>697</v>
      </c>
      <c r="C126" s="95">
        <v>0</v>
      </c>
      <c r="D126" s="95" t="s">
        <v>572</v>
      </c>
      <c r="E126" s="97">
        <v>260.89190000000002</v>
      </c>
      <c r="F126" s="95" t="s">
        <v>573</v>
      </c>
      <c r="G126" s="97">
        <v>260.5795</v>
      </c>
      <c r="H126" s="95" t="s">
        <v>572</v>
      </c>
      <c r="I126" s="97">
        <v>260.89190000000002</v>
      </c>
      <c r="J126" s="95">
        <v>0</v>
      </c>
      <c r="K126" s="97">
        <v>260.89190000000002</v>
      </c>
      <c r="L126" t="s">
        <v>572</v>
      </c>
    </row>
    <row r="127" spans="1:12" x14ac:dyDescent="0.25">
      <c r="A127" s="95" t="s">
        <v>123</v>
      </c>
      <c r="B127" s="95" t="s">
        <v>698</v>
      </c>
      <c r="C127" s="95">
        <v>0</v>
      </c>
      <c r="D127" s="95" t="s">
        <v>572</v>
      </c>
      <c r="E127" s="95">
        <v>194.36070000000001</v>
      </c>
      <c r="F127" s="95" t="s">
        <v>573</v>
      </c>
      <c r="G127" s="95">
        <v>186.2193</v>
      </c>
      <c r="H127" s="95" t="s">
        <v>572</v>
      </c>
      <c r="I127" s="95">
        <v>194.36070000000001</v>
      </c>
      <c r="J127" s="95">
        <v>0</v>
      </c>
      <c r="K127" s="95">
        <v>194.36070000000001</v>
      </c>
      <c r="L127" t="s">
        <v>572</v>
      </c>
    </row>
    <row r="128" spans="1:12" x14ac:dyDescent="0.25">
      <c r="A128" s="95" t="s">
        <v>124</v>
      </c>
      <c r="B128" s="95" t="s">
        <v>699</v>
      </c>
      <c r="C128" s="95">
        <v>0</v>
      </c>
      <c r="D128" s="95" t="s">
        <v>572</v>
      </c>
      <c r="E128" s="95">
        <v>118.09229999999999</v>
      </c>
      <c r="F128" s="95" t="s">
        <v>572</v>
      </c>
      <c r="G128" s="95">
        <v>151.9041</v>
      </c>
      <c r="H128" s="95" t="s">
        <v>573</v>
      </c>
      <c r="I128" s="95">
        <v>151.9041</v>
      </c>
      <c r="J128" s="95">
        <v>0</v>
      </c>
      <c r="K128" s="95">
        <v>151.9041</v>
      </c>
      <c r="L128" t="s">
        <v>572</v>
      </c>
    </row>
    <row r="129" spans="1:12" x14ac:dyDescent="0.25">
      <c r="A129" s="95" t="s">
        <v>125</v>
      </c>
      <c r="B129" s="95" t="s">
        <v>700</v>
      </c>
      <c r="C129" s="95">
        <v>0</v>
      </c>
      <c r="D129" s="95" t="s">
        <v>572</v>
      </c>
      <c r="E129" s="95">
        <v>355.28</v>
      </c>
      <c r="F129" s="95" t="s">
        <v>573</v>
      </c>
      <c r="G129" s="95">
        <v>340.7987</v>
      </c>
      <c r="H129" s="95" t="s">
        <v>572</v>
      </c>
      <c r="I129" s="95">
        <v>348.87169999999998</v>
      </c>
      <c r="J129" s="95">
        <v>7.5212000000000003</v>
      </c>
      <c r="K129" s="95">
        <v>356.3929</v>
      </c>
      <c r="L129" t="s">
        <v>572</v>
      </c>
    </row>
    <row r="130" spans="1:12" x14ac:dyDescent="0.25">
      <c r="A130" s="95" t="s">
        <v>126</v>
      </c>
      <c r="B130" s="95" t="s">
        <v>701</v>
      </c>
      <c r="C130" s="95">
        <v>0</v>
      </c>
      <c r="D130" s="95" t="s">
        <v>572</v>
      </c>
      <c r="E130" s="95">
        <v>1650.5001</v>
      </c>
      <c r="F130" s="95" t="s">
        <v>572</v>
      </c>
      <c r="G130" s="95">
        <v>1732.0407</v>
      </c>
      <c r="H130" s="95" t="s">
        <v>573</v>
      </c>
      <c r="I130" s="95">
        <v>1691.4671000000001</v>
      </c>
      <c r="J130" s="95">
        <v>44.533299999999997</v>
      </c>
      <c r="K130" s="95">
        <v>1736.0003999999999</v>
      </c>
      <c r="L130" t="s">
        <v>572</v>
      </c>
    </row>
    <row r="131" spans="1:12" x14ac:dyDescent="0.25">
      <c r="A131" s="95" t="s">
        <v>127</v>
      </c>
      <c r="B131" s="95" t="s">
        <v>702</v>
      </c>
      <c r="C131" s="95">
        <v>0</v>
      </c>
      <c r="D131" s="95" t="s">
        <v>572</v>
      </c>
      <c r="E131" s="95">
        <v>196.84299999999999</v>
      </c>
      <c r="F131" s="95" t="s">
        <v>573</v>
      </c>
      <c r="G131" s="95">
        <v>188.45689999999999</v>
      </c>
      <c r="H131" s="95" t="s">
        <v>572</v>
      </c>
      <c r="I131" s="95">
        <v>196.84299999999999</v>
      </c>
      <c r="J131" s="95">
        <v>0</v>
      </c>
      <c r="K131" s="95">
        <v>196.84299999999999</v>
      </c>
      <c r="L131" t="s">
        <v>572</v>
      </c>
    </row>
    <row r="132" spans="1:12" x14ac:dyDescent="0.25">
      <c r="A132" s="95" t="s">
        <v>128</v>
      </c>
      <c r="B132" s="95" t="s">
        <v>703</v>
      </c>
      <c r="C132" s="95">
        <v>0</v>
      </c>
      <c r="D132" s="95" t="s">
        <v>572</v>
      </c>
      <c r="E132" s="95">
        <v>108.51430000000001</v>
      </c>
      <c r="F132" s="95" t="s">
        <v>572</v>
      </c>
      <c r="G132" s="95">
        <v>131.21379999999999</v>
      </c>
      <c r="H132" s="95" t="s">
        <v>573</v>
      </c>
      <c r="I132" s="95">
        <v>124.84010000000001</v>
      </c>
      <c r="J132" s="95">
        <v>5.6590999999999996</v>
      </c>
      <c r="K132" s="95">
        <v>130.4992</v>
      </c>
      <c r="L132" t="s">
        <v>572</v>
      </c>
    </row>
    <row r="133" spans="1:12" x14ac:dyDescent="0.25">
      <c r="A133" s="95" t="s">
        <v>129</v>
      </c>
      <c r="B133" s="95" t="s">
        <v>704</v>
      </c>
      <c r="C133" s="95">
        <v>0</v>
      </c>
      <c r="D133" s="95" t="s">
        <v>572</v>
      </c>
      <c r="E133" s="97">
        <v>61.855499999999999</v>
      </c>
      <c r="F133" s="95" t="s">
        <v>573</v>
      </c>
      <c r="G133" s="97">
        <v>60.906300000000002</v>
      </c>
      <c r="H133" s="95" t="s">
        <v>572</v>
      </c>
      <c r="I133" s="97">
        <v>61.855499999999999</v>
      </c>
      <c r="J133" s="95">
        <v>0</v>
      </c>
      <c r="K133" s="97">
        <v>61.855499999999999</v>
      </c>
      <c r="L133" t="s">
        <v>572</v>
      </c>
    </row>
    <row r="134" spans="1:12" x14ac:dyDescent="0.25">
      <c r="A134" s="95" t="s">
        <v>130</v>
      </c>
      <c r="B134" s="95" t="s">
        <v>705</v>
      </c>
      <c r="C134" s="95">
        <v>0</v>
      </c>
      <c r="D134" s="95" t="s">
        <v>572</v>
      </c>
      <c r="E134" s="95">
        <v>551.05229999999995</v>
      </c>
      <c r="F134" s="95" t="s">
        <v>572</v>
      </c>
      <c r="G134" s="95">
        <v>560.85069999999996</v>
      </c>
      <c r="H134" s="95" t="s">
        <v>573</v>
      </c>
      <c r="I134" s="95">
        <v>540.49609999999996</v>
      </c>
      <c r="J134" s="95">
        <v>17.605399999999999</v>
      </c>
      <c r="K134" s="95">
        <v>558.10149999999999</v>
      </c>
      <c r="L134" t="s">
        <v>572</v>
      </c>
    </row>
    <row r="135" spans="1:12" x14ac:dyDescent="0.25">
      <c r="A135" s="95" t="s">
        <v>131</v>
      </c>
      <c r="B135" s="95" t="s">
        <v>706</v>
      </c>
      <c r="C135" s="95">
        <v>0</v>
      </c>
      <c r="D135" s="95" t="s">
        <v>572</v>
      </c>
      <c r="E135" s="95">
        <v>150.37520000000001</v>
      </c>
      <c r="F135" s="95" t="s">
        <v>572</v>
      </c>
      <c r="G135" s="95">
        <v>168.1301</v>
      </c>
      <c r="H135" s="95" t="s">
        <v>573</v>
      </c>
      <c r="I135" s="95">
        <v>168.1301</v>
      </c>
      <c r="J135" s="95">
        <v>0</v>
      </c>
      <c r="K135" s="95">
        <v>168.1301</v>
      </c>
      <c r="L135" t="s">
        <v>572</v>
      </c>
    </row>
    <row r="136" spans="1:12" x14ac:dyDescent="0.25">
      <c r="A136" s="95" t="s">
        <v>132</v>
      </c>
      <c r="B136" s="95" t="s">
        <v>707</v>
      </c>
      <c r="C136" s="95">
        <v>0</v>
      </c>
      <c r="D136" s="95" t="s">
        <v>572</v>
      </c>
      <c r="E136" s="95">
        <v>108.29949999999999</v>
      </c>
      <c r="F136" s="95" t="s">
        <v>572</v>
      </c>
      <c r="G136" s="95">
        <v>118.0963</v>
      </c>
      <c r="H136" s="95" t="s">
        <v>573</v>
      </c>
      <c r="I136" s="95">
        <v>118.0963</v>
      </c>
      <c r="J136" s="95">
        <v>0</v>
      </c>
      <c r="K136" s="95">
        <v>118.0963</v>
      </c>
      <c r="L136" t="s">
        <v>572</v>
      </c>
    </row>
    <row r="137" spans="1:12" x14ac:dyDescent="0.25">
      <c r="A137" s="95" t="s">
        <v>133</v>
      </c>
      <c r="B137" s="95" t="s">
        <v>708</v>
      </c>
      <c r="C137" s="95">
        <v>0</v>
      </c>
      <c r="D137" s="95" t="s">
        <v>572</v>
      </c>
      <c r="E137" s="95">
        <v>471.03149999999999</v>
      </c>
      <c r="F137" s="95" t="s">
        <v>572</v>
      </c>
      <c r="G137" s="95">
        <v>502.27800000000002</v>
      </c>
      <c r="H137" s="95" t="s">
        <v>573</v>
      </c>
      <c r="I137" s="95">
        <v>494.25900000000001</v>
      </c>
      <c r="J137" s="95">
        <v>0</v>
      </c>
      <c r="K137" s="95">
        <v>494.25900000000001</v>
      </c>
      <c r="L137" t="s">
        <v>572</v>
      </c>
    </row>
    <row r="138" spans="1:12" x14ac:dyDescent="0.25">
      <c r="A138" s="95" t="s">
        <v>134</v>
      </c>
      <c r="B138" s="95" t="s">
        <v>709</v>
      </c>
      <c r="C138" s="95">
        <v>0</v>
      </c>
      <c r="D138" s="95" t="s">
        <v>572</v>
      </c>
      <c r="E138" s="97">
        <v>155.16130000000001</v>
      </c>
      <c r="F138" s="95" t="s">
        <v>573</v>
      </c>
      <c r="G138" s="97">
        <v>145.27809999999999</v>
      </c>
      <c r="H138" s="95" t="s">
        <v>572</v>
      </c>
      <c r="I138" s="97">
        <v>155.16130000000001</v>
      </c>
      <c r="J138" s="95">
        <v>0</v>
      </c>
      <c r="K138" s="97">
        <v>155.16130000000001</v>
      </c>
      <c r="L138" t="s">
        <v>572</v>
      </c>
    </row>
    <row r="139" spans="1:12" x14ac:dyDescent="0.25">
      <c r="A139" s="95" t="s">
        <v>135</v>
      </c>
      <c r="B139" s="95" t="s">
        <v>710</v>
      </c>
      <c r="C139" s="95">
        <v>0</v>
      </c>
      <c r="D139" s="95" t="s">
        <v>572</v>
      </c>
      <c r="E139" s="97">
        <v>237.1662</v>
      </c>
      <c r="F139" s="95" t="s">
        <v>572</v>
      </c>
      <c r="G139" s="97">
        <v>242.48599999999999</v>
      </c>
      <c r="H139" s="95" t="s">
        <v>573</v>
      </c>
      <c r="I139" s="97">
        <v>242.41329999999999</v>
      </c>
      <c r="J139" s="95">
        <v>0</v>
      </c>
      <c r="K139" s="97">
        <v>242.41329999999999</v>
      </c>
      <c r="L139" t="s">
        <v>572</v>
      </c>
    </row>
    <row r="140" spans="1:12" x14ac:dyDescent="0.25">
      <c r="A140" s="95" t="s">
        <v>136</v>
      </c>
      <c r="B140" s="95" t="s">
        <v>711</v>
      </c>
      <c r="C140" s="95">
        <v>1143.8469</v>
      </c>
      <c r="D140" s="95" t="s">
        <v>573</v>
      </c>
      <c r="E140" s="97">
        <v>1128.7322999999999</v>
      </c>
      <c r="F140" s="95" t="s">
        <v>572</v>
      </c>
      <c r="G140" s="97">
        <v>1101.0306</v>
      </c>
      <c r="H140" s="95" t="s">
        <v>572</v>
      </c>
      <c r="I140" s="97">
        <v>1120.5744</v>
      </c>
      <c r="J140" s="95">
        <v>23.272500000000001</v>
      </c>
      <c r="K140" s="97">
        <v>1143.8469</v>
      </c>
      <c r="L140" t="s">
        <v>572</v>
      </c>
    </row>
    <row r="141" spans="1:12" x14ac:dyDescent="0.25">
      <c r="A141" s="95" t="s">
        <v>510</v>
      </c>
      <c r="B141" s="95" t="s">
        <v>712</v>
      </c>
      <c r="C141" s="95">
        <v>0</v>
      </c>
      <c r="D141" s="95" t="s">
        <v>572</v>
      </c>
      <c r="E141" s="95">
        <v>207.0505</v>
      </c>
      <c r="F141" s="95" t="s">
        <v>573</v>
      </c>
      <c r="G141" s="95">
        <v>194.55289999999999</v>
      </c>
      <c r="H141" s="95" t="s">
        <v>572</v>
      </c>
      <c r="I141" s="95">
        <v>207.0505</v>
      </c>
      <c r="J141" s="95">
        <v>0</v>
      </c>
      <c r="K141" s="95">
        <v>207.0505</v>
      </c>
      <c r="L141" t="s">
        <v>572</v>
      </c>
    </row>
    <row r="142" spans="1:12" x14ac:dyDescent="0.25">
      <c r="A142" s="95" t="s">
        <v>511</v>
      </c>
      <c r="B142" s="95" t="s">
        <v>713</v>
      </c>
      <c r="C142" s="95">
        <v>230.0086</v>
      </c>
      <c r="D142" s="95" t="s">
        <v>573</v>
      </c>
      <c r="E142" s="95">
        <v>222.87559999999999</v>
      </c>
      <c r="F142" s="95" t="s">
        <v>572</v>
      </c>
      <c r="G142" s="95">
        <v>217.17009999999999</v>
      </c>
      <c r="H142" s="95" t="s">
        <v>572</v>
      </c>
      <c r="I142" s="95">
        <v>230.0086</v>
      </c>
      <c r="J142" s="95">
        <v>0</v>
      </c>
      <c r="K142" s="95">
        <v>230.0086</v>
      </c>
      <c r="L142" t="s">
        <v>572</v>
      </c>
    </row>
    <row r="143" spans="1:12" x14ac:dyDescent="0.25">
      <c r="A143" s="95" t="s">
        <v>512</v>
      </c>
      <c r="B143" s="95" t="s">
        <v>714</v>
      </c>
      <c r="C143" s="95">
        <v>0</v>
      </c>
      <c r="D143" s="95" t="s">
        <v>572</v>
      </c>
      <c r="E143" s="95">
        <v>354.69490000000002</v>
      </c>
      <c r="F143" s="95" t="s">
        <v>572</v>
      </c>
      <c r="G143" s="95">
        <v>355.18669999999997</v>
      </c>
      <c r="H143" s="95" t="s">
        <v>573</v>
      </c>
      <c r="I143" s="95">
        <v>355.18669999999997</v>
      </c>
      <c r="J143" s="95">
        <v>0</v>
      </c>
      <c r="K143" s="95">
        <v>355.18669999999997</v>
      </c>
      <c r="L143" t="s">
        <v>572</v>
      </c>
    </row>
    <row r="144" spans="1:12" x14ac:dyDescent="0.25">
      <c r="A144" s="95" t="s">
        <v>513</v>
      </c>
      <c r="B144" s="95" t="s">
        <v>715</v>
      </c>
      <c r="C144" s="95">
        <v>0</v>
      </c>
      <c r="D144" s="95" t="s">
        <v>572</v>
      </c>
      <c r="E144" s="97">
        <v>245.35849999999999</v>
      </c>
      <c r="F144" s="95" t="s">
        <v>572</v>
      </c>
      <c r="G144" s="97">
        <v>263.93720000000002</v>
      </c>
      <c r="H144" s="95" t="s">
        <v>573</v>
      </c>
      <c r="I144" s="97">
        <v>263.93720000000002</v>
      </c>
      <c r="J144" s="95">
        <v>0</v>
      </c>
      <c r="K144" s="97">
        <v>263.93720000000002</v>
      </c>
      <c r="L144" t="s">
        <v>572</v>
      </c>
    </row>
    <row r="145" spans="1:12" x14ac:dyDescent="0.25">
      <c r="A145" s="95" t="s">
        <v>514</v>
      </c>
      <c r="B145" s="95" t="s">
        <v>716</v>
      </c>
      <c r="C145" s="95">
        <v>0</v>
      </c>
      <c r="D145" s="95" t="s">
        <v>572</v>
      </c>
      <c r="E145" s="95">
        <v>117.49760000000001</v>
      </c>
      <c r="F145" s="95" t="s">
        <v>573</v>
      </c>
      <c r="G145" s="95">
        <v>108.2822</v>
      </c>
      <c r="H145" s="95" t="s">
        <v>572</v>
      </c>
      <c r="I145" s="95">
        <v>117.49760000000001</v>
      </c>
      <c r="J145" s="95">
        <v>0</v>
      </c>
      <c r="K145" s="95">
        <v>117.49760000000001</v>
      </c>
      <c r="L145" t="s">
        <v>572</v>
      </c>
    </row>
    <row r="146" spans="1:12" x14ac:dyDescent="0.25">
      <c r="A146" s="95" t="s">
        <v>515</v>
      </c>
      <c r="B146" s="95" t="s">
        <v>717</v>
      </c>
      <c r="C146" s="95">
        <v>0</v>
      </c>
      <c r="D146" s="95" t="s">
        <v>572</v>
      </c>
      <c r="E146" s="95">
        <v>116.128</v>
      </c>
      <c r="F146" s="95" t="s">
        <v>572</v>
      </c>
      <c r="G146" s="95">
        <v>116.1258</v>
      </c>
      <c r="H146" s="95" t="s">
        <v>573</v>
      </c>
      <c r="I146" s="95">
        <v>107.393</v>
      </c>
      <c r="J146" s="95">
        <v>11.1564</v>
      </c>
      <c r="K146" s="95">
        <v>118.54940000000001</v>
      </c>
      <c r="L146" t="s">
        <v>572</v>
      </c>
    </row>
    <row r="147" spans="1:12" x14ac:dyDescent="0.25">
      <c r="A147" s="95" t="s">
        <v>137</v>
      </c>
      <c r="B147" s="95" t="s">
        <v>718</v>
      </c>
      <c r="C147" s="95">
        <v>0</v>
      </c>
      <c r="D147" s="95" t="s">
        <v>572</v>
      </c>
      <c r="E147" s="95">
        <v>1284.2356</v>
      </c>
      <c r="F147" s="95" t="s">
        <v>572</v>
      </c>
      <c r="G147" s="95">
        <v>1344.3724999999999</v>
      </c>
      <c r="H147" s="95" t="s">
        <v>573</v>
      </c>
      <c r="I147" s="95">
        <v>1294.4023</v>
      </c>
      <c r="J147" s="95">
        <v>49.4544</v>
      </c>
      <c r="K147" s="95">
        <v>1343.8567</v>
      </c>
      <c r="L147" t="s">
        <v>572</v>
      </c>
    </row>
    <row r="148" spans="1:12" x14ac:dyDescent="0.25">
      <c r="A148" s="95" t="s">
        <v>138</v>
      </c>
      <c r="B148" s="95" t="s">
        <v>719</v>
      </c>
      <c r="C148" s="95">
        <v>0</v>
      </c>
      <c r="D148" s="95" t="s">
        <v>572</v>
      </c>
      <c r="E148" s="97">
        <v>822.62950000000001</v>
      </c>
      <c r="F148" s="95" t="s">
        <v>572</v>
      </c>
      <c r="G148" s="97">
        <v>895.15940000000001</v>
      </c>
      <c r="H148" s="95" t="s">
        <v>573</v>
      </c>
      <c r="I148" s="97">
        <v>867.67579999999998</v>
      </c>
      <c r="J148" s="95">
        <v>26.3371</v>
      </c>
      <c r="K148" s="97">
        <v>894.01289999999995</v>
      </c>
      <c r="L148" t="s">
        <v>572</v>
      </c>
    </row>
    <row r="149" spans="1:12" x14ac:dyDescent="0.25">
      <c r="A149" s="95" t="s">
        <v>139</v>
      </c>
      <c r="B149" s="95" t="s">
        <v>720</v>
      </c>
      <c r="C149" s="95">
        <v>0</v>
      </c>
      <c r="D149" s="95" t="s">
        <v>572</v>
      </c>
      <c r="E149" s="95">
        <v>542.93780000000004</v>
      </c>
      <c r="F149" s="95" t="s">
        <v>572</v>
      </c>
      <c r="G149" s="95">
        <v>558.42660000000001</v>
      </c>
      <c r="H149" s="95" t="s">
        <v>573</v>
      </c>
      <c r="I149" s="95">
        <v>540.34280000000001</v>
      </c>
      <c r="J149" s="95">
        <v>21.8931</v>
      </c>
      <c r="K149" s="95">
        <v>562.23590000000002</v>
      </c>
      <c r="L149" t="s">
        <v>572</v>
      </c>
    </row>
    <row r="150" spans="1:12" x14ac:dyDescent="0.25">
      <c r="A150" s="95" t="s">
        <v>140</v>
      </c>
      <c r="B150" s="95" t="s">
        <v>721</v>
      </c>
      <c r="C150" s="95">
        <v>0</v>
      </c>
      <c r="D150" s="95" t="s">
        <v>572</v>
      </c>
      <c r="E150" s="97">
        <v>475.6454</v>
      </c>
      <c r="F150" s="95" t="s">
        <v>573</v>
      </c>
      <c r="G150" s="97">
        <v>435.41989999999998</v>
      </c>
      <c r="H150" s="95" t="s">
        <v>572</v>
      </c>
      <c r="I150" s="97">
        <v>461.28480000000002</v>
      </c>
      <c r="J150" s="95">
        <v>16.896100000000001</v>
      </c>
      <c r="K150" s="97">
        <v>478.18090000000001</v>
      </c>
      <c r="L150" t="s">
        <v>572</v>
      </c>
    </row>
    <row r="151" spans="1:12" x14ac:dyDescent="0.25">
      <c r="A151" s="95" t="s">
        <v>141</v>
      </c>
      <c r="B151" s="95" t="s">
        <v>722</v>
      </c>
      <c r="C151" s="95">
        <v>0</v>
      </c>
      <c r="D151" s="95" t="s">
        <v>572</v>
      </c>
      <c r="E151" s="95">
        <v>316.68189999999998</v>
      </c>
      <c r="F151" s="95" t="s">
        <v>572</v>
      </c>
      <c r="G151" s="95">
        <v>325.20310000000001</v>
      </c>
      <c r="H151" s="95" t="s">
        <v>573</v>
      </c>
      <c r="I151" s="95">
        <v>309.73770000000002</v>
      </c>
      <c r="J151" s="95">
        <v>7.0305</v>
      </c>
      <c r="K151" s="95">
        <v>316.76819999999998</v>
      </c>
      <c r="L151" t="s">
        <v>572</v>
      </c>
    </row>
    <row r="152" spans="1:12" x14ac:dyDescent="0.25">
      <c r="A152" s="95" t="s">
        <v>142</v>
      </c>
      <c r="B152" s="95" t="s">
        <v>723</v>
      </c>
      <c r="C152" s="95">
        <v>0</v>
      </c>
      <c r="D152" s="95" t="s">
        <v>572</v>
      </c>
      <c r="E152" s="97">
        <v>760.0752</v>
      </c>
      <c r="F152" s="95" t="s">
        <v>573</v>
      </c>
      <c r="G152" s="97">
        <v>759.6653</v>
      </c>
      <c r="H152" s="95" t="s">
        <v>572</v>
      </c>
      <c r="I152" s="97">
        <v>745.22529999999995</v>
      </c>
      <c r="J152" s="95">
        <v>17.026700000000002</v>
      </c>
      <c r="K152" s="97">
        <v>762.25199999999995</v>
      </c>
      <c r="L152" t="s">
        <v>572</v>
      </c>
    </row>
    <row r="153" spans="1:12" x14ac:dyDescent="0.25">
      <c r="A153" s="95" t="s">
        <v>143</v>
      </c>
      <c r="B153" s="95" t="s">
        <v>724</v>
      </c>
      <c r="C153" s="95">
        <v>0</v>
      </c>
      <c r="D153" s="95" t="s">
        <v>572</v>
      </c>
      <c r="E153" s="95">
        <v>250.9522</v>
      </c>
      <c r="F153" s="95" t="s">
        <v>572</v>
      </c>
      <c r="G153" s="95">
        <v>251.4846</v>
      </c>
      <c r="H153" s="95" t="s">
        <v>573</v>
      </c>
      <c r="I153" s="95">
        <v>251.4846</v>
      </c>
      <c r="J153" s="95">
        <v>0</v>
      </c>
      <c r="K153" s="95">
        <v>251.4846</v>
      </c>
      <c r="L153" t="s">
        <v>572</v>
      </c>
    </row>
    <row r="154" spans="1:12" x14ac:dyDescent="0.25">
      <c r="A154" s="95" t="s">
        <v>144</v>
      </c>
      <c r="B154" s="95" t="s">
        <v>725</v>
      </c>
      <c r="C154" s="95">
        <v>0</v>
      </c>
      <c r="D154" s="95" t="s">
        <v>572</v>
      </c>
      <c r="E154" s="95">
        <v>1911.3695</v>
      </c>
      <c r="F154" s="95" t="s">
        <v>573</v>
      </c>
      <c r="G154" s="95">
        <v>1900.6561999999999</v>
      </c>
      <c r="H154" s="95" t="s">
        <v>572</v>
      </c>
      <c r="I154" s="95">
        <v>1844.9329</v>
      </c>
      <c r="J154" s="95">
        <v>45.744100000000003</v>
      </c>
      <c r="K154" s="95">
        <v>1890.6769999999999</v>
      </c>
      <c r="L154" t="s">
        <v>572</v>
      </c>
    </row>
    <row r="155" spans="1:12" x14ac:dyDescent="0.25">
      <c r="A155" s="95" t="s">
        <v>516</v>
      </c>
      <c r="B155" s="95" t="s">
        <v>726</v>
      </c>
      <c r="C155" s="95">
        <v>0</v>
      </c>
      <c r="D155" s="95" t="s">
        <v>572</v>
      </c>
      <c r="E155" s="95">
        <v>161.0557</v>
      </c>
      <c r="F155" s="95" t="s">
        <v>573</v>
      </c>
      <c r="G155" s="95">
        <v>156.64269999999999</v>
      </c>
      <c r="H155" s="95" t="s">
        <v>572</v>
      </c>
      <c r="I155" s="95">
        <v>160.93600000000001</v>
      </c>
      <c r="J155" s="95">
        <v>0.1236</v>
      </c>
      <c r="K155" s="95">
        <v>161.05959999999999</v>
      </c>
      <c r="L155" t="s">
        <v>572</v>
      </c>
    </row>
    <row r="156" spans="1:12" x14ac:dyDescent="0.25">
      <c r="A156" s="95" t="s">
        <v>145</v>
      </c>
      <c r="B156" s="95" t="s">
        <v>727</v>
      </c>
      <c r="C156" s="95">
        <v>0</v>
      </c>
      <c r="D156" s="95" t="s">
        <v>572</v>
      </c>
      <c r="E156" s="97">
        <v>2924.7617</v>
      </c>
      <c r="F156" s="95" t="s">
        <v>572</v>
      </c>
      <c r="G156" s="97">
        <v>2955.9906999999998</v>
      </c>
      <c r="H156" s="95" t="s">
        <v>573</v>
      </c>
      <c r="I156" s="97">
        <v>2810.7285999999999</v>
      </c>
      <c r="J156" s="95">
        <v>125.87690000000001</v>
      </c>
      <c r="K156" s="97">
        <v>2936.6055000000001</v>
      </c>
      <c r="L156" t="s">
        <v>572</v>
      </c>
    </row>
    <row r="157" spans="1:12" x14ac:dyDescent="0.25">
      <c r="A157" s="95" t="s">
        <v>146</v>
      </c>
      <c r="B157" s="95" t="s">
        <v>728</v>
      </c>
      <c r="C157" s="95">
        <v>3074.0763000000002</v>
      </c>
      <c r="D157" s="95" t="s">
        <v>573</v>
      </c>
      <c r="E157" s="95">
        <v>3008.8971000000001</v>
      </c>
      <c r="F157" s="95" t="s">
        <v>572</v>
      </c>
      <c r="G157" s="95">
        <v>3008.16</v>
      </c>
      <c r="H157" s="95" t="s">
        <v>572</v>
      </c>
      <c r="I157" s="95">
        <v>2951.2757000000001</v>
      </c>
      <c r="J157" s="95">
        <v>122.8006</v>
      </c>
      <c r="K157" s="95">
        <v>3074.0763000000002</v>
      </c>
      <c r="L157" t="s">
        <v>572</v>
      </c>
    </row>
    <row r="158" spans="1:12" x14ac:dyDescent="0.25">
      <c r="A158" s="95" t="s">
        <v>517</v>
      </c>
      <c r="B158" s="95" t="s">
        <v>1255</v>
      </c>
      <c r="C158" s="95">
        <v>0</v>
      </c>
      <c r="D158" s="95" t="s">
        <v>572</v>
      </c>
      <c r="E158" s="95">
        <v>457.85270000000003</v>
      </c>
      <c r="F158" s="95" t="s">
        <v>572</v>
      </c>
      <c r="G158" s="95">
        <v>459.65460000000002</v>
      </c>
      <c r="H158" s="95" t="s">
        <v>573</v>
      </c>
      <c r="I158" s="95">
        <v>430.70659999999998</v>
      </c>
      <c r="J158" s="95">
        <v>25.9618</v>
      </c>
      <c r="K158" s="95">
        <v>456.66840000000002</v>
      </c>
      <c r="L158" t="s">
        <v>572</v>
      </c>
    </row>
    <row r="159" spans="1:12" x14ac:dyDescent="0.25">
      <c r="A159" s="95" t="s">
        <v>518</v>
      </c>
      <c r="B159" s="95" t="s">
        <v>730</v>
      </c>
      <c r="C159" s="95">
        <v>0</v>
      </c>
      <c r="D159" s="95" t="s">
        <v>572</v>
      </c>
      <c r="E159" s="95">
        <v>284.33019999999999</v>
      </c>
      <c r="F159" s="95" t="s">
        <v>572</v>
      </c>
      <c r="G159" s="95">
        <v>286.88389999999998</v>
      </c>
      <c r="H159" s="95" t="s">
        <v>573</v>
      </c>
      <c r="I159" s="95">
        <v>272.69959999999998</v>
      </c>
      <c r="J159" s="95">
        <v>11.580299999999999</v>
      </c>
      <c r="K159" s="95">
        <v>284.2799</v>
      </c>
      <c r="L159" t="s">
        <v>572</v>
      </c>
    </row>
    <row r="160" spans="1:12" x14ac:dyDescent="0.25">
      <c r="A160" s="95" t="s">
        <v>519</v>
      </c>
      <c r="B160" s="95" t="s">
        <v>731</v>
      </c>
      <c r="C160" s="95">
        <v>112.37269999999999</v>
      </c>
      <c r="D160" s="95" t="s">
        <v>573</v>
      </c>
      <c r="E160" s="97">
        <v>103.8887</v>
      </c>
      <c r="F160" s="95" t="s">
        <v>572</v>
      </c>
      <c r="G160" s="97">
        <v>95.242599999999996</v>
      </c>
      <c r="H160" s="95" t="s">
        <v>572</v>
      </c>
      <c r="I160" s="97">
        <v>112.37269999999999</v>
      </c>
      <c r="J160" s="95">
        <v>0</v>
      </c>
      <c r="K160" s="97">
        <v>112.37269999999999</v>
      </c>
      <c r="L160" t="s">
        <v>572</v>
      </c>
    </row>
    <row r="161" spans="1:12" x14ac:dyDescent="0.25">
      <c r="A161" s="95" t="s">
        <v>147</v>
      </c>
      <c r="B161" s="95" t="s">
        <v>732</v>
      </c>
      <c r="C161" s="95">
        <v>0</v>
      </c>
      <c r="D161" s="95" t="s">
        <v>572</v>
      </c>
      <c r="E161" s="95">
        <v>1959.1878999999999</v>
      </c>
      <c r="F161" s="95" t="s">
        <v>572</v>
      </c>
      <c r="G161" s="95">
        <v>2040.7430999999999</v>
      </c>
      <c r="H161" s="95" t="s">
        <v>573</v>
      </c>
      <c r="I161" s="95">
        <v>1931.7457999999999</v>
      </c>
      <c r="J161" s="95">
        <v>126.45229999999999</v>
      </c>
      <c r="K161" s="95">
        <v>2058.1981000000001</v>
      </c>
      <c r="L161" t="s">
        <v>572</v>
      </c>
    </row>
    <row r="162" spans="1:12" x14ac:dyDescent="0.25">
      <c r="A162" s="95" t="s">
        <v>148</v>
      </c>
      <c r="B162" s="95" t="s">
        <v>1189</v>
      </c>
      <c r="C162" s="95">
        <v>0</v>
      </c>
      <c r="D162" s="95" t="s">
        <v>572</v>
      </c>
      <c r="E162" s="95">
        <v>1867.3126999999999</v>
      </c>
      <c r="F162" s="95" t="s">
        <v>572</v>
      </c>
      <c r="G162" s="95">
        <v>1902.5292999999999</v>
      </c>
      <c r="H162" s="95" t="s">
        <v>573</v>
      </c>
      <c r="I162" s="95">
        <v>1835.4502</v>
      </c>
      <c r="J162" s="95">
        <v>55.204500000000003</v>
      </c>
      <c r="K162" s="95">
        <v>1890.6547</v>
      </c>
      <c r="L162" t="s">
        <v>572</v>
      </c>
    </row>
    <row r="163" spans="1:12" x14ac:dyDescent="0.25">
      <c r="A163" s="95" t="s">
        <v>149</v>
      </c>
      <c r="B163" s="95" t="s">
        <v>734</v>
      </c>
      <c r="C163" s="95">
        <v>0</v>
      </c>
      <c r="D163" s="95" t="s">
        <v>572</v>
      </c>
      <c r="E163" s="97">
        <v>453.17630000000003</v>
      </c>
      <c r="F163" s="95" t="s">
        <v>572</v>
      </c>
      <c r="G163" s="97">
        <v>481.2321</v>
      </c>
      <c r="H163" s="95" t="s">
        <v>573</v>
      </c>
      <c r="I163" s="97">
        <v>458.20170000000002</v>
      </c>
      <c r="J163" s="95">
        <v>26.148800000000001</v>
      </c>
      <c r="K163" s="97">
        <v>484.35050000000001</v>
      </c>
      <c r="L163" t="s">
        <v>572</v>
      </c>
    </row>
    <row r="164" spans="1:12" x14ac:dyDescent="0.25">
      <c r="A164" s="95" t="s">
        <v>150</v>
      </c>
      <c r="B164" s="95" t="s">
        <v>735</v>
      </c>
      <c r="C164" s="95">
        <v>0</v>
      </c>
      <c r="D164" s="95" t="s">
        <v>572</v>
      </c>
      <c r="E164" s="97">
        <v>3326.4783000000002</v>
      </c>
      <c r="F164" s="95" t="s">
        <v>572</v>
      </c>
      <c r="G164" s="97">
        <v>3369.4623000000001</v>
      </c>
      <c r="H164" s="95" t="s">
        <v>573</v>
      </c>
      <c r="I164" s="97">
        <v>3328.8081000000002</v>
      </c>
      <c r="J164" s="95">
        <v>73.485900000000001</v>
      </c>
      <c r="K164" s="97">
        <v>3402.2939999999999</v>
      </c>
      <c r="L164" t="s">
        <v>572</v>
      </c>
    </row>
    <row r="165" spans="1:12" x14ac:dyDescent="0.25">
      <c r="A165" s="95" t="s">
        <v>151</v>
      </c>
      <c r="B165" s="95" t="s">
        <v>736</v>
      </c>
      <c r="C165" s="95">
        <v>0</v>
      </c>
      <c r="D165" s="95" t="s">
        <v>572</v>
      </c>
      <c r="E165" s="95">
        <v>1661.047</v>
      </c>
      <c r="F165" s="95" t="s">
        <v>572</v>
      </c>
      <c r="G165" s="95">
        <v>1723.1098999999999</v>
      </c>
      <c r="H165" s="95" t="s">
        <v>573</v>
      </c>
      <c r="I165" s="95">
        <v>1695.1003000000001</v>
      </c>
      <c r="J165" s="95">
        <v>62.094499999999996</v>
      </c>
      <c r="K165" s="95">
        <v>1757.1948</v>
      </c>
      <c r="L165" t="s">
        <v>572</v>
      </c>
    </row>
    <row r="166" spans="1:12" x14ac:dyDescent="0.25">
      <c r="A166" s="95" t="s">
        <v>152</v>
      </c>
      <c r="B166" s="95" t="s">
        <v>737</v>
      </c>
      <c r="C166" s="95">
        <v>0</v>
      </c>
      <c r="D166" s="95" t="s">
        <v>572</v>
      </c>
      <c r="E166" s="95">
        <v>799.7559</v>
      </c>
      <c r="F166" s="95" t="s">
        <v>572</v>
      </c>
      <c r="G166" s="95">
        <v>850.00919999999996</v>
      </c>
      <c r="H166" s="95" t="s">
        <v>573</v>
      </c>
      <c r="I166" s="95">
        <v>827.91160000000002</v>
      </c>
      <c r="J166" s="95">
        <v>21.387699999999999</v>
      </c>
      <c r="K166" s="95">
        <v>849.29930000000002</v>
      </c>
      <c r="L166" t="s">
        <v>572</v>
      </c>
    </row>
    <row r="167" spans="1:12" x14ac:dyDescent="0.25">
      <c r="A167" s="95" t="s">
        <v>153</v>
      </c>
      <c r="B167" s="95" t="s">
        <v>738</v>
      </c>
      <c r="C167" s="95">
        <v>0</v>
      </c>
      <c r="D167" s="95" t="s">
        <v>572</v>
      </c>
      <c r="E167" s="95">
        <v>299.46339999999998</v>
      </c>
      <c r="F167" s="95" t="s">
        <v>572</v>
      </c>
      <c r="G167" s="95">
        <v>311.12040000000002</v>
      </c>
      <c r="H167" s="95" t="s">
        <v>573</v>
      </c>
      <c r="I167" s="95">
        <v>311.12040000000002</v>
      </c>
      <c r="J167" s="95">
        <v>0</v>
      </c>
      <c r="K167" s="95">
        <v>311.12040000000002</v>
      </c>
      <c r="L167" t="s">
        <v>572</v>
      </c>
    </row>
    <row r="168" spans="1:12" x14ac:dyDescent="0.25">
      <c r="A168" s="95" t="s">
        <v>154</v>
      </c>
      <c r="B168" s="95" t="s">
        <v>739</v>
      </c>
      <c r="C168" s="95">
        <v>0</v>
      </c>
      <c r="D168" s="95" t="s">
        <v>572</v>
      </c>
      <c r="E168" s="95">
        <v>366.46570000000003</v>
      </c>
      <c r="F168" s="95" t="s">
        <v>573</v>
      </c>
      <c r="G168" s="95">
        <v>353.51299999999998</v>
      </c>
      <c r="H168" s="95" t="s">
        <v>572</v>
      </c>
      <c r="I168" s="95">
        <v>366.46570000000003</v>
      </c>
      <c r="J168" s="95">
        <v>0</v>
      </c>
      <c r="K168" s="95">
        <v>366.46570000000003</v>
      </c>
      <c r="L168" t="s">
        <v>572</v>
      </c>
    </row>
    <row r="169" spans="1:12" x14ac:dyDescent="0.25">
      <c r="A169" s="95" t="s">
        <v>155</v>
      </c>
      <c r="B169" s="95" t="s">
        <v>740</v>
      </c>
      <c r="C169" s="95">
        <v>0</v>
      </c>
      <c r="D169" s="95" t="s">
        <v>572</v>
      </c>
      <c r="E169" s="95">
        <v>430.8229</v>
      </c>
      <c r="F169" s="95" t="s">
        <v>572</v>
      </c>
      <c r="G169" s="95">
        <v>439.51609999999999</v>
      </c>
      <c r="H169" s="95" t="s">
        <v>573</v>
      </c>
      <c r="I169" s="95">
        <v>416.17419999999998</v>
      </c>
      <c r="J169" s="95">
        <v>20.259699999999999</v>
      </c>
      <c r="K169" s="95">
        <v>436.43389999999999</v>
      </c>
      <c r="L169" t="s">
        <v>572</v>
      </c>
    </row>
    <row r="170" spans="1:12" x14ac:dyDescent="0.25">
      <c r="A170" s="95" t="s">
        <v>156</v>
      </c>
      <c r="B170" s="95" t="s">
        <v>741</v>
      </c>
      <c r="C170" s="95">
        <v>4601.6526000000003</v>
      </c>
      <c r="D170" s="95" t="s">
        <v>573</v>
      </c>
      <c r="E170" s="95">
        <v>4341.3705</v>
      </c>
      <c r="F170" s="95" t="s">
        <v>572</v>
      </c>
      <c r="G170" s="95">
        <v>4373.9305999999997</v>
      </c>
      <c r="H170" s="95" t="s">
        <v>572</v>
      </c>
      <c r="I170" s="95">
        <v>4478.2210999999998</v>
      </c>
      <c r="J170" s="95">
        <v>123.4315</v>
      </c>
      <c r="K170" s="95">
        <v>4601.6526000000003</v>
      </c>
      <c r="L170" t="s">
        <v>572</v>
      </c>
    </row>
    <row r="171" spans="1:12" x14ac:dyDescent="0.25">
      <c r="A171" s="95" t="s">
        <v>157</v>
      </c>
      <c r="B171" s="95" t="s">
        <v>742</v>
      </c>
      <c r="C171" s="95">
        <v>5130.5084999999999</v>
      </c>
      <c r="D171" s="95" t="s">
        <v>573</v>
      </c>
      <c r="E171" s="97">
        <v>4921.7407000000003</v>
      </c>
      <c r="F171" s="95" t="s">
        <v>572</v>
      </c>
      <c r="G171" s="97">
        <v>4933.8608999999997</v>
      </c>
      <c r="H171" s="95" t="s">
        <v>572</v>
      </c>
      <c r="I171" s="97">
        <v>4973.6637000000001</v>
      </c>
      <c r="J171" s="95">
        <v>156.84479999999999</v>
      </c>
      <c r="K171" s="97">
        <v>5130.5084999999999</v>
      </c>
      <c r="L171" t="s">
        <v>572</v>
      </c>
    </row>
    <row r="172" spans="1:12" x14ac:dyDescent="0.25">
      <c r="A172" s="95" t="s">
        <v>158</v>
      </c>
      <c r="B172" s="95" t="s">
        <v>743</v>
      </c>
      <c r="C172" s="95">
        <v>770.85320000000002</v>
      </c>
      <c r="D172" s="95" t="s">
        <v>573</v>
      </c>
      <c r="E172" s="95">
        <v>696.64049999999997</v>
      </c>
      <c r="F172" s="95" t="s">
        <v>572</v>
      </c>
      <c r="G172" s="95">
        <v>682.53750000000002</v>
      </c>
      <c r="H172" s="95" t="s">
        <v>572</v>
      </c>
      <c r="I172" s="95">
        <v>743.33799999999997</v>
      </c>
      <c r="J172" s="95">
        <v>27.5152</v>
      </c>
      <c r="K172" s="95">
        <v>770.85320000000002</v>
      </c>
      <c r="L172" t="s">
        <v>572</v>
      </c>
    </row>
    <row r="173" spans="1:12" x14ac:dyDescent="0.25">
      <c r="A173" s="95" t="s">
        <v>159</v>
      </c>
      <c r="B173" s="95" t="s">
        <v>744</v>
      </c>
      <c r="C173" s="95">
        <v>0</v>
      </c>
      <c r="D173" s="95" t="s">
        <v>572</v>
      </c>
      <c r="E173" s="95">
        <v>270.5369</v>
      </c>
      <c r="F173" s="95" t="s">
        <v>573</v>
      </c>
      <c r="G173" s="95">
        <v>262.27210000000002</v>
      </c>
      <c r="H173" s="95" t="s">
        <v>572</v>
      </c>
      <c r="I173" s="95">
        <v>270.5369</v>
      </c>
      <c r="J173" s="95">
        <v>0</v>
      </c>
      <c r="K173" s="95">
        <v>270.5369</v>
      </c>
      <c r="L173" t="s">
        <v>572</v>
      </c>
    </row>
    <row r="174" spans="1:12" x14ac:dyDescent="0.25">
      <c r="A174" s="95" t="s">
        <v>160</v>
      </c>
      <c r="B174" s="95" t="s">
        <v>745</v>
      </c>
      <c r="C174" s="97">
        <v>0</v>
      </c>
      <c r="D174" s="95" t="s">
        <v>572</v>
      </c>
      <c r="E174" s="97">
        <v>1267.1139000000001</v>
      </c>
      <c r="F174" s="95" t="s">
        <v>572</v>
      </c>
      <c r="G174" s="97">
        <v>1290.9854</v>
      </c>
      <c r="H174" s="95" t="s">
        <v>573</v>
      </c>
      <c r="I174" s="97">
        <v>1282.453</v>
      </c>
      <c r="J174" s="95">
        <v>15.9636</v>
      </c>
      <c r="K174" s="97">
        <v>1298.4166</v>
      </c>
      <c r="L174" t="s">
        <v>572</v>
      </c>
    </row>
    <row r="175" spans="1:12" x14ac:dyDescent="0.25">
      <c r="A175" s="95" t="s">
        <v>161</v>
      </c>
      <c r="B175" s="95" t="s">
        <v>746</v>
      </c>
      <c r="C175" s="95">
        <v>2467.2559999999999</v>
      </c>
      <c r="D175" s="95" t="s">
        <v>573</v>
      </c>
      <c r="E175" s="95">
        <v>2332.0841</v>
      </c>
      <c r="F175" s="95" t="s">
        <v>572</v>
      </c>
      <c r="G175" s="95">
        <v>2309.8384999999998</v>
      </c>
      <c r="H175" s="95" t="s">
        <v>572</v>
      </c>
      <c r="I175" s="95">
        <v>2361.9942000000001</v>
      </c>
      <c r="J175" s="95">
        <v>105.26179999999999</v>
      </c>
      <c r="K175" s="95">
        <v>2467.2559999999999</v>
      </c>
      <c r="L175" t="s">
        <v>572</v>
      </c>
    </row>
    <row r="176" spans="1:12" x14ac:dyDescent="0.25">
      <c r="A176" s="95" t="s">
        <v>162</v>
      </c>
      <c r="B176" s="95" t="s">
        <v>747</v>
      </c>
      <c r="C176" s="95">
        <v>24255.879099999998</v>
      </c>
      <c r="D176" s="95" t="s">
        <v>573</v>
      </c>
      <c r="E176" s="95">
        <v>23737.698199999999</v>
      </c>
      <c r="F176" s="95" t="s">
        <v>572</v>
      </c>
      <c r="G176" s="95">
        <v>23531.4941</v>
      </c>
      <c r="H176" s="95" t="s">
        <v>572</v>
      </c>
      <c r="I176" s="95">
        <v>23070.060799999999</v>
      </c>
      <c r="J176" s="95">
        <v>1185.8182999999999</v>
      </c>
      <c r="K176" s="95">
        <v>24255.879099999998</v>
      </c>
      <c r="L176" t="s">
        <v>572</v>
      </c>
    </row>
    <row r="177" spans="1:12" x14ac:dyDescent="0.25">
      <c r="A177" s="95" t="s">
        <v>163</v>
      </c>
      <c r="B177" s="95" t="s">
        <v>748</v>
      </c>
      <c r="C177" s="95">
        <v>1258.7143000000001</v>
      </c>
      <c r="D177" s="95" t="s">
        <v>573</v>
      </c>
      <c r="E177" s="97">
        <v>1174.2560000000001</v>
      </c>
      <c r="F177" s="95" t="s">
        <v>572</v>
      </c>
      <c r="G177" s="97">
        <v>1181.3959</v>
      </c>
      <c r="H177" s="95" t="s">
        <v>572</v>
      </c>
      <c r="I177" s="97">
        <v>1222.8771999999999</v>
      </c>
      <c r="J177" s="95">
        <v>35.8371</v>
      </c>
      <c r="K177" s="97">
        <v>1258.7143000000001</v>
      </c>
      <c r="L177" t="s">
        <v>572</v>
      </c>
    </row>
    <row r="178" spans="1:12" x14ac:dyDescent="0.25">
      <c r="A178" s="95" t="s">
        <v>164</v>
      </c>
      <c r="B178" s="95" t="s">
        <v>1190</v>
      </c>
      <c r="C178" s="95">
        <v>0</v>
      </c>
      <c r="D178" s="95" t="s">
        <v>572</v>
      </c>
      <c r="E178" s="95">
        <v>118.5913</v>
      </c>
      <c r="F178" s="95" t="s">
        <v>572</v>
      </c>
      <c r="G178" s="95">
        <v>119.8583</v>
      </c>
      <c r="H178" s="95" t="s">
        <v>573</v>
      </c>
      <c r="I178" s="95">
        <v>119.8583</v>
      </c>
      <c r="J178" s="95">
        <v>0.34189999999999998</v>
      </c>
      <c r="K178" s="95">
        <v>120.2002</v>
      </c>
      <c r="L178" t="s">
        <v>572</v>
      </c>
    </row>
    <row r="179" spans="1:12" x14ac:dyDescent="0.25">
      <c r="A179" s="95" t="s">
        <v>520</v>
      </c>
      <c r="B179" s="95" t="s">
        <v>750</v>
      </c>
      <c r="C179" s="95">
        <v>0</v>
      </c>
      <c r="D179" s="95" t="s">
        <v>572</v>
      </c>
      <c r="E179" s="95">
        <v>42.461500000000001</v>
      </c>
      <c r="F179" s="95" t="s">
        <v>572</v>
      </c>
      <c r="G179" s="95">
        <v>42.480400000000003</v>
      </c>
      <c r="H179" s="95" t="s">
        <v>573</v>
      </c>
      <c r="I179" s="95">
        <v>42.480400000000003</v>
      </c>
      <c r="J179" s="95">
        <v>0.1542</v>
      </c>
      <c r="K179" s="95">
        <v>42.634599999999999</v>
      </c>
      <c r="L179" t="s">
        <v>572</v>
      </c>
    </row>
    <row r="180" spans="1:12" x14ac:dyDescent="0.25">
      <c r="A180" s="95" t="s">
        <v>521</v>
      </c>
      <c r="B180" s="95" t="s">
        <v>751</v>
      </c>
      <c r="C180" s="95">
        <v>0</v>
      </c>
      <c r="D180" s="95" t="s">
        <v>572</v>
      </c>
      <c r="E180" s="95">
        <v>79.852800000000002</v>
      </c>
      <c r="F180" s="95" t="s">
        <v>573</v>
      </c>
      <c r="G180" s="95">
        <v>77.992000000000004</v>
      </c>
      <c r="H180" s="95" t="s">
        <v>572</v>
      </c>
      <c r="I180" s="95">
        <v>79.852800000000002</v>
      </c>
      <c r="J180" s="95">
        <v>1.0013000000000001</v>
      </c>
      <c r="K180" s="95">
        <v>80.854100000000003</v>
      </c>
      <c r="L180" t="s">
        <v>572</v>
      </c>
    </row>
    <row r="181" spans="1:12" x14ac:dyDescent="0.25">
      <c r="A181" s="95" t="s">
        <v>522</v>
      </c>
      <c r="B181" s="95" t="s">
        <v>752</v>
      </c>
      <c r="C181" s="95">
        <v>0</v>
      </c>
      <c r="D181" s="95" t="s">
        <v>572</v>
      </c>
      <c r="E181" s="95">
        <v>73.6494</v>
      </c>
      <c r="F181" s="95" t="s">
        <v>572</v>
      </c>
      <c r="G181" s="95">
        <v>76.439599999999999</v>
      </c>
      <c r="H181" s="95" t="s">
        <v>573</v>
      </c>
      <c r="I181" s="95">
        <v>76.439599999999999</v>
      </c>
      <c r="J181" s="95">
        <v>0.31509999999999999</v>
      </c>
      <c r="K181" s="95">
        <v>76.7547</v>
      </c>
      <c r="L181" t="s">
        <v>572</v>
      </c>
    </row>
    <row r="182" spans="1:12" x14ac:dyDescent="0.25">
      <c r="A182" s="95" t="s">
        <v>165</v>
      </c>
      <c r="B182" s="95" t="s">
        <v>753</v>
      </c>
      <c r="C182" s="95">
        <v>0</v>
      </c>
      <c r="D182" s="95" t="s">
        <v>572</v>
      </c>
      <c r="E182" s="95">
        <v>1041.3130000000001</v>
      </c>
      <c r="F182" s="95" t="s">
        <v>573</v>
      </c>
      <c r="G182" s="95">
        <v>1039.3585</v>
      </c>
      <c r="H182" s="95" t="s">
        <v>572</v>
      </c>
      <c r="I182" s="95">
        <v>1009.0685999999999</v>
      </c>
      <c r="J182" s="95">
        <v>26.814699999999998</v>
      </c>
      <c r="K182" s="95">
        <v>1035.8833</v>
      </c>
      <c r="L182" t="s">
        <v>572</v>
      </c>
    </row>
    <row r="183" spans="1:12" x14ac:dyDescent="0.25">
      <c r="A183" s="95" t="s">
        <v>166</v>
      </c>
      <c r="B183" s="95" t="s">
        <v>754</v>
      </c>
      <c r="C183" s="95">
        <v>0</v>
      </c>
      <c r="D183" s="95" t="s">
        <v>572</v>
      </c>
      <c r="E183" s="95">
        <v>73.0458</v>
      </c>
      <c r="F183" s="95" t="s">
        <v>572</v>
      </c>
      <c r="G183" s="95">
        <v>85.451300000000003</v>
      </c>
      <c r="H183" s="95" t="s">
        <v>573</v>
      </c>
      <c r="I183" s="95">
        <v>85.451300000000003</v>
      </c>
      <c r="J183" s="95">
        <v>0</v>
      </c>
      <c r="K183" s="95">
        <v>85.451300000000003</v>
      </c>
      <c r="L183" t="s">
        <v>572</v>
      </c>
    </row>
    <row r="184" spans="1:12" x14ac:dyDescent="0.25">
      <c r="A184" s="95" t="s">
        <v>167</v>
      </c>
      <c r="B184" s="95" t="s">
        <v>755</v>
      </c>
      <c r="C184" s="95">
        <v>0</v>
      </c>
      <c r="D184" s="95" t="s">
        <v>572</v>
      </c>
      <c r="E184" s="97">
        <v>795.78300000000002</v>
      </c>
      <c r="F184" s="95" t="s">
        <v>572</v>
      </c>
      <c r="G184" s="97">
        <v>804.60040000000004</v>
      </c>
      <c r="H184" s="95" t="s">
        <v>573</v>
      </c>
      <c r="I184" s="97">
        <v>789.34379999999999</v>
      </c>
      <c r="J184" s="95">
        <v>9.9440000000000008</v>
      </c>
      <c r="K184" s="97">
        <v>799.28779999999995</v>
      </c>
      <c r="L184" t="s">
        <v>572</v>
      </c>
    </row>
    <row r="185" spans="1:12" x14ac:dyDescent="0.25">
      <c r="A185" s="95" t="s">
        <v>168</v>
      </c>
      <c r="B185" s="95" t="s">
        <v>756</v>
      </c>
      <c r="C185" s="95">
        <v>203.76140000000001</v>
      </c>
      <c r="D185" s="95" t="s">
        <v>573</v>
      </c>
      <c r="E185" s="97">
        <v>187.56819999999999</v>
      </c>
      <c r="F185" s="95" t="s">
        <v>572</v>
      </c>
      <c r="G185" s="97">
        <v>183.6533</v>
      </c>
      <c r="H185" s="95" t="s">
        <v>572</v>
      </c>
      <c r="I185" s="97">
        <v>203.76140000000001</v>
      </c>
      <c r="J185" s="95">
        <v>0</v>
      </c>
      <c r="K185" s="97">
        <v>203.76140000000001</v>
      </c>
      <c r="L185" t="s">
        <v>572</v>
      </c>
    </row>
    <row r="186" spans="1:12" x14ac:dyDescent="0.25">
      <c r="A186" s="95" t="s">
        <v>169</v>
      </c>
      <c r="B186" s="95" t="s">
        <v>757</v>
      </c>
      <c r="C186" s="95">
        <v>0</v>
      </c>
      <c r="D186" s="95" t="s">
        <v>572</v>
      </c>
      <c r="E186" s="95">
        <v>152.78530000000001</v>
      </c>
      <c r="F186" s="95" t="s">
        <v>572</v>
      </c>
      <c r="G186" s="95">
        <v>156.0361</v>
      </c>
      <c r="H186" s="95" t="s">
        <v>573</v>
      </c>
      <c r="I186" s="95">
        <v>153.35890000000001</v>
      </c>
      <c r="J186" s="95">
        <v>2.9943</v>
      </c>
      <c r="K186" s="95">
        <v>156.35319999999999</v>
      </c>
      <c r="L186" t="s">
        <v>572</v>
      </c>
    </row>
    <row r="187" spans="1:12" x14ac:dyDescent="0.25">
      <c r="A187" s="95" t="s">
        <v>170</v>
      </c>
      <c r="B187" s="95" t="s">
        <v>758</v>
      </c>
      <c r="C187" s="95">
        <v>0</v>
      </c>
      <c r="D187" s="95" t="s">
        <v>572</v>
      </c>
      <c r="E187" s="95">
        <v>74.773899999999998</v>
      </c>
      <c r="F187" s="95" t="s">
        <v>573</v>
      </c>
      <c r="G187" s="95">
        <v>73.753</v>
      </c>
      <c r="H187" s="95" t="s">
        <v>572</v>
      </c>
      <c r="I187" s="95">
        <v>74.773899999999998</v>
      </c>
      <c r="J187" s="95">
        <v>0</v>
      </c>
      <c r="K187" s="95">
        <v>74.773899999999998</v>
      </c>
      <c r="L187" t="s">
        <v>572</v>
      </c>
    </row>
    <row r="188" spans="1:12" x14ac:dyDescent="0.25">
      <c r="A188" s="95" t="s">
        <v>171</v>
      </c>
      <c r="B188" s="95" t="s">
        <v>759</v>
      </c>
      <c r="C188" s="95">
        <v>750.60249999999996</v>
      </c>
      <c r="D188" s="95" t="s">
        <v>573</v>
      </c>
      <c r="E188" s="95">
        <v>714.85919999999999</v>
      </c>
      <c r="F188" s="95" t="s">
        <v>572</v>
      </c>
      <c r="G188" s="95">
        <v>697.68740000000003</v>
      </c>
      <c r="H188" s="95" t="s">
        <v>572</v>
      </c>
      <c r="I188" s="95">
        <v>740.68880000000001</v>
      </c>
      <c r="J188" s="95">
        <v>9.9137000000000004</v>
      </c>
      <c r="K188" s="95">
        <v>750.60249999999996</v>
      </c>
      <c r="L188" t="s">
        <v>572</v>
      </c>
    </row>
    <row r="189" spans="1:12" x14ac:dyDescent="0.25">
      <c r="A189" s="95" t="s">
        <v>523</v>
      </c>
      <c r="B189" s="95" t="s">
        <v>760</v>
      </c>
      <c r="C189" s="95">
        <v>0</v>
      </c>
      <c r="D189" s="95" t="s">
        <v>572</v>
      </c>
      <c r="E189" s="97">
        <v>70.091399999999993</v>
      </c>
      <c r="F189" s="95" t="s">
        <v>572</v>
      </c>
      <c r="G189" s="97">
        <v>74.7333</v>
      </c>
      <c r="H189" s="95" t="s">
        <v>573</v>
      </c>
      <c r="I189" s="97">
        <v>74.7333</v>
      </c>
      <c r="J189" s="95">
        <v>0</v>
      </c>
      <c r="K189" s="97">
        <v>74.7333</v>
      </c>
      <c r="L189" t="s">
        <v>572</v>
      </c>
    </row>
    <row r="190" spans="1:12" x14ac:dyDescent="0.25">
      <c r="A190" s="95" t="s">
        <v>172</v>
      </c>
      <c r="B190" s="95" t="s">
        <v>761</v>
      </c>
      <c r="C190" s="95">
        <v>0</v>
      </c>
      <c r="D190" s="95" t="s">
        <v>572</v>
      </c>
      <c r="E190" s="95">
        <v>85.545599999999993</v>
      </c>
      <c r="F190" s="95" t="s">
        <v>572</v>
      </c>
      <c r="G190" s="95">
        <v>90.6113</v>
      </c>
      <c r="H190" s="95" t="s">
        <v>573</v>
      </c>
      <c r="I190" s="95">
        <v>90.6113</v>
      </c>
      <c r="J190" s="95">
        <v>0</v>
      </c>
      <c r="K190" s="95">
        <v>90.6113</v>
      </c>
      <c r="L190" t="s">
        <v>572</v>
      </c>
    </row>
    <row r="191" spans="1:12" x14ac:dyDescent="0.25">
      <c r="A191" s="95" t="s">
        <v>524</v>
      </c>
      <c r="B191" s="95" t="s">
        <v>762</v>
      </c>
      <c r="C191" s="95">
        <v>0</v>
      </c>
      <c r="D191" s="95" t="s">
        <v>572</v>
      </c>
      <c r="E191" s="95">
        <v>111.14</v>
      </c>
      <c r="F191" s="95" t="s">
        <v>572</v>
      </c>
      <c r="G191" s="95">
        <v>127.5518</v>
      </c>
      <c r="H191" s="95" t="s">
        <v>573</v>
      </c>
      <c r="I191" s="95">
        <v>127.5518</v>
      </c>
      <c r="J191" s="95">
        <v>0</v>
      </c>
      <c r="K191" s="95">
        <v>127.5518</v>
      </c>
      <c r="L191" t="s">
        <v>572</v>
      </c>
    </row>
    <row r="192" spans="1:12" x14ac:dyDescent="0.25">
      <c r="A192" s="95" t="s">
        <v>525</v>
      </c>
      <c r="B192" s="95" t="s">
        <v>763</v>
      </c>
      <c r="C192" s="95">
        <v>0</v>
      </c>
      <c r="D192" s="95" t="s">
        <v>572</v>
      </c>
      <c r="E192" s="95">
        <v>59.438600000000001</v>
      </c>
      <c r="F192" s="95" t="s">
        <v>573</v>
      </c>
      <c r="G192" s="95">
        <v>52.837200000000003</v>
      </c>
      <c r="H192" s="95" t="s">
        <v>572</v>
      </c>
      <c r="I192" s="95">
        <v>59.3504</v>
      </c>
      <c r="J192" s="95">
        <v>0</v>
      </c>
      <c r="K192" s="95">
        <v>59.3504</v>
      </c>
      <c r="L192" t="s">
        <v>572</v>
      </c>
    </row>
    <row r="193" spans="1:12" x14ac:dyDescent="0.25">
      <c r="A193" s="95" t="s">
        <v>173</v>
      </c>
      <c r="B193" s="95" t="s">
        <v>764</v>
      </c>
      <c r="C193" s="95">
        <v>0</v>
      </c>
      <c r="D193" s="95" t="s">
        <v>572</v>
      </c>
      <c r="E193" s="97">
        <v>72.509500000000003</v>
      </c>
      <c r="F193" s="95" t="s">
        <v>572</v>
      </c>
      <c r="G193" s="97">
        <v>76.150400000000005</v>
      </c>
      <c r="H193" s="95" t="s">
        <v>573</v>
      </c>
      <c r="I193" s="97">
        <v>76.150400000000005</v>
      </c>
      <c r="J193" s="95">
        <v>0</v>
      </c>
      <c r="K193" s="97">
        <v>76.150400000000005</v>
      </c>
      <c r="L193" t="s">
        <v>572</v>
      </c>
    </row>
    <row r="194" spans="1:12" x14ac:dyDescent="0.25">
      <c r="A194" s="95" t="s">
        <v>174</v>
      </c>
      <c r="B194" s="95" t="s">
        <v>765</v>
      </c>
      <c r="C194" s="95">
        <v>0</v>
      </c>
      <c r="D194" s="95" t="s">
        <v>572</v>
      </c>
      <c r="E194" s="95">
        <v>1747.0637999999999</v>
      </c>
      <c r="F194" s="95" t="s">
        <v>573</v>
      </c>
      <c r="G194" s="95">
        <v>1677.4005999999999</v>
      </c>
      <c r="H194" s="95" t="s">
        <v>572</v>
      </c>
      <c r="I194" s="95">
        <v>1714.011</v>
      </c>
      <c r="J194" s="95">
        <v>52.849899999999998</v>
      </c>
      <c r="K194" s="95">
        <v>1766.8608999999999</v>
      </c>
      <c r="L194" t="s">
        <v>572</v>
      </c>
    </row>
    <row r="195" spans="1:12" x14ac:dyDescent="0.25">
      <c r="A195" s="95" t="s">
        <v>175</v>
      </c>
      <c r="B195" s="95" t="s">
        <v>766</v>
      </c>
      <c r="C195" s="95">
        <v>0</v>
      </c>
      <c r="D195" s="95" t="s">
        <v>572</v>
      </c>
      <c r="E195" s="95">
        <v>690.61850000000004</v>
      </c>
      <c r="F195" s="95" t="s">
        <v>572</v>
      </c>
      <c r="G195" s="95">
        <v>701.58069999999998</v>
      </c>
      <c r="H195" s="95" t="s">
        <v>573</v>
      </c>
      <c r="I195" s="95">
        <v>674.14639999999997</v>
      </c>
      <c r="J195" s="95">
        <v>25.0623</v>
      </c>
      <c r="K195" s="95">
        <v>699.20870000000002</v>
      </c>
      <c r="L195" t="s">
        <v>572</v>
      </c>
    </row>
    <row r="196" spans="1:12" x14ac:dyDescent="0.25">
      <c r="A196" s="95" t="s">
        <v>176</v>
      </c>
      <c r="B196" s="95" t="s">
        <v>767</v>
      </c>
      <c r="C196" s="95">
        <v>0</v>
      </c>
      <c r="D196" s="95" t="s">
        <v>572</v>
      </c>
      <c r="E196" s="97">
        <v>260.20330000000001</v>
      </c>
      <c r="F196" s="95" t="s">
        <v>572</v>
      </c>
      <c r="G196" s="97">
        <v>281.60539999999997</v>
      </c>
      <c r="H196" s="95" t="s">
        <v>573</v>
      </c>
      <c r="I196" s="97">
        <v>281.60539999999997</v>
      </c>
      <c r="J196" s="95">
        <v>0</v>
      </c>
      <c r="K196" s="97">
        <v>281.60539999999997</v>
      </c>
      <c r="L196" t="s">
        <v>572</v>
      </c>
    </row>
    <row r="197" spans="1:12" x14ac:dyDescent="0.25">
      <c r="A197" s="95" t="s">
        <v>177</v>
      </c>
      <c r="B197" s="95" t="s">
        <v>768</v>
      </c>
      <c r="C197" s="95">
        <v>0</v>
      </c>
      <c r="D197" s="95" t="s">
        <v>572</v>
      </c>
      <c r="E197" s="95">
        <v>365.65949999999998</v>
      </c>
      <c r="F197" s="95" t="s">
        <v>573</v>
      </c>
      <c r="G197" s="95">
        <v>364.64319999999998</v>
      </c>
      <c r="H197" s="95" t="s">
        <v>572</v>
      </c>
      <c r="I197" s="95">
        <v>365.65949999999998</v>
      </c>
      <c r="J197" s="95">
        <v>0</v>
      </c>
      <c r="K197" s="95">
        <v>365.65949999999998</v>
      </c>
      <c r="L197" t="s">
        <v>572</v>
      </c>
    </row>
    <row r="198" spans="1:12" x14ac:dyDescent="0.25">
      <c r="A198" s="95" t="s">
        <v>178</v>
      </c>
      <c r="B198" s="95" t="s">
        <v>769</v>
      </c>
      <c r="C198" s="95">
        <v>284.53640000000001</v>
      </c>
      <c r="D198" s="95" t="s">
        <v>573</v>
      </c>
      <c r="E198" s="95">
        <v>257.52550000000002</v>
      </c>
      <c r="F198" s="95" t="s">
        <v>572</v>
      </c>
      <c r="G198" s="95">
        <v>252.297</v>
      </c>
      <c r="H198" s="95" t="s">
        <v>572</v>
      </c>
      <c r="I198" s="95">
        <v>284.53640000000001</v>
      </c>
      <c r="J198" s="95">
        <v>0</v>
      </c>
      <c r="K198" s="95">
        <v>284.53640000000001</v>
      </c>
      <c r="L198" t="s">
        <v>572</v>
      </c>
    </row>
    <row r="199" spans="1:12" x14ac:dyDescent="0.25">
      <c r="A199" s="95" t="s">
        <v>179</v>
      </c>
      <c r="B199" s="95" t="s">
        <v>770</v>
      </c>
      <c r="C199" s="95">
        <v>0</v>
      </c>
      <c r="D199" s="95" t="s">
        <v>572</v>
      </c>
      <c r="E199" s="97">
        <v>57.176299999999998</v>
      </c>
      <c r="F199" s="95" t="s">
        <v>572</v>
      </c>
      <c r="G199" s="97">
        <v>59.47</v>
      </c>
      <c r="H199" s="95" t="s">
        <v>573</v>
      </c>
      <c r="I199" s="97">
        <v>59.47</v>
      </c>
      <c r="J199" s="95">
        <v>2.3999999999999998E-3</v>
      </c>
      <c r="K199" s="97">
        <v>59.4724</v>
      </c>
      <c r="L199" t="s">
        <v>572</v>
      </c>
    </row>
    <row r="200" spans="1:12" x14ac:dyDescent="0.25">
      <c r="A200" s="95" t="s">
        <v>180</v>
      </c>
      <c r="B200" s="95" t="s">
        <v>771</v>
      </c>
      <c r="C200" s="95">
        <v>0</v>
      </c>
      <c r="D200" s="95" t="s">
        <v>572</v>
      </c>
      <c r="E200" s="95">
        <v>245.54150000000001</v>
      </c>
      <c r="F200" s="95" t="s">
        <v>572</v>
      </c>
      <c r="G200" s="95">
        <v>247.2466</v>
      </c>
      <c r="H200" s="95" t="s">
        <v>573</v>
      </c>
      <c r="I200" s="95">
        <v>247.2466</v>
      </c>
      <c r="J200" s="95">
        <v>0</v>
      </c>
      <c r="K200" s="95">
        <v>247.2466</v>
      </c>
      <c r="L200" t="s">
        <v>572</v>
      </c>
    </row>
    <row r="201" spans="1:12" x14ac:dyDescent="0.25">
      <c r="A201" s="95" t="s">
        <v>181</v>
      </c>
      <c r="B201" s="95" t="s">
        <v>772</v>
      </c>
      <c r="C201" s="95">
        <v>0</v>
      </c>
      <c r="D201" s="95" t="s">
        <v>572</v>
      </c>
      <c r="E201" s="95">
        <v>237.5335</v>
      </c>
      <c r="F201" s="95" t="s">
        <v>572</v>
      </c>
      <c r="G201" s="97">
        <v>256.0478</v>
      </c>
      <c r="H201" s="95" t="s">
        <v>573</v>
      </c>
      <c r="I201" s="95">
        <v>256.0478</v>
      </c>
      <c r="J201" s="95">
        <v>0</v>
      </c>
      <c r="K201" s="95">
        <v>256.0478</v>
      </c>
      <c r="L201" t="s">
        <v>572</v>
      </c>
    </row>
    <row r="202" spans="1:12" x14ac:dyDescent="0.25">
      <c r="A202" s="95" t="s">
        <v>182</v>
      </c>
      <c r="B202" s="95" t="s">
        <v>773</v>
      </c>
      <c r="C202" s="95">
        <v>0</v>
      </c>
      <c r="D202" s="95" t="s">
        <v>572</v>
      </c>
      <c r="E202" s="95">
        <v>369.13209999999998</v>
      </c>
      <c r="F202" s="95" t="s">
        <v>572</v>
      </c>
      <c r="G202" s="95">
        <v>390.28550000000001</v>
      </c>
      <c r="H202" s="95" t="s">
        <v>573</v>
      </c>
      <c r="I202" s="95">
        <v>375.57659999999998</v>
      </c>
      <c r="J202" s="95">
        <v>10.780799999999999</v>
      </c>
      <c r="K202" s="95">
        <v>386.35739999999998</v>
      </c>
      <c r="L202" t="s">
        <v>572</v>
      </c>
    </row>
    <row r="203" spans="1:12" x14ac:dyDescent="0.25">
      <c r="A203" s="95" t="s">
        <v>183</v>
      </c>
      <c r="B203" s="95" t="s">
        <v>774</v>
      </c>
      <c r="C203" s="95">
        <v>638.68790000000001</v>
      </c>
      <c r="D203" s="95" t="s">
        <v>573</v>
      </c>
      <c r="E203" s="95">
        <v>615.14739999999995</v>
      </c>
      <c r="F203" s="95" t="s">
        <v>572</v>
      </c>
      <c r="G203" s="95">
        <v>615.99609999999996</v>
      </c>
      <c r="H203" s="95" t="s">
        <v>572</v>
      </c>
      <c r="I203" s="95">
        <v>631.87130000000002</v>
      </c>
      <c r="J203" s="95">
        <v>6.8166000000000002</v>
      </c>
      <c r="K203" s="95">
        <v>638.68790000000001</v>
      </c>
      <c r="L203" t="s">
        <v>572</v>
      </c>
    </row>
    <row r="204" spans="1:12" x14ac:dyDescent="0.25">
      <c r="A204" s="95" t="s">
        <v>184</v>
      </c>
      <c r="B204" s="95" t="s">
        <v>775</v>
      </c>
      <c r="C204" s="95">
        <v>0</v>
      </c>
      <c r="D204" s="95" t="s">
        <v>572</v>
      </c>
      <c r="E204" s="97">
        <v>263.20080000000002</v>
      </c>
      <c r="F204" s="95" t="s">
        <v>572</v>
      </c>
      <c r="G204" s="97">
        <v>271.39530000000002</v>
      </c>
      <c r="H204" s="95" t="s">
        <v>573</v>
      </c>
      <c r="I204" s="97">
        <v>271.39530000000002</v>
      </c>
      <c r="J204" s="95">
        <v>0</v>
      </c>
      <c r="K204" s="97">
        <v>271.39530000000002</v>
      </c>
      <c r="L204" t="s">
        <v>572</v>
      </c>
    </row>
    <row r="205" spans="1:12" x14ac:dyDescent="0.25">
      <c r="A205" s="95" t="s">
        <v>526</v>
      </c>
      <c r="B205" s="95" t="s">
        <v>776</v>
      </c>
      <c r="C205" s="95">
        <v>0</v>
      </c>
      <c r="D205" s="95" t="s">
        <v>572</v>
      </c>
      <c r="E205" s="95">
        <v>277.85559999999998</v>
      </c>
      <c r="F205" s="95" t="s">
        <v>572</v>
      </c>
      <c r="G205" s="95">
        <v>292.5385</v>
      </c>
      <c r="H205" s="95" t="s">
        <v>573</v>
      </c>
      <c r="I205" s="95">
        <v>278.76459999999997</v>
      </c>
      <c r="J205" s="95">
        <v>13.2423</v>
      </c>
      <c r="K205" s="95">
        <v>292.00689999999997</v>
      </c>
      <c r="L205" t="s">
        <v>572</v>
      </c>
    </row>
    <row r="206" spans="1:12" x14ac:dyDescent="0.25">
      <c r="A206" s="95" t="s">
        <v>185</v>
      </c>
      <c r="B206" s="95" t="s">
        <v>777</v>
      </c>
      <c r="C206" s="95">
        <v>0</v>
      </c>
      <c r="D206" s="95" t="s">
        <v>572</v>
      </c>
      <c r="E206" s="97">
        <v>1286.7004999999999</v>
      </c>
      <c r="F206" s="95" t="s">
        <v>572</v>
      </c>
      <c r="G206" s="97">
        <v>1287.0107</v>
      </c>
      <c r="H206" s="95" t="s">
        <v>573</v>
      </c>
      <c r="I206" s="97">
        <v>1245.1985999999999</v>
      </c>
      <c r="J206" s="95">
        <v>41.947400000000002</v>
      </c>
      <c r="K206" s="97">
        <v>1287.146</v>
      </c>
      <c r="L206" t="s">
        <v>572</v>
      </c>
    </row>
    <row r="207" spans="1:12" x14ac:dyDescent="0.25">
      <c r="A207" s="95" t="s">
        <v>186</v>
      </c>
      <c r="B207" s="95" t="s">
        <v>778</v>
      </c>
      <c r="C207" s="95">
        <v>0</v>
      </c>
      <c r="D207" s="95" t="s">
        <v>572</v>
      </c>
      <c r="E207" s="97">
        <v>1196.1541999999999</v>
      </c>
      <c r="F207" s="95" t="s">
        <v>572</v>
      </c>
      <c r="G207" s="97">
        <v>1247.3422</v>
      </c>
      <c r="H207" s="95" t="s">
        <v>573</v>
      </c>
      <c r="I207" s="97">
        <v>1208.0015000000001</v>
      </c>
      <c r="J207" s="95">
        <v>32.311799999999998</v>
      </c>
      <c r="K207" s="97">
        <v>1240.3133</v>
      </c>
      <c r="L207" t="s">
        <v>572</v>
      </c>
    </row>
    <row r="208" spans="1:12" x14ac:dyDescent="0.25">
      <c r="A208" s="95" t="s">
        <v>527</v>
      </c>
      <c r="B208" s="95" t="s">
        <v>779</v>
      </c>
      <c r="C208" s="95">
        <v>527.63760000000002</v>
      </c>
      <c r="D208" s="95" t="s">
        <v>573</v>
      </c>
      <c r="E208" s="97">
        <v>510.09359999999998</v>
      </c>
      <c r="F208" s="95" t="s">
        <v>572</v>
      </c>
      <c r="G208" s="97">
        <v>499.29320000000001</v>
      </c>
      <c r="H208" s="95" t="s">
        <v>572</v>
      </c>
      <c r="I208" s="97">
        <v>511.72179999999997</v>
      </c>
      <c r="J208" s="95">
        <v>15.915800000000001</v>
      </c>
      <c r="K208" s="97">
        <v>527.63760000000002</v>
      </c>
      <c r="L208" t="s">
        <v>572</v>
      </c>
    </row>
    <row r="209" spans="1:12" x14ac:dyDescent="0.25">
      <c r="A209" s="95" t="s">
        <v>187</v>
      </c>
      <c r="B209" s="95" t="s">
        <v>780</v>
      </c>
      <c r="C209" s="95">
        <v>0</v>
      </c>
      <c r="D209" s="95" t="s">
        <v>572</v>
      </c>
      <c r="E209" s="95">
        <v>2272.7474000000002</v>
      </c>
      <c r="F209" s="95" t="s">
        <v>573</v>
      </c>
      <c r="G209" s="95">
        <v>2288.7186999999999</v>
      </c>
      <c r="H209" s="95" t="s">
        <v>572</v>
      </c>
      <c r="I209" s="95">
        <v>2169.3562999999999</v>
      </c>
      <c r="J209" s="95">
        <v>109.2735</v>
      </c>
      <c r="K209" s="95">
        <v>2278.6298000000002</v>
      </c>
      <c r="L209" t="s">
        <v>572</v>
      </c>
    </row>
    <row r="210" spans="1:12" x14ac:dyDescent="0.25">
      <c r="A210" s="95" t="s">
        <v>528</v>
      </c>
      <c r="B210" s="95" t="s">
        <v>781</v>
      </c>
      <c r="C210" s="95">
        <v>0</v>
      </c>
      <c r="D210" s="95" t="s">
        <v>572</v>
      </c>
      <c r="E210" s="95">
        <v>318.87740000000002</v>
      </c>
      <c r="F210" s="95" t="s">
        <v>572</v>
      </c>
      <c r="G210" s="95">
        <v>331.45030000000003</v>
      </c>
      <c r="H210" s="95" t="s">
        <v>573</v>
      </c>
      <c r="I210" s="95">
        <v>331.45030000000003</v>
      </c>
      <c r="J210" s="95">
        <v>0</v>
      </c>
      <c r="K210" s="95">
        <v>331.45030000000003</v>
      </c>
      <c r="L210" t="s">
        <v>572</v>
      </c>
    </row>
    <row r="211" spans="1:12" x14ac:dyDescent="0.25">
      <c r="A211" s="95" t="s">
        <v>529</v>
      </c>
      <c r="B211" s="95" t="s">
        <v>782</v>
      </c>
      <c r="C211" s="95">
        <v>0</v>
      </c>
      <c r="D211" s="95" t="s">
        <v>572</v>
      </c>
      <c r="E211" s="95">
        <v>256.64530000000002</v>
      </c>
      <c r="F211" s="95" t="s">
        <v>572</v>
      </c>
      <c r="G211" s="95">
        <v>274.68310000000002</v>
      </c>
      <c r="H211" s="95" t="s">
        <v>573</v>
      </c>
      <c r="I211" s="95">
        <v>266.95089999999999</v>
      </c>
      <c r="J211" s="95">
        <v>10.089600000000001</v>
      </c>
      <c r="K211" s="95">
        <v>277.04050000000001</v>
      </c>
      <c r="L211" t="s">
        <v>572</v>
      </c>
    </row>
    <row r="212" spans="1:12" x14ac:dyDescent="0.25">
      <c r="A212" s="95" t="s">
        <v>530</v>
      </c>
      <c r="B212" s="95" t="s">
        <v>783</v>
      </c>
      <c r="C212" s="95">
        <v>0</v>
      </c>
      <c r="D212" s="95" t="s">
        <v>572</v>
      </c>
      <c r="E212" s="95">
        <v>658.96590000000003</v>
      </c>
      <c r="F212" s="95" t="s">
        <v>572</v>
      </c>
      <c r="G212" s="95">
        <v>683.73919999999998</v>
      </c>
      <c r="H212" s="95" t="s">
        <v>573</v>
      </c>
      <c r="I212" s="95">
        <v>666.99710000000005</v>
      </c>
      <c r="J212" s="95">
        <v>18.730799999999999</v>
      </c>
      <c r="K212" s="95">
        <v>685.72789999999998</v>
      </c>
      <c r="L212" t="s">
        <v>572</v>
      </c>
    </row>
    <row r="213" spans="1:12" x14ac:dyDescent="0.25">
      <c r="A213" s="95" t="s">
        <v>188</v>
      </c>
      <c r="B213" s="95" t="s">
        <v>784</v>
      </c>
      <c r="C213" s="95">
        <v>0</v>
      </c>
      <c r="D213" s="95" t="s">
        <v>572</v>
      </c>
      <c r="E213" s="95">
        <v>295.721</v>
      </c>
      <c r="F213" s="95" t="s">
        <v>572</v>
      </c>
      <c r="G213" s="95">
        <v>325.28280000000001</v>
      </c>
      <c r="H213" s="95" t="s">
        <v>573</v>
      </c>
      <c r="I213" s="95">
        <v>325.28280000000001</v>
      </c>
      <c r="J213" s="95">
        <v>0</v>
      </c>
      <c r="K213" s="95">
        <v>325.28280000000001</v>
      </c>
      <c r="L213" t="s">
        <v>572</v>
      </c>
    </row>
    <row r="214" spans="1:12" x14ac:dyDescent="0.25">
      <c r="A214" s="95" t="s">
        <v>189</v>
      </c>
      <c r="B214" s="95" t="s">
        <v>785</v>
      </c>
      <c r="C214" s="95">
        <v>0</v>
      </c>
      <c r="D214" s="95" t="s">
        <v>572</v>
      </c>
      <c r="E214" s="97">
        <v>988.98590000000002</v>
      </c>
      <c r="F214" s="95" t="s">
        <v>572</v>
      </c>
      <c r="G214" s="97">
        <v>990.82579999999996</v>
      </c>
      <c r="H214" s="95" t="s">
        <v>573</v>
      </c>
      <c r="I214" s="97">
        <v>954.07299999999998</v>
      </c>
      <c r="J214" s="95">
        <v>43.524099999999997</v>
      </c>
      <c r="K214" s="97">
        <v>997.59709999999995</v>
      </c>
      <c r="L214" t="s">
        <v>572</v>
      </c>
    </row>
    <row r="215" spans="1:12" x14ac:dyDescent="0.25">
      <c r="A215" s="95" t="s">
        <v>531</v>
      </c>
      <c r="B215" s="95" t="s">
        <v>786</v>
      </c>
      <c r="C215" s="95">
        <v>0</v>
      </c>
      <c r="D215" s="95" t="s">
        <v>572</v>
      </c>
      <c r="E215" s="97">
        <v>142.8921</v>
      </c>
      <c r="F215" s="95" t="s">
        <v>572</v>
      </c>
      <c r="G215" s="97">
        <v>151.0411</v>
      </c>
      <c r="H215" s="95" t="s">
        <v>573</v>
      </c>
      <c r="I215" s="97">
        <v>146.00749999999999</v>
      </c>
      <c r="J215" s="95">
        <v>0</v>
      </c>
      <c r="K215" s="97">
        <v>146.00749999999999</v>
      </c>
      <c r="L215" t="s">
        <v>572</v>
      </c>
    </row>
    <row r="216" spans="1:12" x14ac:dyDescent="0.25">
      <c r="A216" s="95" t="s">
        <v>190</v>
      </c>
      <c r="B216" s="95" t="s">
        <v>787</v>
      </c>
      <c r="C216" s="95">
        <v>0</v>
      </c>
      <c r="D216" s="95" t="s">
        <v>572</v>
      </c>
      <c r="E216" s="95">
        <v>377.46140000000003</v>
      </c>
      <c r="F216" s="95" t="s">
        <v>573</v>
      </c>
      <c r="G216" s="95">
        <v>353.09750000000003</v>
      </c>
      <c r="H216" s="95" t="s">
        <v>572</v>
      </c>
      <c r="I216" s="95">
        <v>377.46140000000003</v>
      </c>
      <c r="J216" s="95">
        <v>0</v>
      </c>
      <c r="K216" s="95">
        <v>377.46140000000003</v>
      </c>
      <c r="L216" t="s">
        <v>572</v>
      </c>
    </row>
    <row r="217" spans="1:12" x14ac:dyDescent="0.25">
      <c r="A217" s="95" t="s">
        <v>191</v>
      </c>
      <c r="B217" s="95" t="s">
        <v>788</v>
      </c>
      <c r="C217" s="95">
        <v>0</v>
      </c>
      <c r="D217" s="95" t="s">
        <v>572</v>
      </c>
      <c r="E217" s="95">
        <v>4554.2314999999999</v>
      </c>
      <c r="F217" s="95" t="s">
        <v>572</v>
      </c>
      <c r="G217" s="95">
        <v>4551.9835999999996</v>
      </c>
      <c r="H217" s="95" t="s">
        <v>573</v>
      </c>
      <c r="I217" s="95">
        <v>4404.1054000000004</v>
      </c>
      <c r="J217" s="95">
        <v>168.32169999999999</v>
      </c>
      <c r="K217" s="95">
        <v>4572.4270999999999</v>
      </c>
      <c r="L217" t="s">
        <v>572</v>
      </c>
    </row>
    <row r="218" spans="1:12" x14ac:dyDescent="0.25">
      <c r="A218" s="95" t="s">
        <v>192</v>
      </c>
      <c r="B218" s="95" t="s">
        <v>789</v>
      </c>
      <c r="C218" s="97">
        <v>14213.6595</v>
      </c>
      <c r="D218" s="95" t="s">
        <v>573</v>
      </c>
      <c r="E218" s="95">
        <v>13853.863799999999</v>
      </c>
      <c r="F218" s="95" t="s">
        <v>572</v>
      </c>
      <c r="G218" s="95">
        <v>13658.69</v>
      </c>
      <c r="H218" s="95" t="s">
        <v>572</v>
      </c>
      <c r="I218" s="97">
        <v>13860.753699999999</v>
      </c>
      <c r="J218" s="95">
        <v>352.9058</v>
      </c>
      <c r="K218" s="97">
        <v>14213.6595</v>
      </c>
      <c r="L218" t="s">
        <v>572</v>
      </c>
    </row>
    <row r="219" spans="1:12" x14ac:dyDescent="0.25">
      <c r="A219" s="95" t="s">
        <v>193</v>
      </c>
      <c r="B219" s="95" t="s">
        <v>790</v>
      </c>
      <c r="C219" s="95">
        <v>4319.4283999999998</v>
      </c>
      <c r="D219" s="95" t="s">
        <v>573</v>
      </c>
      <c r="E219" s="95">
        <v>4179.9800999999998</v>
      </c>
      <c r="F219" s="95" t="s">
        <v>572</v>
      </c>
      <c r="G219" s="95">
        <v>4168.3563999999997</v>
      </c>
      <c r="H219" s="95" t="s">
        <v>572</v>
      </c>
      <c r="I219" s="95">
        <v>4195.6797999999999</v>
      </c>
      <c r="J219" s="95">
        <v>123.7486</v>
      </c>
      <c r="K219" s="95">
        <v>4319.4283999999998</v>
      </c>
      <c r="L219" t="s">
        <v>572</v>
      </c>
    </row>
    <row r="220" spans="1:12" x14ac:dyDescent="0.25">
      <c r="A220" s="95" t="s">
        <v>194</v>
      </c>
      <c r="B220" s="95" t="s">
        <v>791</v>
      </c>
      <c r="C220" s="95">
        <v>0</v>
      </c>
      <c r="D220" s="95" t="s">
        <v>572</v>
      </c>
      <c r="E220" s="95">
        <v>1834.8948</v>
      </c>
      <c r="F220" s="95" t="s">
        <v>573</v>
      </c>
      <c r="G220" s="95">
        <v>1802.0414000000001</v>
      </c>
      <c r="H220" s="95" t="s">
        <v>572</v>
      </c>
      <c r="I220" s="95">
        <v>1811.3764000000001</v>
      </c>
      <c r="J220" s="95">
        <v>31.816500000000001</v>
      </c>
      <c r="K220" s="95">
        <v>1843.1929</v>
      </c>
      <c r="L220" t="s">
        <v>572</v>
      </c>
    </row>
    <row r="221" spans="1:12" x14ac:dyDescent="0.25">
      <c r="A221" s="95" t="s">
        <v>195</v>
      </c>
      <c r="B221" s="95" t="s">
        <v>792</v>
      </c>
      <c r="C221" s="95">
        <v>16890.173900000002</v>
      </c>
      <c r="D221" s="95" t="s">
        <v>573</v>
      </c>
      <c r="E221" s="95">
        <v>16541.838400000001</v>
      </c>
      <c r="F221" s="95" t="s">
        <v>572</v>
      </c>
      <c r="G221" s="95">
        <v>16518.680700000001</v>
      </c>
      <c r="H221" s="95" t="s">
        <v>572</v>
      </c>
      <c r="I221" s="95">
        <v>16425.704000000002</v>
      </c>
      <c r="J221" s="95">
        <v>464.4699</v>
      </c>
      <c r="K221" s="95">
        <v>16890.173900000002</v>
      </c>
      <c r="L221" t="s">
        <v>572</v>
      </c>
    </row>
    <row r="222" spans="1:12" x14ac:dyDescent="0.25">
      <c r="A222" s="95" t="s">
        <v>196</v>
      </c>
      <c r="B222" s="95" t="s">
        <v>793</v>
      </c>
      <c r="C222" s="95">
        <v>0</v>
      </c>
      <c r="D222" s="95" t="s">
        <v>572</v>
      </c>
      <c r="E222" s="97">
        <v>5252.1806999999999</v>
      </c>
      <c r="F222" s="95" t="s">
        <v>573</v>
      </c>
      <c r="G222" s="97">
        <v>5246.9062999999996</v>
      </c>
      <c r="H222" s="95" t="s">
        <v>572</v>
      </c>
      <c r="I222" s="97">
        <v>5250.0694000000003</v>
      </c>
      <c r="J222" s="95">
        <v>10.744400000000001</v>
      </c>
      <c r="K222" s="97">
        <v>5260.8137999999999</v>
      </c>
      <c r="L222" t="s">
        <v>572</v>
      </c>
    </row>
    <row r="223" spans="1:12" x14ac:dyDescent="0.25">
      <c r="A223" s="95" t="s">
        <v>197</v>
      </c>
      <c r="B223" s="95" t="s">
        <v>794</v>
      </c>
      <c r="C223" s="95">
        <v>0</v>
      </c>
      <c r="D223" s="95" t="s">
        <v>572</v>
      </c>
      <c r="E223" s="95">
        <v>8187.3266999999996</v>
      </c>
      <c r="F223" s="95" t="s">
        <v>572</v>
      </c>
      <c r="G223" s="95">
        <v>8264.6422999999995</v>
      </c>
      <c r="H223" s="95" t="s">
        <v>573</v>
      </c>
      <c r="I223" s="95">
        <v>7925.3434999999999</v>
      </c>
      <c r="J223" s="95">
        <v>250.3947</v>
      </c>
      <c r="K223" s="95">
        <v>8175.7381999999998</v>
      </c>
      <c r="L223" t="s">
        <v>572</v>
      </c>
    </row>
    <row r="224" spans="1:12" x14ac:dyDescent="0.25">
      <c r="A224" s="95" t="s">
        <v>198</v>
      </c>
      <c r="B224" s="95" t="s">
        <v>795</v>
      </c>
      <c r="C224" s="95">
        <v>0</v>
      </c>
      <c r="D224" s="95" t="s">
        <v>572</v>
      </c>
      <c r="E224" s="95">
        <v>3730.9663</v>
      </c>
      <c r="F224" s="95" t="s">
        <v>572</v>
      </c>
      <c r="G224" s="95">
        <v>3734.5077999999999</v>
      </c>
      <c r="H224" s="95" t="s">
        <v>573</v>
      </c>
      <c r="I224" s="95">
        <v>3681.96</v>
      </c>
      <c r="J224" s="95">
        <v>78.033299999999997</v>
      </c>
      <c r="K224" s="95">
        <v>3759.9933000000001</v>
      </c>
      <c r="L224" t="s">
        <v>572</v>
      </c>
    </row>
    <row r="225" spans="1:12" x14ac:dyDescent="0.25">
      <c r="A225" s="95" t="s">
        <v>199</v>
      </c>
      <c r="B225" s="95" t="s">
        <v>796</v>
      </c>
      <c r="C225" s="95">
        <v>0</v>
      </c>
      <c r="D225" s="95" t="s">
        <v>572</v>
      </c>
      <c r="E225" s="95">
        <v>643.42380000000003</v>
      </c>
      <c r="F225" s="95" t="s">
        <v>573</v>
      </c>
      <c r="G225" s="95">
        <v>633.6576</v>
      </c>
      <c r="H225" s="95" t="s">
        <v>572</v>
      </c>
      <c r="I225" s="95">
        <v>626.68430000000001</v>
      </c>
      <c r="J225" s="95">
        <v>14.539300000000001</v>
      </c>
      <c r="K225" s="95">
        <v>641.22360000000003</v>
      </c>
      <c r="L225" t="s">
        <v>572</v>
      </c>
    </row>
    <row r="226" spans="1:12" x14ac:dyDescent="0.25">
      <c r="A226" s="95" t="s">
        <v>200</v>
      </c>
      <c r="B226" s="95" t="s">
        <v>797</v>
      </c>
      <c r="C226" s="95">
        <v>15320.6396</v>
      </c>
      <c r="D226" s="95" t="s">
        <v>573</v>
      </c>
      <c r="E226" s="95">
        <v>14727.4473</v>
      </c>
      <c r="F226" s="95" t="s">
        <v>572</v>
      </c>
      <c r="G226" s="95">
        <v>14450.2827</v>
      </c>
      <c r="H226" s="95" t="s">
        <v>572</v>
      </c>
      <c r="I226" s="95">
        <v>14975.1667</v>
      </c>
      <c r="J226" s="95">
        <v>345.47289999999998</v>
      </c>
      <c r="K226" s="95">
        <v>15320.6396</v>
      </c>
      <c r="L226" t="s">
        <v>572</v>
      </c>
    </row>
    <row r="227" spans="1:12" x14ac:dyDescent="0.25">
      <c r="A227" s="95" t="s">
        <v>201</v>
      </c>
      <c r="B227" s="95" t="s">
        <v>798</v>
      </c>
      <c r="C227" s="95">
        <v>0</v>
      </c>
      <c r="D227" s="95" t="s">
        <v>572</v>
      </c>
      <c r="E227" s="95">
        <v>16184.096299999999</v>
      </c>
      <c r="F227" s="95" t="s">
        <v>573</v>
      </c>
      <c r="G227" s="95">
        <v>16001.0288</v>
      </c>
      <c r="H227" s="95" t="s">
        <v>572</v>
      </c>
      <c r="I227" s="95">
        <v>15801.9704</v>
      </c>
      <c r="J227" s="95">
        <v>414.7525</v>
      </c>
      <c r="K227" s="95">
        <v>16216.722900000001</v>
      </c>
      <c r="L227" t="s">
        <v>572</v>
      </c>
    </row>
    <row r="228" spans="1:12" x14ac:dyDescent="0.25">
      <c r="A228" s="95" t="s">
        <v>202</v>
      </c>
      <c r="B228" s="95" t="s">
        <v>799</v>
      </c>
      <c r="C228" s="95">
        <v>0</v>
      </c>
      <c r="D228" s="95" t="s">
        <v>572</v>
      </c>
      <c r="E228" s="95">
        <v>2435.0826000000002</v>
      </c>
      <c r="F228" s="95" t="s">
        <v>572</v>
      </c>
      <c r="G228" s="95">
        <v>2473.8389000000002</v>
      </c>
      <c r="H228" s="95" t="s">
        <v>573</v>
      </c>
      <c r="I228" s="95">
        <v>2451.7539999999999</v>
      </c>
      <c r="J228" s="95">
        <v>12.859</v>
      </c>
      <c r="K228" s="95">
        <v>2464.6129999999998</v>
      </c>
      <c r="L228" t="s">
        <v>572</v>
      </c>
    </row>
    <row r="229" spans="1:12" x14ac:dyDescent="0.25">
      <c r="A229" s="95" t="s">
        <v>203</v>
      </c>
      <c r="B229" s="95" t="s">
        <v>800</v>
      </c>
      <c r="C229" s="97">
        <v>0</v>
      </c>
      <c r="D229" s="95" t="s">
        <v>572</v>
      </c>
      <c r="E229" s="95">
        <v>1170.0501999999999</v>
      </c>
      <c r="F229" s="95" t="s">
        <v>572</v>
      </c>
      <c r="G229" s="95">
        <v>1177.7797</v>
      </c>
      <c r="H229" s="95" t="s">
        <v>573</v>
      </c>
      <c r="I229" s="97">
        <v>1112.0613000000001</v>
      </c>
      <c r="J229" s="95">
        <v>50.427</v>
      </c>
      <c r="K229" s="97">
        <v>1162.4883</v>
      </c>
      <c r="L229" t="s">
        <v>572</v>
      </c>
    </row>
    <row r="230" spans="1:12" x14ac:dyDescent="0.25">
      <c r="A230" s="95" t="s">
        <v>204</v>
      </c>
      <c r="B230" s="95" t="s">
        <v>1225</v>
      </c>
      <c r="C230" s="95">
        <v>0</v>
      </c>
      <c r="D230" s="95" t="s">
        <v>572</v>
      </c>
      <c r="E230" s="95">
        <v>2351.2919000000002</v>
      </c>
      <c r="F230" s="95" t="s">
        <v>573</v>
      </c>
      <c r="G230" s="95">
        <v>2269.3719999999998</v>
      </c>
      <c r="H230" s="95" t="s">
        <v>572</v>
      </c>
      <c r="I230" s="95">
        <v>2240.7667000000001</v>
      </c>
      <c r="J230" s="95">
        <v>128.3364</v>
      </c>
      <c r="K230" s="95">
        <v>2369.1030999999998</v>
      </c>
      <c r="L230" t="s">
        <v>572</v>
      </c>
    </row>
    <row r="231" spans="1:12" x14ac:dyDescent="0.25">
      <c r="A231" s="95" t="s">
        <v>205</v>
      </c>
      <c r="B231" s="95" t="s">
        <v>802</v>
      </c>
      <c r="C231" s="95">
        <v>0</v>
      </c>
      <c r="D231" s="95" t="s">
        <v>572</v>
      </c>
      <c r="E231" s="97">
        <v>781.60530000000006</v>
      </c>
      <c r="F231" s="95" t="s">
        <v>572</v>
      </c>
      <c r="G231" s="97">
        <v>864.94039999999995</v>
      </c>
      <c r="H231" s="95" t="s">
        <v>573</v>
      </c>
      <c r="I231" s="97">
        <v>859.84939999999995</v>
      </c>
      <c r="J231" s="95">
        <v>7.56</v>
      </c>
      <c r="K231" s="97">
        <v>867.40940000000001</v>
      </c>
      <c r="L231" t="s">
        <v>572</v>
      </c>
    </row>
    <row r="232" spans="1:12" x14ac:dyDescent="0.25">
      <c r="A232" s="95" t="s">
        <v>206</v>
      </c>
      <c r="B232" s="95" t="s">
        <v>1184</v>
      </c>
      <c r="C232" s="95">
        <v>0</v>
      </c>
      <c r="D232" s="95" t="s">
        <v>572</v>
      </c>
      <c r="E232" s="97">
        <v>201.93090000000001</v>
      </c>
      <c r="F232" s="95" t="s">
        <v>572</v>
      </c>
      <c r="G232" s="97">
        <v>256.15109999999999</v>
      </c>
      <c r="H232" s="95" t="s">
        <v>573</v>
      </c>
      <c r="I232" s="97">
        <v>222.45060000000001</v>
      </c>
      <c r="J232" s="95">
        <v>7.2039</v>
      </c>
      <c r="K232" s="97">
        <v>229.65450000000001</v>
      </c>
      <c r="L232" t="s">
        <v>572</v>
      </c>
    </row>
    <row r="233" spans="1:12" x14ac:dyDescent="0.25">
      <c r="A233" s="95" t="s">
        <v>207</v>
      </c>
      <c r="B233" s="95" t="s">
        <v>804</v>
      </c>
      <c r="C233" s="95">
        <v>0</v>
      </c>
      <c r="D233" s="95" t="s">
        <v>572</v>
      </c>
      <c r="E233" s="95">
        <v>541.31269999999995</v>
      </c>
      <c r="F233" s="95" t="s">
        <v>573</v>
      </c>
      <c r="G233" s="95">
        <v>536.9316</v>
      </c>
      <c r="H233" s="95" t="s">
        <v>572</v>
      </c>
      <c r="I233" s="95">
        <v>520.00279999999998</v>
      </c>
      <c r="J233" s="95">
        <v>20.7286</v>
      </c>
      <c r="K233" s="95">
        <v>540.73140000000001</v>
      </c>
      <c r="L233" t="s">
        <v>572</v>
      </c>
    </row>
    <row r="234" spans="1:12" x14ac:dyDescent="0.25">
      <c r="A234" s="95" t="s">
        <v>208</v>
      </c>
      <c r="B234" s="95" t="s">
        <v>805</v>
      </c>
      <c r="C234" s="95">
        <v>0</v>
      </c>
      <c r="D234" s="95" t="s">
        <v>572</v>
      </c>
      <c r="E234" s="97">
        <v>420.49239999999998</v>
      </c>
      <c r="F234" s="95" t="s">
        <v>573</v>
      </c>
      <c r="G234" s="97">
        <v>381.65769999999998</v>
      </c>
      <c r="H234" s="95" t="s">
        <v>572</v>
      </c>
      <c r="I234" s="97">
        <v>403.2167</v>
      </c>
      <c r="J234" s="95">
        <v>19.442499999999999</v>
      </c>
      <c r="K234" s="97">
        <v>422.6592</v>
      </c>
      <c r="L234" t="s">
        <v>572</v>
      </c>
    </row>
    <row r="235" spans="1:12" x14ac:dyDescent="0.25">
      <c r="A235" s="95" t="s">
        <v>210</v>
      </c>
      <c r="B235" s="95" t="s">
        <v>1226</v>
      </c>
      <c r="C235" s="95">
        <v>936.84910000000002</v>
      </c>
      <c r="D235" s="95" t="s">
        <v>573</v>
      </c>
      <c r="E235" s="95">
        <v>889.11680000000001</v>
      </c>
      <c r="F235" s="95" t="s">
        <v>572</v>
      </c>
      <c r="G235" s="95">
        <v>918.69619999999998</v>
      </c>
      <c r="H235" s="95" t="s">
        <v>572</v>
      </c>
      <c r="I235" s="95">
        <v>926.17010000000005</v>
      </c>
      <c r="J235" s="95">
        <v>10.679</v>
      </c>
      <c r="K235" s="95">
        <v>936.84910000000002</v>
      </c>
      <c r="L235" t="s">
        <v>572</v>
      </c>
    </row>
    <row r="236" spans="1:12" x14ac:dyDescent="0.25">
      <c r="A236" s="95" t="s">
        <v>211</v>
      </c>
      <c r="B236" s="95" t="s">
        <v>808</v>
      </c>
      <c r="C236" s="95">
        <v>153.65020000000001</v>
      </c>
      <c r="D236" s="95" t="s">
        <v>573</v>
      </c>
      <c r="E236" s="95">
        <v>145.8313</v>
      </c>
      <c r="F236" s="95" t="s">
        <v>572</v>
      </c>
      <c r="G236" s="95">
        <v>156.2645</v>
      </c>
      <c r="H236" s="95" t="s">
        <v>572</v>
      </c>
      <c r="I236" s="95">
        <v>148.07220000000001</v>
      </c>
      <c r="J236" s="95">
        <v>5.5780000000000003</v>
      </c>
      <c r="K236" s="95">
        <v>153.65020000000001</v>
      </c>
      <c r="L236" t="s">
        <v>572</v>
      </c>
    </row>
    <row r="237" spans="1:12" x14ac:dyDescent="0.25">
      <c r="A237" s="95" t="s">
        <v>212</v>
      </c>
      <c r="B237" s="95" t="s">
        <v>809</v>
      </c>
      <c r="C237" s="95">
        <v>1478.0781999999999</v>
      </c>
      <c r="D237" s="95" t="s">
        <v>573</v>
      </c>
      <c r="E237" s="95">
        <v>1376.3697</v>
      </c>
      <c r="F237" s="95" t="s">
        <v>572</v>
      </c>
      <c r="G237" s="95">
        <v>1311.2389000000001</v>
      </c>
      <c r="H237" s="95" t="s">
        <v>572</v>
      </c>
      <c r="I237" s="95">
        <v>1368.2158999999999</v>
      </c>
      <c r="J237" s="95">
        <v>109.8623</v>
      </c>
      <c r="K237" s="95">
        <v>1478.0781999999999</v>
      </c>
      <c r="L237" t="s">
        <v>572</v>
      </c>
    </row>
    <row r="238" spans="1:12" x14ac:dyDescent="0.25">
      <c r="A238" s="95" t="s">
        <v>213</v>
      </c>
      <c r="B238" s="95" t="s">
        <v>810</v>
      </c>
      <c r="C238" s="95">
        <v>0</v>
      </c>
      <c r="D238" s="95" t="s">
        <v>572</v>
      </c>
      <c r="E238" s="95">
        <v>537.69920000000002</v>
      </c>
      <c r="F238" s="95" t="s">
        <v>572</v>
      </c>
      <c r="G238" s="95">
        <v>557.5367</v>
      </c>
      <c r="H238" s="95" t="s">
        <v>573</v>
      </c>
      <c r="I238" s="95">
        <v>557.5367</v>
      </c>
      <c r="J238" s="95">
        <v>6.9105999999999996</v>
      </c>
      <c r="K238" s="95">
        <v>564.44730000000004</v>
      </c>
      <c r="L238" t="s">
        <v>572</v>
      </c>
    </row>
    <row r="239" spans="1:12" x14ac:dyDescent="0.25">
      <c r="A239" s="95" t="s">
        <v>214</v>
      </c>
      <c r="B239" s="95" t="s">
        <v>1185</v>
      </c>
      <c r="C239" s="95">
        <v>955.58019999999999</v>
      </c>
      <c r="D239" s="95" t="s">
        <v>573</v>
      </c>
      <c r="E239" s="95">
        <v>806.67089999999996</v>
      </c>
      <c r="F239" s="95" t="s">
        <v>572</v>
      </c>
      <c r="G239" s="95">
        <v>836.59130000000005</v>
      </c>
      <c r="H239" s="95" t="s">
        <v>572</v>
      </c>
      <c r="I239" s="95">
        <v>920.77480000000003</v>
      </c>
      <c r="J239" s="95">
        <v>34.805399999999999</v>
      </c>
      <c r="K239" s="95">
        <v>955.58019999999999</v>
      </c>
      <c r="L239" t="s">
        <v>572</v>
      </c>
    </row>
    <row r="240" spans="1:12" x14ac:dyDescent="0.25">
      <c r="A240" s="95" t="s">
        <v>215</v>
      </c>
      <c r="B240" s="95" t="s">
        <v>812</v>
      </c>
      <c r="C240" s="95">
        <v>1077.4393</v>
      </c>
      <c r="D240" s="95" t="s">
        <v>573</v>
      </c>
      <c r="E240" s="95">
        <v>839.8116</v>
      </c>
      <c r="F240" s="95" t="s">
        <v>572</v>
      </c>
      <c r="G240" s="95">
        <v>843.13409999999999</v>
      </c>
      <c r="H240" s="95" t="s">
        <v>572</v>
      </c>
      <c r="I240" s="95">
        <v>1076.3561999999999</v>
      </c>
      <c r="J240" s="95">
        <v>1.0831</v>
      </c>
      <c r="K240" s="95">
        <v>1077.4393</v>
      </c>
      <c r="L240" t="s">
        <v>572</v>
      </c>
    </row>
    <row r="241" spans="1:12" x14ac:dyDescent="0.25">
      <c r="A241" s="95" t="s">
        <v>217</v>
      </c>
      <c r="B241" s="95" t="s">
        <v>1227</v>
      </c>
      <c r="C241" s="97">
        <v>0</v>
      </c>
      <c r="D241" s="95" t="s">
        <v>572</v>
      </c>
      <c r="E241" s="97">
        <v>1982.9109000000001</v>
      </c>
      <c r="F241" s="95" t="s">
        <v>573</v>
      </c>
      <c r="G241" s="97">
        <v>1965.7630999999999</v>
      </c>
      <c r="H241" s="95" t="s">
        <v>572</v>
      </c>
      <c r="I241" s="97">
        <v>1904.6534999999999</v>
      </c>
      <c r="J241" s="95">
        <v>74.179900000000004</v>
      </c>
      <c r="K241" s="97">
        <v>1978.8334</v>
      </c>
      <c r="L241" t="s">
        <v>572</v>
      </c>
    </row>
    <row r="242" spans="1:12" x14ac:dyDescent="0.25">
      <c r="A242" s="95" t="s">
        <v>218</v>
      </c>
      <c r="B242" s="95" t="s">
        <v>815</v>
      </c>
      <c r="C242" s="95">
        <v>228.3348</v>
      </c>
      <c r="D242" s="95" t="s">
        <v>573</v>
      </c>
      <c r="E242" s="95">
        <v>203.2662</v>
      </c>
      <c r="F242" s="95" t="s">
        <v>572</v>
      </c>
      <c r="G242" s="95">
        <v>152.3861</v>
      </c>
      <c r="H242" s="95" t="s">
        <v>572</v>
      </c>
      <c r="I242" s="95">
        <v>223.6249</v>
      </c>
      <c r="J242" s="95">
        <v>4.7099000000000002</v>
      </c>
      <c r="K242" s="95">
        <v>228.3348</v>
      </c>
      <c r="L242" t="s">
        <v>572</v>
      </c>
    </row>
    <row r="243" spans="1:12" x14ac:dyDescent="0.25">
      <c r="A243" s="95" t="s">
        <v>219</v>
      </c>
      <c r="B243" s="95" t="s">
        <v>816</v>
      </c>
      <c r="C243" s="95">
        <v>0</v>
      </c>
      <c r="D243" s="95" t="s">
        <v>572</v>
      </c>
      <c r="E243" s="97">
        <v>954.34130000000005</v>
      </c>
      <c r="F243" s="95" t="s">
        <v>572</v>
      </c>
      <c r="G243" s="97">
        <v>979.04150000000004</v>
      </c>
      <c r="H243" s="95" t="s">
        <v>573</v>
      </c>
      <c r="I243" s="97">
        <v>979.04150000000004</v>
      </c>
      <c r="J243" s="95">
        <v>0</v>
      </c>
      <c r="K243" s="97">
        <v>979.04150000000004</v>
      </c>
      <c r="L243" t="s">
        <v>572</v>
      </c>
    </row>
    <row r="244" spans="1:12" x14ac:dyDescent="0.25">
      <c r="A244" s="95" t="s">
        <v>220</v>
      </c>
      <c r="B244" s="95" t="s">
        <v>817</v>
      </c>
      <c r="C244" s="95">
        <v>113.4021</v>
      </c>
      <c r="D244" s="95" t="s">
        <v>573</v>
      </c>
      <c r="E244" s="95">
        <v>100.04900000000001</v>
      </c>
      <c r="F244" s="95" t="s">
        <v>572</v>
      </c>
      <c r="G244" s="95">
        <v>95.198999999999998</v>
      </c>
      <c r="H244" s="95" t="s">
        <v>572</v>
      </c>
      <c r="I244" s="95">
        <v>113.4021</v>
      </c>
      <c r="J244" s="95">
        <v>0</v>
      </c>
      <c r="K244" s="95">
        <v>113.4021</v>
      </c>
      <c r="L244" t="s">
        <v>572</v>
      </c>
    </row>
    <row r="245" spans="1:12" x14ac:dyDescent="0.25">
      <c r="A245" s="95" t="s">
        <v>221</v>
      </c>
      <c r="B245" s="95" t="s">
        <v>1228</v>
      </c>
      <c r="C245" s="97">
        <v>1489.2399</v>
      </c>
      <c r="D245" s="95" t="s">
        <v>573</v>
      </c>
      <c r="E245" s="97">
        <v>1366.5293999999999</v>
      </c>
      <c r="F245" s="95" t="s">
        <v>572</v>
      </c>
      <c r="G245" s="97">
        <v>1361.8628000000001</v>
      </c>
      <c r="H245" s="95" t="s">
        <v>572</v>
      </c>
      <c r="I245" s="97">
        <v>1046.1851999999999</v>
      </c>
      <c r="J245" s="95">
        <v>443.05470000000003</v>
      </c>
      <c r="K245" s="97">
        <v>1489.2399</v>
      </c>
      <c r="L245" t="s">
        <v>572</v>
      </c>
    </row>
    <row r="246" spans="1:12" x14ac:dyDescent="0.25">
      <c r="A246" s="95" t="s">
        <v>222</v>
      </c>
      <c r="B246" s="95" t="s">
        <v>819</v>
      </c>
      <c r="C246" s="95">
        <v>0</v>
      </c>
      <c r="D246" s="95" t="s">
        <v>572</v>
      </c>
      <c r="E246" s="95">
        <v>272.14049999999997</v>
      </c>
      <c r="F246" s="95" t="s">
        <v>572</v>
      </c>
      <c r="G246" s="95">
        <v>278.00049999999999</v>
      </c>
      <c r="H246" s="95" t="s">
        <v>573</v>
      </c>
      <c r="I246" s="95">
        <v>278.00049999999999</v>
      </c>
      <c r="J246" s="95">
        <v>0</v>
      </c>
      <c r="K246" s="95">
        <v>278.00049999999999</v>
      </c>
      <c r="L246" t="s">
        <v>572</v>
      </c>
    </row>
    <row r="247" spans="1:12" x14ac:dyDescent="0.25">
      <c r="A247" s="95" t="s">
        <v>1168</v>
      </c>
      <c r="B247" s="95" t="s">
        <v>1160</v>
      </c>
      <c r="C247" s="95">
        <v>0</v>
      </c>
      <c r="D247" s="95" t="s">
        <v>572</v>
      </c>
      <c r="E247" s="97">
        <v>384.96620000000001</v>
      </c>
      <c r="F247" s="95" t="s">
        <v>572</v>
      </c>
      <c r="G247" s="97">
        <v>403.41250000000002</v>
      </c>
      <c r="H247" s="95" t="s">
        <v>573</v>
      </c>
      <c r="I247" s="97">
        <v>403.41250000000002</v>
      </c>
      <c r="J247" s="95">
        <v>15.882999999999999</v>
      </c>
      <c r="K247" s="97">
        <v>419.2955</v>
      </c>
      <c r="L247" t="s">
        <v>572</v>
      </c>
    </row>
    <row r="248" spans="1:12" x14ac:dyDescent="0.25">
      <c r="A248" s="95" t="s">
        <v>1243</v>
      </c>
      <c r="B248" s="95" t="s">
        <v>1246</v>
      </c>
      <c r="C248" s="95">
        <v>0</v>
      </c>
      <c r="D248" s="95" t="s">
        <v>572</v>
      </c>
      <c r="E248" s="95">
        <v>181.41720000000001</v>
      </c>
      <c r="F248" s="95" t="s">
        <v>573</v>
      </c>
      <c r="G248" s="95">
        <v>150.68889999999999</v>
      </c>
      <c r="H248" s="95" t="s">
        <v>572</v>
      </c>
      <c r="I248" s="95">
        <v>181.41720000000001</v>
      </c>
      <c r="J248" s="95">
        <v>0</v>
      </c>
      <c r="K248" s="95">
        <v>181.41720000000001</v>
      </c>
      <c r="L248" t="s">
        <v>572</v>
      </c>
    </row>
    <row r="249" spans="1:12" x14ac:dyDescent="0.25">
      <c r="A249" s="95" t="s">
        <v>223</v>
      </c>
      <c r="B249" s="95" t="s">
        <v>820</v>
      </c>
      <c r="C249" s="95">
        <v>0</v>
      </c>
      <c r="D249" s="95" t="s">
        <v>572</v>
      </c>
      <c r="E249" s="95">
        <v>3157.3092999999999</v>
      </c>
      <c r="F249" s="95" t="s">
        <v>573</v>
      </c>
      <c r="G249" s="95">
        <v>3146.5727999999999</v>
      </c>
      <c r="H249" s="95" t="s">
        <v>572</v>
      </c>
      <c r="I249" s="95">
        <v>3097.2972</v>
      </c>
      <c r="J249" s="95">
        <v>59.9848</v>
      </c>
      <c r="K249" s="95">
        <v>3157.2820000000002</v>
      </c>
      <c r="L249" t="s">
        <v>572</v>
      </c>
    </row>
    <row r="250" spans="1:12" x14ac:dyDescent="0.25">
      <c r="A250" s="95" t="s">
        <v>532</v>
      </c>
      <c r="B250" s="95" t="s">
        <v>821</v>
      </c>
      <c r="C250" s="95">
        <v>0</v>
      </c>
      <c r="D250" s="95" t="s">
        <v>572</v>
      </c>
      <c r="E250" s="95">
        <v>165.6078</v>
      </c>
      <c r="F250" s="95" t="s">
        <v>572</v>
      </c>
      <c r="G250" s="95">
        <v>182.4461</v>
      </c>
      <c r="H250" s="95" t="s">
        <v>573</v>
      </c>
      <c r="I250" s="95">
        <v>182.16079999999999</v>
      </c>
      <c r="J250" s="95">
        <v>0.2011</v>
      </c>
      <c r="K250" s="95">
        <v>182.36189999999999</v>
      </c>
      <c r="L250" t="s">
        <v>572</v>
      </c>
    </row>
    <row r="251" spans="1:12" x14ac:dyDescent="0.25">
      <c r="A251" s="95" t="s">
        <v>224</v>
      </c>
      <c r="B251" s="95" t="s">
        <v>822</v>
      </c>
      <c r="C251" s="95">
        <v>472.24520000000001</v>
      </c>
      <c r="D251" s="95" t="s">
        <v>573</v>
      </c>
      <c r="E251" s="97">
        <v>460.72469999999998</v>
      </c>
      <c r="F251" s="95" t="s">
        <v>572</v>
      </c>
      <c r="G251" s="97">
        <v>474.70839999999998</v>
      </c>
      <c r="H251" s="95" t="s">
        <v>572</v>
      </c>
      <c r="I251" s="97">
        <v>461.54969999999997</v>
      </c>
      <c r="J251" s="95">
        <v>10.695499999999999</v>
      </c>
      <c r="K251" s="97">
        <v>472.24520000000001</v>
      </c>
      <c r="L251" t="s">
        <v>572</v>
      </c>
    </row>
    <row r="252" spans="1:12" x14ac:dyDescent="0.25">
      <c r="A252" s="95" t="s">
        <v>225</v>
      </c>
      <c r="B252" s="95" t="s">
        <v>823</v>
      </c>
      <c r="C252" s="95">
        <v>0</v>
      </c>
      <c r="D252" s="95" t="s">
        <v>572</v>
      </c>
      <c r="E252" s="97">
        <v>783.68330000000003</v>
      </c>
      <c r="F252" s="95" t="s">
        <v>572</v>
      </c>
      <c r="G252" s="97">
        <v>783.87670000000003</v>
      </c>
      <c r="H252" s="95" t="s">
        <v>573</v>
      </c>
      <c r="I252" s="97">
        <v>715.88930000000005</v>
      </c>
      <c r="J252" s="95">
        <v>62.859400000000001</v>
      </c>
      <c r="K252" s="97">
        <v>778.74869999999999</v>
      </c>
      <c r="L252" t="s">
        <v>572</v>
      </c>
    </row>
    <row r="253" spans="1:12" x14ac:dyDescent="0.25">
      <c r="A253" s="95" t="s">
        <v>226</v>
      </c>
      <c r="B253" s="95" t="s">
        <v>824</v>
      </c>
      <c r="C253" s="95">
        <v>5942.1952000000001</v>
      </c>
      <c r="D253" s="95" t="s">
        <v>573</v>
      </c>
      <c r="E253" s="97">
        <v>5724.5879999999997</v>
      </c>
      <c r="F253" s="95" t="s">
        <v>572</v>
      </c>
      <c r="G253" s="97">
        <v>5771.6797999999999</v>
      </c>
      <c r="H253" s="95" t="s">
        <v>572</v>
      </c>
      <c r="I253" s="97">
        <v>5791.2965999999997</v>
      </c>
      <c r="J253" s="95">
        <v>150.89859999999999</v>
      </c>
      <c r="K253" s="97">
        <v>5942.1952000000001</v>
      </c>
      <c r="L253" t="s">
        <v>572</v>
      </c>
    </row>
    <row r="254" spans="1:12" x14ac:dyDescent="0.25">
      <c r="A254" s="95" t="s">
        <v>227</v>
      </c>
      <c r="B254" s="95" t="s">
        <v>825</v>
      </c>
      <c r="C254" s="95">
        <v>0</v>
      </c>
      <c r="D254" s="95" t="s">
        <v>572</v>
      </c>
      <c r="E254" s="95">
        <v>4464.9618</v>
      </c>
      <c r="F254" s="95" t="s">
        <v>572</v>
      </c>
      <c r="G254" s="97">
        <v>4484.9477999999999</v>
      </c>
      <c r="H254" s="95" t="s">
        <v>573</v>
      </c>
      <c r="I254" s="95">
        <v>4347.8981000000003</v>
      </c>
      <c r="J254" s="95">
        <v>134.07470000000001</v>
      </c>
      <c r="K254" s="97">
        <v>4481.9727999999996</v>
      </c>
      <c r="L254" t="s">
        <v>572</v>
      </c>
    </row>
    <row r="255" spans="1:12" x14ac:dyDescent="0.25">
      <c r="A255" s="95" t="s">
        <v>228</v>
      </c>
      <c r="B255" s="95" t="s">
        <v>826</v>
      </c>
      <c r="C255" s="95">
        <v>8411.3919000000005</v>
      </c>
      <c r="D255" s="95" t="s">
        <v>573</v>
      </c>
      <c r="E255" s="95">
        <v>8030.7329</v>
      </c>
      <c r="F255" s="95" t="s">
        <v>572</v>
      </c>
      <c r="G255" s="95">
        <v>7833.1166000000003</v>
      </c>
      <c r="H255" s="95" t="s">
        <v>572</v>
      </c>
      <c r="I255" s="95">
        <v>8153.5862999999999</v>
      </c>
      <c r="J255" s="95">
        <v>257.80560000000003</v>
      </c>
      <c r="K255" s="95">
        <v>8411.3919000000005</v>
      </c>
      <c r="L255" t="s">
        <v>572</v>
      </c>
    </row>
    <row r="256" spans="1:12" x14ac:dyDescent="0.25">
      <c r="A256" s="95" t="s">
        <v>229</v>
      </c>
      <c r="B256" s="95" t="s">
        <v>827</v>
      </c>
      <c r="C256" s="97">
        <v>0</v>
      </c>
      <c r="D256" s="95" t="s">
        <v>572</v>
      </c>
      <c r="E256" s="95">
        <v>5594.8816999999999</v>
      </c>
      <c r="F256" s="95" t="s">
        <v>572</v>
      </c>
      <c r="G256" s="95">
        <v>5650.3144000000002</v>
      </c>
      <c r="H256" s="95" t="s">
        <v>573</v>
      </c>
      <c r="I256" s="97">
        <v>5420.5407999999998</v>
      </c>
      <c r="J256" s="95">
        <v>213.70830000000001</v>
      </c>
      <c r="K256" s="97">
        <v>5634.2491</v>
      </c>
      <c r="L256" t="s">
        <v>572</v>
      </c>
    </row>
    <row r="257" spans="1:12" x14ac:dyDescent="0.25">
      <c r="A257" s="95" t="s">
        <v>230</v>
      </c>
      <c r="B257" s="95" t="s">
        <v>828</v>
      </c>
      <c r="C257" s="95">
        <v>0</v>
      </c>
      <c r="D257" s="95" t="s">
        <v>572</v>
      </c>
      <c r="E257" s="95">
        <v>698.37850000000003</v>
      </c>
      <c r="F257" s="95" t="s">
        <v>572</v>
      </c>
      <c r="G257" s="95">
        <v>699.37310000000002</v>
      </c>
      <c r="H257" s="95" t="s">
        <v>573</v>
      </c>
      <c r="I257" s="95">
        <v>521.35810000000004</v>
      </c>
      <c r="J257" s="95">
        <v>217.505</v>
      </c>
      <c r="K257" s="95">
        <v>738.86310000000003</v>
      </c>
      <c r="L257" t="s">
        <v>572</v>
      </c>
    </row>
    <row r="258" spans="1:12" x14ac:dyDescent="0.25">
      <c r="A258" s="95" t="s">
        <v>231</v>
      </c>
      <c r="B258" s="95" t="s">
        <v>829</v>
      </c>
      <c r="C258" s="95">
        <v>0</v>
      </c>
      <c r="D258" s="95" t="s">
        <v>572</v>
      </c>
      <c r="E258" s="97">
        <v>3118.8969000000002</v>
      </c>
      <c r="F258" s="95" t="s">
        <v>572</v>
      </c>
      <c r="G258" s="97">
        <v>3150.4672999999998</v>
      </c>
      <c r="H258" s="95" t="s">
        <v>573</v>
      </c>
      <c r="I258" s="97">
        <v>3074.6658000000002</v>
      </c>
      <c r="J258" s="95">
        <v>80.344999999999999</v>
      </c>
      <c r="K258" s="97">
        <v>3155.0108</v>
      </c>
      <c r="L258" t="s">
        <v>572</v>
      </c>
    </row>
    <row r="259" spans="1:12" x14ac:dyDescent="0.25">
      <c r="A259" s="95" t="s">
        <v>232</v>
      </c>
      <c r="B259" s="95" t="s">
        <v>830</v>
      </c>
      <c r="C259" s="95">
        <v>0</v>
      </c>
      <c r="D259" s="95" t="s">
        <v>572</v>
      </c>
      <c r="E259" s="95">
        <v>1556.3572999999999</v>
      </c>
      <c r="F259" s="95" t="s">
        <v>572</v>
      </c>
      <c r="G259" s="95">
        <v>1588.0536999999999</v>
      </c>
      <c r="H259" s="95" t="s">
        <v>573</v>
      </c>
      <c r="I259" s="95">
        <v>1531.6808000000001</v>
      </c>
      <c r="J259" s="95">
        <v>63.576500000000003</v>
      </c>
      <c r="K259" s="95">
        <v>1595.2573</v>
      </c>
      <c r="L259" t="s">
        <v>572</v>
      </c>
    </row>
    <row r="260" spans="1:12" x14ac:dyDescent="0.25">
      <c r="A260" s="95" t="s">
        <v>233</v>
      </c>
      <c r="B260" s="95" t="s">
        <v>831</v>
      </c>
      <c r="C260" s="95">
        <v>0</v>
      </c>
      <c r="D260" s="95" t="s">
        <v>572</v>
      </c>
      <c r="E260" s="95">
        <v>3264.2388000000001</v>
      </c>
      <c r="F260" s="95" t="s">
        <v>573</v>
      </c>
      <c r="G260" s="95">
        <v>3235.0904999999998</v>
      </c>
      <c r="H260" s="95" t="s">
        <v>572</v>
      </c>
      <c r="I260" s="95">
        <v>3136.5444000000002</v>
      </c>
      <c r="J260" s="95">
        <v>117.6811</v>
      </c>
      <c r="K260" s="95">
        <v>3254.2255</v>
      </c>
      <c r="L260" t="s">
        <v>572</v>
      </c>
    </row>
    <row r="261" spans="1:12" x14ac:dyDescent="0.25">
      <c r="A261" s="95" t="s">
        <v>234</v>
      </c>
      <c r="B261" s="95" t="s">
        <v>832</v>
      </c>
      <c r="C261" s="95">
        <v>0</v>
      </c>
      <c r="D261" s="95" t="s">
        <v>572</v>
      </c>
      <c r="E261" s="95">
        <v>951.63919999999996</v>
      </c>
      <c r="F261" s="95" t="s">
        <v>573</v>
      </c>
      <c r="G261" s="95">
        <v>952.04219999999998</v>
      </c>
      <c r="H261" s="95" t="s">
        <v>572</v>
      </c>
      <c r="I261" s="95">
        <v>935.92219999999998</v>
      </c>
      <c r="J261" s="95">
        <v>14.7958</v>
      </c>
      <c r="K261" s="95">
        <v>950.71799999999996</v>
      </c>
      <c r="L261" t="s">
        <v>572</v>
      </c>
    </row>
    <row r="262" spans="1:12" x14ac:dyDescent="0.25">
      <c r="A262" s="95" t="s">
        <v>533</v>
      </c>
      <c r="B262" s="95" t="s">
        <v>833</v>
      </c>
      <c r="C262" s="95">
        <v>0</v>
      </c>
      <c r="D262" s="95" t="s">
        <v>572</v>
      </c>
      <c r="E262" s="97">
        <v>421.1617</v>
      </c>
      <c r="F262" s="95" t="s">
        <v>573</v>
      </c>
      <c r="G262" s="97">
        <v>417.22800000000001</v>
      </c>
      <c r="H262" s="95" t="s">
        <v>572</v>
      </c>
      <c r="I262" s="97">
        <v>421.1617</v>
      </c>
      <c r="J262" s="95">
        <v>0</v>
      </c>
      <c r="K262" s="97">
        <v>421.1617</v>
      </c>
      <c r="L262" t="s">
        <v>572</v>
      </c>
    </row>
    <row r="263" spans="1:12" x14ac:dyDescent="0.25">
      <c r="A263" s="95" t="s">
        <v>235</v>
      </c>
      <c r="B263" s="95" t="s">
        <v>834</v>
      </c>
      <c r="C263" s="95">
        <v>0</v>
      </c>
      <c r="D263" s="95" t="s">
        <v>572</v>
      </c>
      <c r="E263" s="95">
        <v>2676.0619999999999</v>
      </c>
      <c r="F263" s="95" t="s">
        <v>573</v>
      </c>
      <c r="G263" s="95">
        <v>2685.9155999999998</v>
      </c>
      <c r="H263" s="95" t="s">
        <v>572</v>
      </c>
      <c r="I263" s="95">
        <v>2584.0598</v>
      </c>
      <c r="J263" s="95">
        <v>141.24379999999999</v>
      </c>
      <c r="K263" s="95">
        <v>2725.3036000000002</v>
      </c>
      <c r="L263" t="s">
        <v>572</v>
      </c>
    </row>
    <row r="264" spans="1:12" x14ac:dyDescent="0.25">
      <c r="A264" s="95" t="s">
        <v>236</v>
      </c>
      <c r="B264" s="95" t="s">
        <v>1259</v>
      </c>
      <c r="C264" s="95">
        <v>0</v>
      </c>
      <c r="D264" s="95" t="s">
        <v>572</v>
      </c>
      <c r="E264" s="95">
        <v>10169.1988</v>
      </c>
      <c r="F264" s="95" t="s">
        <v>572</v>
      </c>
      <c r="G264" s="95">
        <v>10307.6211</v>
      </c>
      <c r="H264" s="95" t="s">
        <v>573</v>
      </c>
      <c r="I264" s="95">
        <v>10017.417299999999</v>
      </c>
      <c r="J264" s="95">
        <v>268.02690000000001</v>
      </c>
      <c r="K264" s="95">
        <v>10285.4442</v>
      </c>
      <c r="L264" t="s">
        <v>572</v>
      </c>
    </row>
    <row r="265" spans="1:12" x14ac:dyDescent="0.25">
      <c r="A265" s="95" t="s">
        <v>237</v>
      </c>
      <c r="B265" s="95" t="s">
        <v>836</v>
      </c>
      <c r="C265" s="95">
        <v>0</v>
      </c>
      <c r="D265" s="95" t="s">
        <v>572</v>
      </c>
      <c r="E265" s="95">
        <v>542.34109999999998</v>
      </c>
      <c r="F265" s="95" t="s">
        <v>573</v>
      </c>
      <c r="G265" s="95">
        <v>522.28399999999999</v>
      </c>
      <c r="H265" s="95" t="s">
        <v>572</v>
      </c>
      <c r="I265" s="95">
        <v>519.53449999999998</v>
      </c>
      <c r="J265" s="95">
        <v>22.0197</v>
      </c>
      <c r="K265" s="95">
        <v>541.55420000000004</v>
      </c>
      <c r="L265" t="s">
        <v>572</v>
      </c>
    </row>
    <row r="266" spans="1:12" x14ac:dyDescent="0.25">
      <c r="A266" s="95" t="s">
        <v>238</v>
      </c>
      <c r="B266" s="95" t="s">
        <v>837</v>
      </c>
      <c r="C266" s="95">
        <v>2460.415</v>
      </c>
      <c r="D266" s="95" t="s">
        <v>573</v>
      </c>
      <c r="E266" s="95">
        <v>2311.9364999999998</v>
      </c>
      <c r="F266" s="95" t="s">
        <v>572</v>
      </c>
      <c r="G266" s="95">
        <v>2272.3708000000001</v>
      </c>
      <c r="H266" s="95" t="s">
        <v>572</v>
      </c>
      <c r="I266" s="95">
        <v>2378.4447</v>
      </c>
      <c r="J266" s="95">
        <v>81.970299999999995</v>
      </c>
      <c r="K266" s="95">
        <v>2460.415</v>
      </c>
      <c r="L266" t="s">
        <v>572</v>
      </c>
    </row>
    <row r="267" spans="1:12" x14ac:dyDescent="0.25">
      <c r="A267" s="95" t="s">
        <v>239</v>
      </c>
      <c r="B267" s="95" t="s">
        <v>838</v>
      </c>
      <c r="C267" s="95">
        <v>0</v>
      </c>
      <c r="D267" s="95" t="s">
        <v>572</v>
      </c>
      <c r="E267" s="95">
        <v>213.125</v>
      </c>
      <c r="F267" s="95" t="s">
        <v>572</v>
      </c>
      <c r="G267" s="95">
        <v>226.1129</v>
      </c>
      <c r="H267" s="95" t="s">
        <v>573</v>
      </c>
      <c r="I267" s="95">
        <v>226.1129</v>
      </c>
      <c r="J267" s="95">
        <v>0</v>
      </c>
      <c r="K267" s="95">
        <v>226.1129</v>
      </c>
      <c r="L267" t="s">
        <v>572</v>
      </c>
    </row>
    <row r="268" spans="1:12" x14ac:dyDescent="0.25">
      <c r="A268" s="95" t="s">
        <v>240</v>
      </c>
      <c r="B268" s="95" t="s">
        <v>839</v>
      </c>
      <c r="C268" s="95">
        <v>0</v>
      </c>
      <c r="D268" s="95" t="s">
        <v>572</v>
      </c>
      <c r="E268" s="95">
        <v>1171.17</v>
      </c>
      <c r="F268" s="95" t="s">
        <v>573</v>
      </c>
      <c r="G268" s="95">
        <v>1169.5047</v>
      </c>
      <c r="H268" s="95" t="s">
        <v>572</v>
      </c>
      <c r="I268" s="95">
        <v>1125.3561</v>
      </c>
      <c r="J268" s="95">
        <v>47.412999999999997</v>
      </c>
      <c r="K268" s="95">
        <v>1172.7691</v>
      </c>
      <c r="L268" t="s">
        <v>572</v>
      </c>
    </row>
    <row r="269" spans="1:12" x14ac:dyDescent="0.25">
      <c r="A269" s="95" t="s">
        <v>241</v>
      </c>
      <c r="B269" s="95" t="s">
        <v>840</v>
      </c>
      <c r="C269" s="95">
        <v>0</v>
      </c>
      <c r="D269" s="95" t="s">
        <v>572</v>
      </c>
      <c r="E269" s="97">
        <v>140.04660000000001</v>
      </c>
      <c r="F269" s="95" t="s">
        <v>573</v>
      </c>
      <c r="G269" s="97">
        <v>139.94319999999999</v>
      </c>
      <c r="H269" s="95" t="s">
        <v>572</v>
      </c>
      <c r="I269" s="97">
        <v>136.423</v>
      </c>
      <c r="J269" s="95">
        <v>3.2210000000000001</v>
      </c>
      <c r="K269" s="97">
        <v>139.64400000000001</v>
      </c>
      <c r="L269" t="s">
        <v>572</v>
      </c>
    </row>
    <row r="270" spans="1:12" x14ac:dyDescent="0.25">
      <c r="A270" s="95" t="s">
        <v>242</v>
      </c>
      <c r="B270" s="95" t="s">
        <v>841</v>
      </c>
      <c r="C270" s="95">
        <v>0</v>
      </c>
      <c r="D270" s="95" t="s">
        <v>572</v>
      </c>
      <c r="E270" s="95">
        <v>538.93880000000001</v>
      </c>
      <c r="F270" s="95" t="s">
        <v>573</v>
      </c>
      <c r="G270" s="95">
        <v>514.1336</v>
      </c>
      <c r="H270" s="95" t="s">
        <v>572</v>
      </c>
      <c r="I270" s="95">
        <v>525.67960000000005</v>
      </c>
      <c r="J270" s="95">
        <v>13.035500000000001</v>
      </c>
      <c r="K270" s="95">
        <v>538.71510000000001</v>
      </c>
      <c r="L270" t="s">
        <v>572</v>
      </c>
    </row>
    <row r="271" spans="1:12" x14ac:dyDescent="0.25">
      <c r="A271" s="95" t="s">
        <v>243</v>
      </c>
      <c r="B271" s="95" t="s">
        <v>842</v>
      </c>
      <c r="C271" s="95">
        <v>0</v>
      </c>
      <c r="D271" s="95" t="s">
        <v>572</v>
      </c>
      <c r="E271" s="95">
        <v>1214.1422</v>
      </c>
      <c r="F271" s="95" t="s">
        <v>572</v>
      </c>
      <c r="G271" s="95">
        <v>1222.4666</v>
      </c>
      <c r="H271" s="95" t="s">
        <v>573</v>
      </c>
      <c r="I271" s="95">
        <v>1164.8155999999999</v>
      </c>
      <c r="J271" s="95">
        <v>53.642499999999998</v>
      </c>
      <c r="K271" s="95">
        <v>1218.4581000000001</v>
      </c>
      <c r="L271" t="s">
        <v>572</v>
      </c>
    </row>
    <row r="272" spans="1:12" x14ac:dyDescent="0.25">
      <c r="A272" s="95" t="s">
        <v>244</v>
      </c>
      <c r="B272" s="95" t="s">
        <v>843</v>
      </c>
      <c r="C272" s="95">
        <v>0</v>
      </c>
      <c r="D272" s="95" t="s">
        <v>572</v>
      </c>
      <c r="E272" s="95">
        <v>263.89550000000003</v>
      </c>
      <c r="F272" s="95" t="s">
        <v>572</v>
      </c>
      <c r="G272" s="95">
        <v>295.5652</v>
      </c>
      <c r="H272" s="95" t="s">
        <v>573</v>
      </c>
      <c r="I272" s="95">
        <v>291.29610000000002</v>
      </c>
      <c r="J272" s="95">
        <v>0.4234</v>
      </c>
      <c r="K272" s="95">
        <v>291.71949999999998</v>
      </c>
      <c r="L272" t="s">
        <v>572</v>
      </c>
    </row>
    <row r="273" spans="1:12" x14ac:dyDescent="0.25">
      <c r="A273" s="95" t="s">
        <v>245</v>
      </c>
      <c r="B273" s="95" t="s">
        <v>844</v>
      </c>
      <c r="C273" s="95">
        <v>3459.8811999999998</v>
      </c>
      <c r="D273" s="95" t="s">
        <v>573</v>
      </c>
      <c r="E273" s="97">
        <v>3177.5839999999998</v>
      </c>
      <c r="F273" s="95" t="s">
        <v>572</v>
      </c>
      <c r="G273" s="97">
        <v>3111.2366000000002</v>
      </c>
      <c r="H273" s="95" t="s">
        <v>572</v>
      </c>
      <c r="I273" s="97">
        <v>3383.9198999999999</v>
      </c>
      <c r="J273" s="95">
        <v>75.961299999999994</v>
      </c>
      <c r="K273" s="97">
        <v>3459.8811999999998</v>
      </c>
      <c r="L273" t="s">
        <v>572</v>
      </c>
    </row>
    <row r="274" spans="1:12" x14ac:dyDescent="0.25">
      <c r="A274" s="95" t="s">
        <v>246</v>
      </c>
      <c r="B274" s="95" t="s">
        <v>845</v>
      </c>
      <c r="C274" s="95">
        <v>0</v>
      </c>
      <c r="D274" s="95" t="s">
        <v>572</v>
      </c>
      <c r="E274" s="95">
        <v>494.07040000000001</v>
      </c>
      <c r="F274" s="95" t="s">
        <v>573</v>
      </c>
      <c r="G274" s="95">
        <v>474.63229999999999</v>
      </c>
      <c r="H274" s="95" t="s">
        <v>572</v>
      </c>
      <c r="I274" s="95">
        <v>463.75709999999998</v>
      </c>
      <c r="J274" s="95">
        <v>26.633700000000001</v>
      </c>
      <c r="K274" s="95">
        <v>490.39080000000001</v>
      </c>
      <c r="L274" t="s">
        <v>572</v>
      </c>
    </row>
    <row r="275" spans="1:12" x14ac:dyDescent="0.25">
      <c r="A275" s="95" t="s">
        <v>247</v>
      </c>
      <c r="B275" s="95" t="s">
        <v>846</v>
      </c>
      <c r="C275" s="95">
        <v>493.99770000000001</v>
      </c>
      <c r="D275" s="95" t="s">
        <v>573</v>
      </c>
      <c r="E275" s="97">
        <v>452.24860000000001</v>
      </c>
      <c r="F275" s="95" t="s">
        <v>572</v>
      </c>
      <c r="G275" s="97">
        <v>473.09789999999998</v>
      </c>
      <c r="H275" s="95" t="s">
        <v>572</v>
      </c>
      <c r="I275" s="97">
        <v>480.08530000000002</v>
      </c>
      <c r="J275" s="95">
        <v>13.9124</v>
      </c>
      <c r="K275" s="97">
        <v>493.99770000000001</v>
      </c>
      <c r="L275" t="s">
        <v>572</v>
      </c>
    </row>
    <row r="276" spans="1:12" x14ac:dyDescent="0.25">
      <c r="A276" s="95" t="s">
        <v>248</v>
      </c>
      <c r="B276" s="95" t="s">
        <v>847</v>
      </c>
      <c r="C276" s="97">
        <v>743.49440000000004</v>
      </c>
      <c r="D276" s="95" t="s">
        <v>573</v>
      </c>
      <c r="E276" s="95">
        <v>734.26660000000004</v>
      </c>
      <c r="F276" s="95" t="s">
        <v>572</v>
      </c>
      <c r="G276" s="95">
        <v>737.6585</v>
      </c>
      <c r="H276" s="95" t="s">
        <v>572</v>
      </c>
      <c r="I276" s="97">
        <v>715.46280000000002</v>
      </c>
      <c r="J276" s="95">
        <v>28.031600000000001</v>
      </c>
      <c r="K276" s="97">
        <v>743.49440000000004</v>
      </c>
      <c r="L276" t="s">
        <v>572</v>
      </c>
    </row>
    <row r="277" spans="1:12" x14ac:dyDescent="0.25">
      <c r="A277" s="95" t="s">
        <v>534</v>
      </c>
      <c r="B277" s="95" t="s">
        <v>848</v>
      </c>
      <c r="C277" s="95">
        <v>0</v>
      </c>
      <c r="D277" s="95" t="s">
        <v>572</v>
      </c>
      <c r="E277" s="97">
        <v>120.80249999999999</v>
      </c>
      <c r="F277" s="95" t="s">
        <v>572</v>
      </c>
      <c r="G277" s="97">
        <v>122.1408</v>
      </c>
      <c r="H277" s="95" t="s">
        <v>573</v>
      </c>
      <c r="I277" s="97">
        <v>122.1408</v>
      </c>
      <c r="J277" s="95">
        <v>0</v>
      </c>
      <c r="K277" s="97">
        <v>122.1408</v>
      </c>
      <c r="L277" t="s">
        <v>572</v>
      </c>
    </row>
    <row r="278" spans="1:12" x14ac:dyDescent="0.25">
      <c r="A278" s="95" t="s">
        <v>249</v>
      </c>
      <c r="B278" s="95" t="s">
        <v>849</v>
      </c>
      <c r="C278" s="95">
        <v>0</v>
      </c>
      <c r="D278" s="95" t="s">
        <v>572</v>
      </c>
      <c r="E278" s="97">
        <v>4280.1986999999999</v>
      </c>
      <c r="F278" s="95" t="s">
        <v>572</v>
      </c>
      <c r="G278" s="97">
        <v>4353.8517000000002</v>
      </c>
      <c r="H278" s="95" t="s">
        <v>573</v>
      </c>
      <c r="I278" s="97">
        <v>4236.8287</v>
      </c>
      <c r="J278" s="95">
        <v>146.40469999999999</v>
      </c>
      <c r="K278" s="97">
        <v>4383.2334000000001</v>
      </c>
      <c r="L278" t="s">
        <v>572</v>
      </c>
    </row>
    <row r="279" spans="1:12" x14ac:dyDescent="0.25">
      <c r="A279" s="95" t="s">
        <v>535</v>
      </c>
      <c r="B279" s="95" t="s">
        <v>850</v>
      </c>
      <c r="C279" s="95">
        <v>0</v>
      </c>
      <c r="D279" s="95" t="s">
        <v>572</v>
      </c>
      <c r="E279" s="95">
        <v>688.81820000000005</v>
      </c>
      <c r="F279" s="95" t="s">
        <v>573</v>
      </c>
      <c r="G279" s="95">
        <v>681.32299999999998</v>
      </c>
      <c r="H279" s="95" t="s">
        <v>572</v>
      </c>
      <c r="I279" s="95">
        <v>662.70780000000002</v>
      </c>
      <c r="J279" s="95">
        <v>18.7379</v>
      </c>
      <c r="K279" s="95">
        <v>681.44569999999999</v>
      </c>
      <c r="L279" t="s">
        <v>572</v>
      </c>
    </row>
    <row r="280" spans="1:12" x14ac:dyDescent="0.25">
      <c r="A280" s="95" t="s">
        <v>250</v>
      </c>
      <c r="B280" s="95" t="s">
        <v>851</v>
      </c>
      <c r="C280" s="95">
        <v>0</v>
      </c>
      <c r="D280" s="95" t="s">
        <v>572</v>
      </c>
      <c r="E280" s="95">
        <v>417.9409</v>
      </c>
      <c r="F280" s="95" t="s">
        <v>573</v>
      </c>
      <c r="G280" s="95">
        <v>408.351</v>
      </c>
      <c r="H280" s="95" t="s">
        <v>572</v>
      </c>
      <c r="I280" s="95">
        <v>413.8725</v>
      </c>
      <c r="J280" s="95">
        <v>4.6551999999999998</v>
      </c>
      <c r="K280" s="95">
        <v>418.52769999999998</v>
      </c>
      <c r="L280" t="s">
        <v>572</v>
      </c>
    </row>
    <row r="281" spans="1:12" x14ac:dyDescent="0.25">
      <c r="A281" s="95" t="s">
        <v>251</v>
      </c>
      <c r="B281" s="95" t="s">
        <v>852</v>
      </c>
      <c r="C281" s="95">
        <v>946.89739999999995</v>
      </c>
      <c r="D281" s="95" t="s">
        <v>573</v>
      </c>
      <c r="E281" s="97">
        <v>911.70270000000005</v>
      </c>
      <c r="F281" s="95" t="s">
        <v>572</v>
      </c>
      <c r="G281" s="97">
        <v>949.74260000000004</v>
      </c>
      <c r="H281" s="95" t="s">
        <v>572</v>
      </c>
      <c r="I281" s="97">
        <v>914.00440000000003</v>
      </c>
      <c r="J281" s="95">
        <v>32.893000000000001</v>
      </c>
      <c r="K281" s="97">
        <v>946.89739999999995</v>
      </c>
      <c r="L281" t="s">
        <v>572</v>
      </c>
    </row>
    <row r="282" spans="1:12" x14ac:dyDescent="0.25">
      <c r="A282" s="95" t="s">
        <v>252</v>
      </c>
      <c r="B282" s="95" t="s">
        <v>853</v>
      </c>
      <c r="C282" s="95">
        <v>0</v>
      </c>
      <c r="D282" s="95" t="s">
        <v>572</v>
      </c>
      <c r="E282" s="97">
        <v>1926.2067</v>
      </c>
      <c r="F282" s="95" t="s">
        <v>572</v>
      </c>
      <c r="G282" s="97">
        <v>1926.9906000000001</v>
      </c>
      <c r="H282" s="95" t="s">
        <v>573</v>
      </c>
      <c r="I282" s="97">
        <v>1888.1171999999999</v>
      </c>
      <c r="J282" s="95">
        <v>37.632399999999997</v>
      </c>
      <c r="K282" s="97">
        <v>1925.7496000000001</v>
      </c>
      <c r="L282" t="s">
        <v>572</v>
      </c>
    </row>
    <row r="283" spans="1:12" x14ac:dyDescent="0.25">
      <c r="A283" s="95" t="s">
        <v>253</v>
      </c>
      <c r="B283" s="95" t="s">
        <v>854</v>
      </c>
      <c r="C283" s="95">
        <v>0</v>
      </c>
      <c r="D283" s="95" t="s">
        <v>572</v>
      </c>
      <c r="E283" s="95">
        <v>301.05220000000003</v>
      </c>
      <c r="F283" s="95" t="s">
        <v>573</v>
      </c>
      <c r="G283" s="95">
        <v>298.25659999999999</v>
      </c>
      <c r="H283" s="95" t="s">
        <v>572</v>
      </c>
      <c r="I283" s="95">
        <v>301.05220000000003</v>
      </c>
      <c r="J283" s="95">
        <v>0</v>
      </c>
      <c r="K283" s="95">
        <v>301.05220000000003</v>
      </c>
      <c r="L283" t="s">
        <v>572</v>
      </c>
    </row>
    <row r="284" spans="1:12" x14ac:dyDescent="0.25">
      <c r="A284" s="95" t="s">
        <v>254</v>
      </c>
      <c r="B284" s="95" t="s">
        <v>855</v>
      </c>
      <c r="C284" s="95">
        <v>0</v>
      </c>
      <c r="D284" s="95" t="s">
        <v>572</v>
      </c>
      <c r="E284" s="95">
        <v>343.58429999999998</v>
      </c>
      <c r="F284" s="95" t="s">
        <v>572</v>
      </c>
      <c r="G284" s="95">
        <v>357.63200000000001</v>
      </c>
      <c r="H284" s="95" t="s">
        <v>573</v>
      </c>
      <c r="I284" s="95">
        <v>353.88</v>
      </c>
      <c r="J284" s="95">
        <v>0</v>
      </c>
      <c r="K284" s="95">
        <v>353.88</v>
      </c>
      <c r="L284" t="s">
        <v>572</v>
      </c>
    </row>
    <row r="285" spans="1:12" x14ac:dyDescent="0.25">
      <c r="A285" s="95" t="s">
        <v>255</v>
      </c>
      <c r="B285" s="95" t="s">
        <v>856</v>
      </c>
      <c r="C285" s="95">
        <v>0</v>
      </c>
      <c r="D285" s="95" t="s">
        <v>572</v>
      </c>
      <c r="E285" s="95">
        <v>872.87149999999997</v>
      </c>
      <c r="F285" s="95" t="s">
        <v>572</v>
      </c>
      <c r="G285" s="95">
        <v>914.39959999999996</v>
      </c>
      <c r="H285" s="95" t="s">
        <v>573</v>
      </c>
      <c r="I285" s="95">
        <v>895.51440000000002</v>
      </c>
      <c r="J285" s="95">
        <v>17.8368</v>
      </c>
      <c r="K285" s="95">
        <v>913.35119999999995</v>
      </c>
      <c r="L285" t="s">
        <v>572</v>
      </c>
    </row>
    <row r="286" spans="1:12" x14ac:dyDescent="0.25">
      <c r="A286" s="95" t="s">
        <v>256</v>
      </c>
      <c r="B286" s="95" t="s">
        <v>857</v>
      </c>
      <c r="C286" s="95">
        <v>0</v>
      </c>
      <c r="D286" s="95" t="s">
        <v>572</v>
      </c>
      <c r="E286" s="95">
        <v>586.2373</v>
      </c>
      <c r="F286" s="95" t="s">
        <v>573</v>
      </c>
      <c r="G286" s="95">
        <v>566.18359999999996</v>
      </c>
      <c r="H286" s="95" t="s">
        <v>572</v>
      </c>
      <c r="I286" s="95">
        <v>565.85429999999997</v>
      </c>
      <c r="J286" s="95">
        <v>16.346699999999998</v>
      </c>
      <c r="K286" s="95">
        <v>582.20100000000002</v>
      </c>
      <c r="L286" t="s">
        <v>572</v>
      </c>
    </row>
    <row r="287" spans="1:12" x14ac:dyDescent="0.25">
      <c r="A287" s="95" t="s">
        <v>257</v>
      </c>
      <c r="B287" s="95" t="s">
        <v>858</v>
      </c>
      <c r="C287" s="95">
        <v>0</v>
      </c>
      <c r="D287" s="95" t="s">
        <v>572</v>
      </c>
      <c r="E287" s="95">
        <v>682.65880000000004</v>
      </c>
      <c r="F287" s="95" t="s">
        <v>573</v>
      </c>
      <c r="G287" s="95">
        <v>648.64260000000002</v>
      </c>
      <c r="H287" s="95" t="s">
        <v>572</v>
      </c>
      <c r="I287" s="95">
        <v>645.73159999999996</v>
      </c>
      <c r="J287" s="95">
        <v>32.061100000000003</v>
      </c>
      <c r="K287" s="95">
        <v>677.79269999999997</v>
      </c>
      <c r="L287" t="s">
        <v>572</v>
      </c>
    </row>
    <row r="288" spans="1:12" x14ac:dyDescent="0.25">
      <c r="A288" s="95" t="s">
        <v>258</v>
      </c>
      <c r="B288" s="95" t="s">
        <v>859</v>
      </c>
      <c r="C288" s="95">
        <v>0</v>
      </c>
      <c r="D288" s="95" t="s">
        <v>572</v>
      </c>
      <c r="E288" s="97">
        <v>731.79769999999996</v>
      </c>
      <c r="F288" s="95" t="s">
        <v>572</v>
      </c>
      <c r="G288" s="97">
        <v>767.73559999999998</v>
      </c>
      <c r="H288" s="95" t="s">
        <v>573</v>
      </c>
      <c r="I288" s="97">
        <v>742.81709999999998</v>
      </c>
      <c r="J288" s="95">
        <v>28.592700000000001</v>
      </c>
      <c r="K288" s="97">
        <v>771.40980000000002</v>
      </c>
      <c r="L288" t="s">
        <v>572</v>
      </c>
    </row>
    <row r="289" spans="1:12" x14ac:dyDescent="0.25">
      <c r="A289" s="95" t="s">
        <v>259</v>
      </c>
      <c r="B289" s="95" t="s">
        <v>860</v>
      </c>
      <c r="C289" s="95">
        <v>0</v>
      </c>
      <c r="D289" s="95" t="s">
        <v>572</v>
      </c>
      <c r="E289" s="95">
        <v>1476.2748999999999</v>
      </c>
      <c r="F289" s="95" t="s">
        <v>573</v>
      </c>
      <c r="G289" s="95">
        <v>1452.6994999999999</v>
      </c>
      <c r="H289" s="95" t="s">
        <v>572</v>
      </c>
      <c r="I289" s="95">
        <v>1417.4377999999999</v>
      </c>
      <c r="J289" s="95">
        <v>55.938400000000001</v>
      </c>
      <c r="K289" s="95">
        <v>1473.3761999999999</v>
      </c>
      <c r="L289" t="s">
        <v>572</v>
      </c>
    </row>
    <row r="290" spans="1:12" x14ac:dyDescent="0.25">
      <c r="A290" s="95" t="s">
        <v>260</v>
      </c>
      <c r="B290" s="95" t="s">
        <v>861</v>
      </c>
      <c r="C290" s="95">
        <v>0</v>
      </c>
      <c r="D290" s="95" t="s">
        <v>572</v>
      </c>
      <c r="E290" s="95">
        <v>2100.3352</v>
      </c>
      <c r="F290" s="95" t="s">
        <v>573</v>
      </c>
      <c r="G290" s="95">
        <v>2003.8031000000001</v>
      </c>
      <c r="H290" s="95" t="s">
        <v>572</v>
      </c>
      <c r="I290" s="95">
        <v>1995.6008999999999</v>
      </c>
      <c r="J290" s="95">
        <v>97.323099999999997</v>
      </c>
      <c r="K290" s="95">
        <v>2092.924</v>
      </c>
      <c r="L290" t="s">
        <v>572</v>
      </c>
    </row>
    <row r="291" spans="1:12" x14ac:dyDescent="0.25">
      <c r="A291" s="95" t="s">
        <v>261</v>
      </c>
      <c r="B291" s="95" t="s">
        <v>862</v>
      </c>
      <c r="C291" s="95">
        <v>0</v>
      </c>
      <c r="D291" s="95" t="s">
        <v>572</v>
      </c>
      <c r="E291" s="97">
        <v>409.00080000000003</v>
      </c>
      <c r="F291" s="95" t="s">
        <v>573</v>
      </c>
      <c r="G291" s="97">
        <v>403.21050000000002</v>
      </c>
      <c r="H291" s="95" t="s">
        <v>572</v>
      </c>
      <c r="I291" s="97">
        <v>400.02539999999999</v>
      </c>
      <c r="J291" s="95">
        <v>8.0271000000000008</v>
      </c>
      <c r="K291" s="97">
        <v>408.05250000000001</v>
      </c>
      <c r="L291" t="s">
        <v>572</v>
      </c>
    </row>
    <row r="292" spans="1:12" x14ac:dyDescent="0.25">
      <c r="A292" s="95" t="s">
        <v>262</v>
      </c>
      <c r="B292" s="95" t="s">
        <v>863</v>
      </c>
      <c r="C292" s="95">
        <v>0</v>
      </c>
      <c r="D292" s="95" t="s">
        <v>572</v>
      </c>
      <c r="E292" s="95">
        <v>462.01830000000001</v>
      </c>
      <c r="F292" s="95" t="s">
        <v>572</v>
      </c>
      <c r="G292" s="95">
        <v>497.27429999999998</v>
      </c>
      <c r="H292" s="95" t="s">
        <v>573</v>
      </c>
      <c r="I292" s="95">
        <v>486.31169999999997</v>
      </c>
      <c r="J292" s="95">
        <v>8.0841999999999992</v>
      </c>
      <c r="K292" s="95">
        <v>494.39589999999998</v>
      </c>
      <c r="L292" t="s">
        <v>572</v>
      </c>
    </row>
    <row r="293" spans="1:12" x14ac:dyDescent="0.25">
      <c r="A293" s="95" t="s">
        <v>263</v>
      </c>
      <c r="B293" s="95" t="s">
        <v>864</v>
      </c>
      <c r="C293" s="95">
        <v>0</v>
      </c>
      <c r="D293" s="95" t="s">
        <v>572</v>
      </c>
      <c r="E293" s="97">
        <v>906.10310000000004</v>
      </c>
      <c r="F293" s="95" t="s">
        <v>572</v>
      </c>
      <c r="G293" s="97">
        <v>908.82029999999997</v>
      </c>
      <c r="H293" s="95" t="s">
        <v>573</v>
      </c>
      <c r="I293" s="97">
        <v>871.29259999999999</v>
      </c>
      <c r="J293" s="95">
        <v>33.364699999999999</v>
      </c>
      <c r="K293" s="97">
        <v>904.65729999999996</v>
      </c>
      <c r="L293" t="s">
        <v>572</v>
      </c>
    </row>
    <row r="294" spans="1:12" x14ac:dyDescent="0.25">
      <c r="A294" s="95" t="s">
        <v>264</v>
      </c>
      <c r="B294" s="95" t="s">
        <v>865</v>
      </c>
      <c r="C294" s="95">
        <v>0</v>
      </c>
      <c r="D294" s="95" t="s">
        <v>572</v>
      </c>
      <c r="E294" s="97">
        <v>414.23129999999998</v>
      </c>
      <c r="F294" s="95" t="s">
        <v>572</v>
      </c>
      <c r="G294" s="97">
        <v>414.93560000000002</v>
      </c>
      <c r="H294" s="95" t="s">
        <v>573</v>
      </c>
      <c r="I294" s="97">
        <v>414.89679999999998</v>
      </c>
      <c r="J294" s="95">
        <v>3.7959999999999998</v>
      </c>
      <c r="K294" s="97">
        <v>418.69279999999998</v>
      </c>
      <c r="L294" t="s">
        <v>572</v>
      </c>
    </row>
    <row r="295" spans="1:12" x14ac:dyDescent="0.25">
      <c r="A295" s="95" t="s">
        <v>265</v>
      </c>
      <c r="B295" s="95" t="s">
        <v>866</v>
      </c>
      <c r="C295" s="95">
        <v>835.05579999999998</v>
      </c>
      <c r="D295" s="95" t="s">
        <v>573</v>
      </c>
      <c r="E295" s="95">
        <v>797.57460000000003</v>
      </c>
      <c r="F295" s="95" t="s">
        <v>572</v>
      </c>
      <c r="G295" s="95">
        <v>795.9153</v>
      </c>
      <c r="H295" s="95" t="s">
        <v>572</v>
      </c>
      <c r="I295" s="95">
        <v>810.15319999999997</v>
      </c>
      <c r="J295" s="95">
        <v>24.9026</v>
      </c>
      <c r="K295" s="95">
        <v>835.05579999999998</v>
      </c>
      <c r="L295" t="s">
        <v>572</v>
      </c>
    </row>
    <row r="296" spans="1:12" x14ac:dyDescent="0.25">
      <c r="A296" s="95" t="s">
        <v>266</v>
      </c>
      <c r="B296" s="95" t="s">
        <v>867</v>
      </c>
      <c r="C296" s="95">
        <v>6627.7653</v>
      </c>
      <c r="D296" s="95" t="s">
        <v>573</v>
      </c>
      <c r="E296" s="97">
        <v>6389.5221000000001</v>
      </c>
      <c r="F296" s="95" t="s">
        <v>572</v>
      </c>
      <c r="G296" s="97">
        <v>6339.1791000000003</v>
      </c>
      <c r="H296" s="95" t="s">
        <v>572</v>
      </c>
      <c r="I296" s="97">
        <v>6428.0837000000001</v>
      </c>
      <c r="J296" s="95">
        <v>199.6816</v>
      </c>
      <c r="K296" s="97">
        <v>6627.7653</v>
      </c>
      <c r="L296" t="s">
        <v>572</v>
      </c>
    </row>
    <row r="297" spans="1:12" x14ac:dyDescent="0.25">
      <c r="A297" s="95" t="s">
        <v>267</v>
      </c>
      <c r="B297" s="95" t="s">
        <v>868</v>
      </c>
      <c r="C297" s="95">
        <v>0</v>
      </c>
      <c r="D297" s="95" t="s">
        <v>572</v>
      </c>
      <c r="E297" s="97">
        <v>1505.741</v>
      </c>
      <c r="F297" s="95" t="s">
        <v>572</v>
      </c>
      <c r="G297" s="97">
        <v>1552.4137000000001</v>
      </c>
      <c r="H297" s="95" t="s">
        <v>573</v>
      </c>
      <c r="I297" s="97">
        <v>1505.8901000000001</v>
      </c>
      <c r="J297" s="95">
        <v>37.304299999999998</v>
      </c>
      <c r="K297" s="97">
        <v>1543.1944000000001</v>
      </c>
      <c r="L297" t="s">
        <v>572</v>
      </c>
    </row>
    <row r="298" spans="1:12" x14ac:dyDescent="0.25">
      <c r="A298" s="95" t="s">
        <v>268</v>
      </c>
      <c r="B298" s="95" t="s">
        <v>869</v>
      </c>
      <c r="C298" s="95">
        <v>0</v>
      </c>
      <c r="D298" s="95" t="s">
        <v>572</v>
      </c>
      <c r="E298" s="97">
        <v>165.98060000000001</v>
      </c>
      <c r="F298" s="95" t="s">
        <v>572</v>
      </c>
      <c r="G298" s="97">
        <v>188.68860000000001</v>
      </c>
      <c r="H298" s="95" t="s">
        <v>573</v>
      </c>
      <c r="I298" s="97">
        <v>188.68860000000001</v>
      </c>
      <c r="J298" s="95">
        <v>0</v>
      </c>
      <c r="K298" s="97">
        <v>188.68860000000001</v>
      </c>
      <c r="L298" t="s">
        <v>572</v>
      </c>
    </row>
    <row r="299" spans="1:12" x14ac:dyDescent="0.25">
      <c r="A299" s="95" t="s">
        <v>269</v>
      </c>
      <c r="B299" s="95" t="s">
        <v>870</v>
      </c>
      <c r="C299" s="95">
        <v>0</v>
      </c>
      <c r="D299" s="95" t="s">
        <v>572</v>
      </c>
      <c r="E299" s="97">
        <v>97.025300000000001</v>
      </c>
      <c r="F299" s="95" t="s">
        <v>572</v>
      </c>
      <c r="G299" s="97">
        <v>106.267</v>
      </c>
      <c r="H299" s="95" t="s">
        <v>573</v>
      </c>
      <c r="I299" s="97">
        <v>106.267</v>
      </c>
      <c r="J299" s="95">
        <v>0</v>
      </c>
      <c r="K299" s="97">
        <v>106.267</v>
      </c>
      <c r="L299" t="s">
        <v>572</v>
      </c>
    </row>
    <row r="300" spans="1:12" x14ac:dyDescent="0.25">
      <c r="A300" s="95" t="s">
        <v>270</v>
      </c>
      <c r="B300" s="95" t="s">
        <v>871</v>
      </c>
      <c r="C300" s="95">
        <v>0</v>
      </c>
      <c r="D300" s="95" t="s">
        <v>572</v>
      </c>
      <c r="E300" s="97">
        <v>217.98840000000001</v>
      </c>
      <c r="F300" s="95" t="s">
        <v>572</v>
      </c>
      <c r="G300" s="97">
        <v>222.852</v>
      </c>
      <c r="H300" s="95" t="s">
        <v>573</v>
      </c>
      <c r="I300" s="97">
        <v>215.49420000000001</v>
      </c>
      <c r="J300" s="95">
        <v>7.9955999999999996</v>
      </c>
      <c r="K300" s="97">
        <v>223.4898</v>
      </c>
      <c r="L300" t="s">
        <v>572</v>
      </c>
    </row>
    <row r="301" spans="1:12" x14ac:dyDescent="0.25">
      <c r="A301" s="95" t="s">
        <v>271</v>
      </c>
      <c r="B301" s="95" t="s">
        <v>872</v>
      </c>
      <c r="C301" s="95">
        <v>0</v>
      </c>
      <c r="D301" s="95" t="s">
        <v>572</v>
      </c>
      <c r="E301" s="97">
        <v>636.96559999999999</v>
      </c>
      <c r="F301" s="95" t="s">
        <v>573</v>
      </c>
      <c r="G301" s="97">
        <v>630.52530000000002</v>
      </c>
      <c r="H301" s="95" t="s">
        <v>572</v>
      </c>
      <c r="I301" s="97">
        <v>603.2817</v>
      </c>
      <c r="J301" s="95">
        <v>28.486899999999999</v>
      </c>
      <c r="K301" s="97">
        <v>631.76859999999999</v>
      </c>
      <c r="L301" t="s">
        <v>572</v>
      </c>
    </row>
    <row r="302" spans="1:12" x14ac:dyDescent="0.25">
      <c r="A302" s="95" t="s">
        <v>272</v>
      </c>
      <c r="B302" s="95" t="s">
        <v>873</v>
      </c>
      <c r="C302" s="95">
        <v>0</v>
      </c>
      <c r="D302" s="95" t="s">
        <v>572</v>
      </c>
      <c r="E302" s="97">
        <v>798.80769999999995</v>
      </c>
      <c r="F302" s="95" t="s">
        <v>572</v>
      </c>
      <c r="G302" s="97">
        <v>802.55129999999997</v>
      </c>
      <c r="H302" s="95" t="s">
        <v>573</v>
      </c>
      <c r="I302" s="97">
        <v>802.55129999999997</v>
      </c>
      <c r="J302" s="95">
        <v>0</v>
      </c>
      <c r="K302" s="97">
        <v>802.55129999999997</v>
      </c>
      <c r="L302" t="s">
        <v>572</v>
      </c>
    </row>
    <row r="303" spans="1:12" x14ac:dyDescent="0.25">
      <c r="A303" s="95" t="s">
        <v>273</v>
      </c>
      <c r="B303" s="95" t="s">
        <v>874</v>
      </c>
      <c r="C303" s="95">
        <v>0</v>
      </c>
      <c r="D303" s="95" t="s">
        <v>572</v>
      </c>
      <c r="E303" s="95">
        <v>169.06379999999999</v>
      </c>
      <c r="F303" s="95" t="s">
        <v>572</v>
      </c>
      <c r="G303" s="95">
        <v>183.72069999999999</v>
      </c>
      <c r="H303" s="95" t="s">
        <v>573</v>
      </c>
      <c r="I303" s="95">
        <v>183.72069999999999</v>
      </c>
      <c r="J303" s="95">
        <v>0</v>
      </c>
      <c r="K303" s="95">
        <v>183.72069999999999</v>
      </c>
      <c r="L303" t="s">
        <v>572</v>
      </c>
    </row>
    <row r="304" spans="1:12" x14ac:dyDescent="0.25">
      <c r="A304" s="95" t="s">
        <v>536</v>
      </c>
      <c r="B304" s="95" t="s">
        <v>875</v>
      </c>
      <c r="C304" s="95">
        <v>0</v>
      </c>
      <c r="D304" s="95" t="s">
        <v>572</v>
      </c>
      <c r="E304" s="97">
        <v>61.606699999999996</v>
      </c>
      <c r="F304" s="95" t="s">
        <v>572</v>
      </c>
      <c r="G304" s="97">
        <v>73.610500000000002</v>
      </c>
      <c r="H304" s="95" t="s">
        <v>573</v>
      </c>
      <c r="I304" s="97">
        <v>73.610500000000002</v>
      </c>
      <c r="J304" s="95">
        <v>0</v>
      </c>
      <c r="K304" s="97">
        <v>73.610500000000002</v>
      </c>
      <c r="L304" t="s">
        <v>572</v>
      </c>
    </row>
    <row r="305" spans="1:12" x14ac:dyDescent="0.25">
      <c r="A305" s="95" t="s">
        <v>274</v>
      </c>
      <c r="B305" s="95" t="s">
        <v>876</v>
      </c>
      <c r="C305" s="95">
        <v>1784.7719999999999</v>
      </c>
      <c r="D305" s="95" t="s">
        <v>573</v>
      </c>
      <c r="E305" s="95">
        <v>1708.6414</v>
      </c>
      <c r="F305" s="95" t="s">
        <v>572</v>
      </c>
      <c r="G305" s="95">
        <v>1734.4583</v>
      </c>
      <c r="H305" s="95" t="s">
        <v>572</v>
      </c>
      <c r="I305" s="95">
        <v>1725.3565000000001</v>
      </c>
      <c r="J305" s="95">
        <v>59.415500000000002</v>
      </c>
      <c r="K305" s="95">
        <v>1784.7719999999999</v>
      </c>
      <c r="L305" t="s">
        <v>572</v>
      </c>
    </row>
    <row r="306" spans="1:12" x14ac:dyDescent="0.25">
      <c r="A306" s="95" t="s">
        <v>275</v>
      </c>
      <c r="B306" s="95" t="s">
        <v>877</v>
      </c>
      <c r="C306" s="95">
        <v>0</v>
      </c>
      <c r="D306" s="95" t="s">
        <v>572</v>
      </c>
      <c r="E306" s="97">
        <v>4190.2226000000001</v>
      </c>
      <c r="F306" s="95" t="s">
        <v>573</v>
      </c>
      <c r="G306" s="97">
        <v>4157.6217999999999</v>
      </c>
      <c r="H306" s="95" t="s">
        <v>572</v>
      </c>
      <c r="I306" s="97">
        <v>4007.8991999999998</v>
      </c>
      <c r="J306" s="95">
        <v>187.7527</v>
      </c>
      <c r="K306" s="97">
        <v>4195.6518999999998</v>
      </c>
      <c r="L306" t="s">
        <v>572</v>
      </c>
    </row>
    <row r="307" spans="1:12" x14ac:dyDescent="0.25">
      <c r="A307" s="95" t="s">
        <v>276</v>
      </c>
      <c r="B307" s="95" t="s">
        <v>878</v>
      </c>
      <c r="C307" s="95">
        <v>0</v>
      </c>
      <c r="D307" s="95" t="s">
        <v>572</v>
      </c>
      <c r="E307" s="97">
        <v>203.6617</v>
      </c>
      <c r="F307" s="95" t="s">
        <v>573</v>
      </c>
      <c r="G307" s="97">
        <v>195.36009999999999</v>
      </c>
      <c r="H307" s="95" t="s">
        <v>572</v>
      </c>
      <c r="I307" s="97">
        <v>203.6617</v>
      </c>
      <c r="J307" s="95">
        <v>0</v>
      </c>
      <c r="K307" s="97">
        <v>203.6617</v>
      </c>
      <c r="L307" t="s">
        <v>572</v>
      </c>
    </row>
    <row r="308" spans="1:12" x14ac:dyDescent="0.25">
      <c r="A308" s="95" t="s">
        <v>277</v>
      </c>
      <c r="B308" s="95" t="s">
        <v>879</v>
      </c>
      <c r="C308" s="95">
        <v>201.7997</v>
      </c>
      <c r="D308" s="95" t="s">
        <v>573</v>
      </c>
      <c r="E308" s="95">
        <v>201.7689</v>
      </c>
      <c r="F308" s="95" t="s">
        <v>572</v>
      </c>
      <c r="G308" s="95">
        <v>191.2518</v>
      </c>
      <c r="H308" s="95" t="s">
        <v>572</v>
      </c>
      <c r="I308" s="95">
        <v>201.7997</v>
      </c>
      <c r="J308" s="95">
        <v>0</v>
      </c>
      <c r="K308" s="95">
        <v>201.7997</v>
      </c>
      <c r="L308" t="s">
        <v>572</v>
      </c>
    </row>
    <row r="309" spans="1:12" x14ac:dyDescent="0.25">
      <c r="A309" s="95" t="s">
        <v>278</v>
      </c>
      <c r="B309" s="95" t="s">
        <v>880</v>
      </c>
      <c r="C309" s="95">
        <v>0</v>
      </c>
      <c r="D309" s="95" t="s">
        <v>572</v>
      </c>
      <c r="E309" s="95">
        <v>296.4529</v>
      </c>
      <c r="F309" s="95" t="s">
        <v>573</v>
      </c>
      <c r="G309" s="95">
        <v>296.37520000000001</v>
      </c>
      <c r="H309" s="95" t="s">
        <v>572</v>
      </c>
      <c r="I309" s="95">
        <v>296.4529</v>
      </c>
      <c r="J309" s="95">
        <v>0</v>
      </c>
      <c r="K309" s="95">
        <v>296.4529</v>
      </c>
      <c r="L309" t="s">
        <v>572</v>
      </c>
    </row>
    <row r="310" spans="1:12" x14ac:dyDescent="0.25">
      <c r="A310" s="95" t="s">
        <v>279</v>
      </c>
      <c r="B310" s="95" t="s">
        <v>881</v>
      </c>
      <c r="C310" s="95">
        <v>0</v>
      </c>
      <c r="D310" s="95" t="s">
        <v>572</v>
      </c>
      <c r="E310" s="95">
        <v>1148.6994999999999</v>
      </c>
      <c r="F310" s="95" t="s">
        <v>572</v>
      </c>
      <c r="G310" s="95">
        <v>1177.4066</v>
      </c>
      <c r="H310" s="95" t="s">
        <v>573</v>
      </c>
      <c r="I310" s="95">
        <v>1128.8532</v>
      </c>
      <c r="J310" s="95">
        <v>49.377699999999997</v>
      </c>
      <c r="K310" s="95">
        <v>1178.2309</v>
      </c>
      <c r="L310" t="s">
        <v>572</v>
      </c>
    </row>
    <row r="311" spans="1:12" x14ac:dyDescent="0.25">
      <c r="A311" s="95" t="s">
        <v>537</v>
      </c>
      <c r="B311" s="95" t="s">
        <v>882</v>
      </c>
      <c r="C311" s="95">
        <v>0</v>
      </c>
      <c r="D311" s="95" t="s">
        <v>572</v>
      </c>
      <c r="E311" s="97">
        <v>58.520699999999998</v>
      </c>
      <c r="F311" s="95" t="s">
        <v>572</v>
      </c>
      <c r="G311" s="97">
        <v>65.201300000000003</v>
      </c>
      <c r="H311" s="95" t="s">
        <v>573</v>
      </c>
      <c r="I311" s="97">
        <v>65.169200000000004</v>
      </c>
      <c r="J311" s="95">
        <v>0</v>
      </c>
      <c r="K311" s="97">
        <v>65.169200000000004</v>
      </c>
      <c r="L311" t="s">
        <v>572</v>
      </c>
    </row>
    <row r="312" spans="1:12" x14ac:dyDescent="0.25">
      <c r="A312" s="95" t="s">
        <v>280</v>
      </c>
      <c r="B312" s="95" t="s">
        <v>883</v>
      </c>
      <c r="C312" s="95">
        <v>0</v>
      </c>
      <c r="D312" s="95" t="s">
        <v>572</v>
      </c>
      <c r="E312" s="95">
        <v>83.545500000000004</v>
      </c>
      <c r="F312" s="95" t="s">
        <v>572</v>
      </c>
      <c r="G312" s="95">
        <v>93.372500000000002</v>
      </c>
      <c r="H312" s="95" t="s">
        <v>573</v>
      </c>
      <c r="I312" s="95">
        <v>93.372500000000002</v>
      </c>
      <c r="J312" s="95">
        <v>0</v>
      </c>
      <c r="K312" s="95">
        <v>93.372500000000002</v>
      </c>
      <c r="L312" t="s">
        <v>572</v>
      </c>
    </row>
    <row r="313" spans="1:12" x14ac:dyDescent="0.25">
      <c r="A313" s="95" t="s">
        <v>281</v>
      </c>
      <c r="B313" s="95" t="s">
        <v>884</v>
      </c>
      <c r="C313" s="95">
        <v>0</v>
      </c>
      <c r="D313" s="95" t="s">
        <v>572</v>
      </c>
      <c r="E313" s="95">
        <v>119.2557</v>
      </c>
      <c r="F313" s="95" t="s">
        <v>573</v>
      </c>
      <c r="G313" s="95">
        <v>110.08280000000001</v>
      </c>
      <c r="H313" s="95" t="s">
        <v>572</v>
      </c>
      <c r="I313" s="95">
        <v>119.2557</v>
      </c>
      <c r="J313" s="95">
        <v>0</v>
      </c>
      <c r="K313" s="95">
        <v>119.2557</v>
      </c>
      <c r="L313" t="s">
        <v>572</v>
      </c>
    </row>
    <row r="314" spans="1:12" x14ac:dyDescent="0.25">
      <c r="A314" s="95" t="s">
        <v>282</v>
      </c>
      <c r="B314" s="95" t="s">
        <v>885</v>
      </c>
      <c r="C314" s="95">
        <v>0</v>
      </c>
      <c r="D314" s="95" t="s">
        <v>572</v>
      </c>
      <c r="E314" s="95">
        <v>1843.7728</v>
      </c>
      <c r="F314" s="95" t="s">
        <v>572</v>
      </c>
      <c r="G314" s="95">
        <v>1906.221</v>
      </c>
      <c r="H314" s="95" t="s">
        <v>573</v>
      </c>
      <c r="I314" s="95">
        <v>1846.5437999999999</v>
      </c>
      <c r="J314" s="95">
        <v>47.465800000000002</v>
      </c>
      <c r="K314" s="95">
        <v>1894.0096000000001</v>
      </c>
      <c r="L314" t="s">
        <v>572</v>
      </c>
    </row>
    <row r="315" spans="1:12" x14ac:dyDescent="0.25">
      <c r="A315" s="95" t="s">
        <v>283</v>
      </c>
      <c r="B315" s="95" t="s">
        <v>886</v>
      </c>
      <c r="C315" s="95">
        <v>0</v>
      </c>
      <c r="D315" s="95" t="s">
        <v>572</v>
      </c>
      <c r="E315" s="95">
        <v>453.54919999999998</v>
      </c>
      <c r="F315" s="95" t="s">
        <v>573</v>
      </c>
      <c r="G315" s="95">
        <v>438.86680000000001</v>
      </c>
      <c r="H315" s="95" t="s">
        <v>572</v>
      </c>
      <c r="I315" s="95">
        <v>427.0609</v>
      </c>
      <c r="J315" s="95">
        <v>22.7226</v>
      </c>
      <c r="K315" s="95">
        <v>449.7835</v>
      </c>
      <c r="L315" t="s">
        <v>572</v>
      </c>
    </row>
    <row r="316" spans="1:12" x14ac:dyDescent="0.25">
      <c r="A316" s="95" t="s">
        <v>284</v>
      </c>
      <c r="B316" s="95" t="s">
        <v>887</v>
      </c>
      <c r="C316" s="95">
        <v>718.18759999999997</v>
      </c>
      <c r="D316" s="95" t="s">
        <v>572</v>
      </c>
      <c r="E316" s="97">
        <v>669.57989999999995</v>
      </c>
      <c r="F316" s="95" t="s">
        <v>572</v>
      </c>
      <c r="G316" s="97">
        <v>736.10469999999998</v>
      </c>
      <c r="H316" s="95" t="s">
        <v>573</v>
      </c>
      <c r="I316" s="97">
        <v>720.05309999999997</v>
      </c>
      <c r="J316" s="95">
        <v>11.137</v>
      </c>
      <c r="K316" s="97">
        <v>731.19010000000003</v>
      </c>
      <c r="L316" t="s">
        <v>572</v>
      </c>
    </row>
    <row r="317" spans="1:12" x14ac:dyDescent="0.25">
      <c r="A317" s="95" t="s">
        <v>285</v>
      </c>
      <c r="B317" s="95" t="s">
        <v>888</v>
      </c>
      <c r="C317" s="95">
        <v>0</v>
      </c>
      <c r="D317" s="95" t="s">
        <v>572</v>
      </c>
      <c r="E317" s="95">
        <v>202.0368</v>
      </c>
      <c r="F317" s="95" t="s">
        <v>573</v>
      </c>
      <c r="G317" s="95">
        <v>194.34469999999999</v>
      </c>
      <c r="H317" s="95" t="s">
        <v>572</v>
      </c>
      <c r="I317" s="95">
        <v>201.9966</v>
      </c>
      <c r="J317" s="95">
        <v>0</v>
      </c>
      <c r="K317" s="95">
        <v>201.9966</v>
      </c>
      <c r="L317" t="s">
        <v>572</v>
      </c>
    </row>
    <row r="318" spans="1:12" x14ac:dyDescent="0.25">
      <c r="A318" s="95" t="s">
        <v>286</v>
      </c>
      <c r="B318" s="95" t="s">
        <v>889</v>
      </c>
      <c r="C318" s="95">
        <v>1182.5626</v>
      </c>
      <c r="D318" s="95" t="s">
        <v>573</v>
      </c>
      <c r="E318" s="95">
        <v>1087.72</v>
      </c>
      <c r="F318" s="95" t="s">
        <v>572</v>
      </c>
      <c r="G318" s="95">
        <v>1107.8352</v>
      </c>
      <c r="H318" s="95" t="s">
        <v>572</v>
      </c>
      <c r="I318" s="95">
        <v>1157.1205</v>
      </c>
      <c r="J318" s="95">
        <v>25.4421</v>
      </c>
      <c r="K318" s="95">
        <v>1182.5626</v>
      </c>
      <c r="L318" t="s">
        <v>572</v>
      </c>
    </row>
    <row r="319" spans="1:12" x14ac:dyDescent="0.25">
      <c r="A319" s="95" t="s">
        <v>287</v>
      </c>
      <c r="B319" s="95" t="s">
        <v>890</v>
      </c>
      <c r="C319" s="95">
        <v>0</v>
      </c>
      <c r="D319" s="95" t="s">
        <v>572</v>
      </c>
      <c r="E319" s="97">
        <v>3269.6167</v>
      </c>
      <c r="F319" s="95" t="s">
        <v>573</v>
      </c>
      <c r="G319" s="97">
        <v>3221.3971999999999</v>
      </c>
      <c r="H319" s="95" t="s">
        <v>572</v>
      </c>
      <c r="I319" s="97">
        <v>3269.6167</v>
      </c>
      <c r="J319" s="95">
        <v>38.694200000000002</v>
      </c>
      <c r="K319" s="97">
        <v>3308.3108999999999</v>
      </c>
      <c r="L319" t="s">
        <v>572</v>
      </c>
    </row>
    <row r="320" spans="1:12" x14ac:dyDescent="0.25">
      <c r="A320" s="95" t="s">
        <v>288</v>
      </c>
      <c r="B320" s="95" t="s">
        <v>891</v>
      </c>
      <c r="C320" s="95">
        <v>0</v>
      </c>
      <c r="D320" s="95" t="s">
        <v>572</v>
      </c>
      <c r="E320" s="95">
        <v>151.82220000000001</v>
      </c>
      <c r="F320" s="95" t="s">
        <v>573</v>
      </c>
      <c r="G320" s="95">
        <v>140.41730000000001</v>
      </c>
      <c r="H320" s="95" t="s">
        <v>572</v>
      </c>
      <c r="I320" s="95">
        <v>150.27670000000001</v>
      </c>
      <c r="J320" s="95">
        <v>0.98670000000000002</v>
      </c>
      <c r="K320" s="95">
        <v>151.26339999999999</v>
      </c>
      <c r="L320" t="s">
        <v>572</v>
      </c>
    </row>
    <row r="321" spans="1:12" x14ac:dyDescent="0.25">
      <c r="A321" s="95" t="s">
        <v>289</v>
      </c>
      <c r="B321" s="95" t="s">
        <v>892</v>
      </c>
      <c r="C321" s="95">
        <v>0</v>
      </c>
      <c r="D321" s="95" t="s">
        <v>572</v>
      </c>
      <c r="E321" s="95">
        <v>279.10570000000001</v>
      </c>
      <c r="F321" s="95" t="s">
        <v>572</v>
      </c>
      <c r="G321" s="95">
        <v>295.06279999999998</v>
      </c>
      <c r="H321" s="95" t="s">
        <v>573</v>
      </c>
      <c r="I321" s="95">
        <v>295.06279999999998</v>
      </c>
      <c r="J321" s="95">
        <v>0</v>
      </c>
      <c r="K321" s="95">
        <v>295.06279999999998</v>
      </c>
      <c r="L321" t="s">
        <v>572</v>
      </c>
    </row>
    <row r="322" spans="1:12" x14ac:dyDescent="0.25">
      <c r="A322" s="95" t="s">
        <v>290</v>
      </c>
      <c r="B322" s="95" t="s">
        <v>893</v>
      </c>
      <c r="C322" s="95">
        <v>2079.0855000000001</v>
      </c>
      <c r="D322" s="95" t="s">
        <v>573</v>
      </c>
      <c r="E322" s="95">
        <v>1969.3434999999999</v>
      </c>
      <c r="F322" s="95" t="s">
        <v>572</v>
      </c>
      <c r="G322" s="95">
        <v>1918.6431</v>
      </c>
      <c r="H322" s="95" t="s">
        <v>572</v>
      </c>
      <c r="I322" s="95">
        <v>2011.2725</v>
      </c>
      <c r="J322" s="95">
        <v>67.813000000000002</v>
      </c>
      <c r="K322" s="95">
        <v>2079.0855000000001</v>
      </c>
      <c r="L322" t="s">
        <v>572</v>
      </c>
    </row>
    <row r="323" spans="1:12" x14ac:dyDescent="0.25">
      <c r="A323" s="95" t="s">
        <v>291</v>
      </c>
      <c r="B323" s="95" t="s">
        <v>894</v>
      </c>
      <c r="C323" s="95">
        <v>0</v>
      </c>
      <c r="D323" s="95" t="s">
        <v>572</v>
      </c>
      <c r="E323" s="95">
        <v>158.48349999999999</v>
      </c>
      <c r="F323" s="95" t="s">
        <v>572</v>
      </c>
      <c r="G323" s="95">
        <v>178.59809999999999</v>
      </c>
      <c r="H323" s="95" t="s">
        <v>573</v>
      </c>
      <c r="I323" s="95">
        <v>178.59809999999999</v>
      </c>
      <c r="J323" s="95">
        <v>0</v>
      </c>
      <c r="K323" s="95">
        <v>178.59809999999999</v>
      </c>
      <c r="L323" t="s">
        <v>572</v>
      </c>
    </row>
    <row r="324" spans="1:12" x14ac:dyDescent="0.25">
      <c r="A324" s="95" t="s">
        <v>292</v>
      </c>
      <c r="B324" s="95" t="s">
        <v>895</v>
      </c>
      <c r="C324" s="95">
        <v>260</v>
      </c>
      <c r="D324" s="95" t="s">
        <v>573</v>
      </c>
      <c r="E324" s="95">
        <v>230.7081</v>
      </c>
      <c r="F324" s="95" t="s">
        <v>572</v>
      </c>
      <c r="G324" s="95">
        <v>249.08940000000001</v>
      </c>
      <c r="H324" s="95" t="s">
        <v>572</v>
      </c>
      <c r="I324" s="95">
        <v>260</v>
      </c>
      <c r="J324" s="95">
        <v>0</v>
      </c>
      <c r="K324" s="95">
        <v>260</v>
      </c>
      <c r="L324" t="s">
        <v>572</v>
      </c>
    </row>
    <row r="325" spans="1:12" x14ac:dyDescent="0.25">
      <c r="A325" s="95" t="s">
        <v>293</v>
      </c>
      <c r="B325" s="95" t="s">
        <v>896</v>
      </c>
      <c r="C325" s="95">
        <v>0</v>
      </c>
      <c r="D325" s="95" t="s">
        <v>572</v>
      </c>
      <c r="E325" s="97">
        <v>1837.7787000000001</v>
      </c>
      <c r="F325" s="95" t="s">
        <v>572</v>
      </c>
      <c r="G325" s="97">
        <v>1902.4474</v>
      </c>
      <c r="H325" s="95" t="s">
        <v>573</v>
      </c>
      <c r="I325" s="97">
        <v>1870.2089000000001</v>
      </c>
      <c r="J325" s="95">
        <v>18.822199999999999</v>
      </c>
      <c r="K325" s="97">
        <v>1889.0310999999999</v>
      </c>
      <c r="L325" t="s">
        <v>572</v>
      </c>
    </row>
    <row r="326" spans="1:12" x14ac:dyDescent="0.25">
      <c r="A326" s="95" t="s">
        <v>294</v>
      </c>
      <c r="B326" s="95" t="s">
        <v>897</v>
      </c>
      <c r="C326" s="95">
        <v>0</v>
      </c>
      <c r="D326" s="95" t="s">
        <v>572</v>
      </c>
      <c r="E326" s="95">
        <v>684.97170000000006</v>
      </c>
      <c r="F326" s="95" t="s">
        <v>572</v>
      </c>
      <c r="G326" s="95">
        <v>687.47349999999994</v>
      </c>
      <c r="H326" s="95" t="s">
        <v>573</v>
      </c>
      <c r="I326" s="95">
        <v>646.00469999999996</v>
      </c>
      <c r="J326" s="95">
        <v>41.846299999999999</v>
      </c>
      <c r="K326" s="95">
        <v>687.851</v>
      </c>
      <c r="L326" t="s">
        <v>572</v>
      </c>
    </row>
    <row r="327" spans="1:12" x14ac:dyDescent="0.25">
      <c r="A327" s="95" t="s">
        <v>295</v>
      </c>
      <c r="B327" s="95" t="s">
        <v>898</v>
      </c>
      <c r="C327" s="95">
        <v>0</v>
      </c>
      <c r="D327" s="95" t="s">
        <v>572</v>
      </c>
      <c r="E327" s="95">
        <v>986.75699999999995</v>
      </c>
      <c r="F327" s="95" t="s">
        <v>572</v>
      </c>
      <c r="G327" s="95">
        <v>1000.7871</v>
      </c>
      <c r="H327" s="95" t="s">
        <v>573</v>
      </c>
      <c r="I327" s="95">
        <v>987.85479999999995</v>
      </c>
      <c r="J327" s="95">
        <v>10.018700000000001</v>
      </c>
      <c r="K327" s="95">
        <v>997.87350000000004</v>
      </c>
      <c r="L327" t="s">
        <v>572</v>
      </c>
    </row>
    <row r="328" spans="1:12" x14ac:dyDescent="0.25">
      <c r="A328" s="95" t="s">
        <v>296</v>
      </c>
      <c r="B328" s="95" t="s">
        <v>899</v>
      </c>
      <c r="C328" s="95">
        <v>0</v>
      </c>
      <c r="D328" s="95" t="s">
        <v>572</v>
      </c>
      <c r="E328" s="95">
        <v>767.98220000000003</v>
      </c>
      <c r="F328" s="95" t="s">
        <v>572</v>
      </c>
      <c r="G328" s="95">
        <v>827.32629999999995</v>
      </c>
      <c r="H328" s="95" t="s">
        <v>573</v>
      </c>
      <c r="I328" s="95">
        <v>807.6952</v>
      </c>
      <c r="J328" s="95">
        <v>12.1472</v>
      </c>
      <c r="K328" s="95">
        <v>819.8424</v>
      </c>
      <c r="L328" t="s">
        <v>572</v>
      </c>
    </row>
    <row r="329" spans="1:12" x14ac:dyDescent="0.25">
      <c r="A329" s="95" t="s">
        <v>297</v>
      </c>
      <c r="B329" s="95" t="s">
        <v>900</v>
      </c>
      <c r="C329" s="95">
        <v>0</v>
      </c>
      <c r="D329" s="95" t="s">
        <v>572</v>
      </c>
      <c r="E329" s="97">
        <v>1289.2059999999999</v>
      </c>
      <c r="F329" s="95" t="s">
        <v>572</v>
      </c>
      <c r="G329" s="97">
        <v>1306.1320000000001</v>
      </c>
      <c r="H329" s="95" t="s">
        <v>573</v>
      </c>
      <c r="I329" s="97">
        <v>1274.6735000000001</v>
      </c>
      <c r="J329" s="95">
        <v>36.2911</v>
      </c>
      <c r="K329" s="97">
        <v>1310.9646</v>
      </c>
      <c r="L329" t="s">
        <v>572</v>
      </c>
    </row>
    <row r="330" spans="1:12" x14ac:dyDescent="0.25">
      <c r="A330" s="95" t="s">
        <v>538</v>
      </c>
      <c r="B330" s="95" t="s">
        <v>901</v>
      </c>
      <c r="C330" s="95">
        <v>0</v>
      </c>
      <c r="D330" s="95" t="s">
        <v>572</v>
      </c>
      <c r="E330" s="97">
        <v>85.389399999999995</v>
      </c>
      <c r="F330" s="95" t="s">
        <v>572</v>
      </c>
      <c r="G330" s="97">
        <v>99.184399999999997</v>
      </c>
      <c r="H330" s="95" t="s">
        <v>573</v>
      </c>
      <c r="I330" s="97">
        <v>99.084800000000001</v>
      </c>
      <c r="J330" s="95">
        <v>0</v>
      </c>
      <c r="K330" s="97">
        <v>99.084800000000001</v>
      </c>
      <c r="L330" t="s">
        <v>572</v>
      </c>
    </row>
    <row r="331" spans="1:12" x14ac:dyDescent="0.25">
      <c r="A331" s="95" t="s">
        <v>539</v>
      </c>
      <c r="B331" s="95" t="s">
        <v>902</v>
      </c>
      <c r="C331" s="95">
        <v>0</v>
      </c>
      <c r="D331" s="95" t="s">
        <v>572</v>
      </c>
      <c r="E331" s="97">
        <v>54.645200000000003</v>
      </c>
      <c r="F331" s="95" t="s">
        <v>573</v>
      </c>
      <c r="G331" s="97">
        <v>46.040700000000001</v>
      </c>
      <c r="H331" s="95" t="s">
        <v>572</v>
      </c>
      <c r="I331" s="97">
        <v>54.645200000000003</v>
      </c>
      <c r="J331" s="95">
        <v>0.28710000000000002</v>
      </c>
      <c r="K331" s="97">
        <v>54.932299999999998</v>
      </c>
      <c r="L331" t="s">
        <v>572</v>
      </c>
    </row>
    <row r="332" spans="1:12" x14ac:dyDescent="0.25">
      <c r="A332" s="95" t="s">
        <v>298</v>
      </c>
      <c r="B332" s="95" t="s">
        <v>903</v>
      </c>
      <c r="C332" s="95">
        <v>0</v>
      </c>
      <c r="D332" s="95" t="s">
        <v>572</v>
      </c>
      <c r="E332" s="97">
        <v>567.82399999999996</v>
      </c>
      <c r="F332" s="95" t="s">
        <v>572</v>
      </c>
      <c r="G332" s="97">
        <v>575.83209999999997</v>
      </c>
      <c r="H332" s="95" t="s">
        <v>573</v>
      </c>
      <c r="I332" s="97">
        <v>561.8759</v>
      </c>
      <c r="J332" s="95">
        <v>26.646699999999999</v>
      </c>
      <c r="K332" s="97">
        <v>588.52260000000001</v>
      </c>
      <c r="L332" t="s">
        <v>572</v>
      </c>
    </row>
    <row r="333" spans="1:12" x14ac:dyDescent="0.25">
      <c r="A333" s="95" t="s">
        <v>299</v>
      </c>
      <c r="B333" s="95" t="s">
        <v>904</v>
      </c>
      <c r="C333" s="95">
        <v>0</v>
      </c>
      <c r="D333" s="95" t="s">
        <v>572</v>
      </c>
      <c r="E333" s="95">
        <v>172.01140000000001</v>
      </c>
      <c r="F333" s="95" t="s">
        <v>572</v>
      </c>
      <c r="G333" s="95">
        <v>193.28649999999999</v>
      </c>
      <c r="H333" s="95" t="s">
        <v>573</v>
      </c>
      <c r="I333" s="95">
        <v>193.28649999999999</v>
      </c>
      <c r="J333" s="95">
        <v>0</v>
      </c>
      <c r="K333" s="95">
        <v>193.28649999999999</v>
      </c>
      <c r="L333" t="s">
        <v>572</v>
      </c>
    </row>
    <row r="334" spans="1:12" x14ac:dyDescent="0.25">
      <c r="A334" s="95" t="s">
        <v>540</v>
      </c>
      <c r="B334" s="95" t="s">
        <v>905</v>
      </c>
      <c r="C334" s="95">
        <v>0</v>
      </c>
      <c r="D334" s="95" t="s">
        <v>572</v>
      </c>
      <c r="E334" s="95">
        <v>78.802599999999998</v>
      </c>
      <c r="F334" s="95" t="s">
        <v>573</v>
      </c>
      <c r="G334" s="95">
        <v>69.361400000000003</v>
      </c>
      <c r="H334" s="95" t="s">
        <v>572</v>
      </c>
      <c r="I334" s="95">
        <v>78.802599999999998</v>
      </c>
      <c r="J334" s="95">
        <v>1.3867</v>
      </c>
      <c r="K334" s="95">
        <v>80.189300000000003</v>
      </c>
      <c r="L334" t="s">
        <v>572</v>
      </c>
    </row>
    <row r="335" spans="1:12" x14ac:dyDescent="0.25">
      <c r="A335" s="95" t="s">
        <v>541</v>
      </c>
      <c r="B335" s="95" t="s">
        <v>906</v>
      </c>
      <c r="C335" s="95">
        <v>0</v>
      </c>
      <c r="D335" s="95" t="s">
        <v>572</v>
      </c>
      <c r="E335" s="95">
        <v>36.152999999999999</v>
      </c>
      <c r="F335" s="95" t="s">
        <v>573</v>
      </c>
      <c r="G335" s="95">
        <v>35.3399</v>
      </c>
      <c r="H335" s="95" t="s">
        <v>572</v>
      </c>
      <c r="I335" s="95">
        <v>36.152999999999999</v>
      </c>
      <c r="J335" s="95">
        <v>0</v>
      </c>
      <c r="K335" s="95">
        <v>36.152999999999999</v>
      </c>
      <c r="L335" t="s">
        <v>572</v>
      </c>
    </row>
    <row r="336" spans="1:12" x14ac:dyDescent="0.25">
      <c r="A336" s="95" t="s">
        <v>300</v>
      </c>
      <c r="B336" s="95" t="s">
        <v>907</v>
      </c>
      <c r="C336" s="95">
        <v>742.90679999999998</v>
      </c>
      <c r="D336" s="95" t="s">
        <v>573</v>
      </c>
      <c r="E336" s="95">
        <v>694.68209999999999</v>
      </c>
      <c r="F336" s="95" t="s">
        <v>572</v>
      </c>
      <c r="G336" s="95">
        <v>718.22220000000004</v>
      </c>
      <c r="H336" s="95" t="s">
        <v>572</v>
      </c>
      <c r="I336" s="95">
        <v>716.23979999999995</v>
      </c>
      <c r="J336" s="95">
        <v>26.667000000000002</v>
      </c>
      <c r="K336" s="95">
        <v>742.90679999999998</v>
      </c>
      <c r="L336" t="s">
        <v>572</v>
      </c>
    </row>
    <row r="337" spans="1:12" x14ac:dyDescent="0.25">
      <c r="A337" s="95" t="s">
        <v>542</v>
      </c>
      <c r="B337" s="95" t="s">
        <v>908</v>
      </c>
      <c r="C337" s="95">
        <v>0</v>
      </c>
      <c r="D337" s="95" t="s">
        <v>572</v>
      </c>
      <c r="E337" s="95">
        <v>71.510400000000004</v>
      </c>
      <c r="F337" s="95" t="s">
        <v>573</v>
      </c>
      <c r="G337" s="95">
        <v>65.037800000000004</v>
      </c>
      <c r="H337" s="95" t="s">
        <v>572</v>
      </c>
      <c r="I337" s="95">
        <v>71.510400000000004</v>
      </c>
      <c r="J337" s="95">
        <v>0</v>
      </c>
      <c r="K337" s="95">
        <v>71.510400000000004</v>
      </c>
      <c r="L337" t="s">
        <v>572</v>
      </c>
    </row>
    <row r="338" spans="1:12" x14ac:dyDescent="0.25">
      <c r="A338" s="95" t="s">
        <v>301</v>
      </c>
      <c r="B338" s="95" t="s">
        <v>909</v>
      </c>
      <c r="C338" s="95">
        <v>0</v>
      </c>
      <c r="D338" s="95" t="s">
        <v>572</v>
      </c>
      <c r="E338" s="97">
        <v>169.47569999999999</v>
      </c>
      <c r="F338" s="95" t="s">
        <v>572</v>
      </c>
      <c r="G338" s="97">
        <v>169.90100000000001</v>
      </c>
      <c r="H338" s="95" t="s">
        <v>573</v>
      </c>
      <c r="I338" s="97">
        <v>169.90100000000001</v>
      </c>
      <c r="J338" s="95">
        <v>0</v>
      </c>
      <c r="K338" s="97">
        <v>169.90100000000001</v>
      </c>
      <c r="L338" t="s">
        <v>572</v>
      </c>
    </row>
    <row r="339" spans="1:12" x14ac:dyDescent="0.25">
      <c r="A339" s="95" t="s">
        <v>302</v>
      </c>
      <c r="B339" s="95" t="s">
        <v>910</v>
      </c>
      <c r="C339" s="95">
        <v>424.9477</v>
      </c>
      <c r="D339" s="95" t="s">
        <v>573</v>
      </c>
      <c r="E339" s="95">
        <v>399.56240000000003</v>
      </c>
      <c r="F339" s="95" t="s">
        <v>572</v>
      </c>
      <c r="G339" s="95">
        <v>401.9776</v>
      </c>
      <c r="H339" s="95" t="s">
        <v>572</v>
      </c>
      <c r="I339" s="95">
        <v>424.9477</v>
      </c>
      <c r="J339" s="95">
        <v>0</v>
      </c>
      <c r="K339" s="95">
        <v>424.9477</v>
      </c>
      <c r="L339" t="s">
        <v>572</v>
      </c>
    </row>
    <row r="340" spans="1:12" x14ac:dyDescent="0.25">
      <c r="A340" s="95" t="s">
        <v>303</v>
      </c>
      <c r="B340" s="95" t="s">
        <v>911</v>
      </c>
      <c r="C340" s="95">
        <v>0</v>
      </c>
      <c r="D340" s="95" t="s">
        <v>572</v>
      </c>
      <c r="E340" s="97">
        <v>256.53899999999999</v>
      </c>
      <c r="F340" s="95" t="s">
        <v>572</v>
      </c>
      <c r="G340" s="97">
        <v>286.79039999999998</v>
      </c>
      <c r="H340" s="95" t="s">
        <v>573</v>
      </c>
      <c r="I340" s="97">
        <v>286.79039999999998</v>
      </c>
      <c r="J340" s="95">
        <v>0</v>
      </c>
      <c r="K340" s="97">
        <v>286.79039999999998</v>
      </c>
      <c r="L340" t="s">
        <v>572</v>
      </c>
    </row>
    <row r="341" spans="1:12" x14ac:dyDescent="0.25">
      <c r="A341" s="95" t="s">
        <v>304</v>
      </c>
      <c r="B341" s="95" t="s">
        <v>912</v>
      </c>
      <c r="C341" s="95">
        <v>1103.8758</v>
      </c>
      <c r="D341" s="95" t="s">
        <v>573</v>
      </c>
      <c r="E341" s="97">
        <v>1085.7541000000001</v>
      </c>
      <c r="F341" s="95" t="s">
        <v>572</v>
      </c>
      <c r="G341" s="97">
        <v>1068.1965</v>
      </c>
      <c r="H341" s="95" t="s">
        <v>572</v>
      </c>
      <c r="I341" s="97">
        <v>1081.2180000000001</v>
      </c>
      <c r="J341" s="95">
        <v>22.657800000000002</v>
      </c>
      <c r="K341" s="97">
        <v>1103.8758</v>
      </c>
      <c r="L341" t="s">
        <v>572</v>
      </c>
    </row>
    <row r="342" spans="1:12" x14ac:dyDescent="0.25">
      <c r="A342" s="95" t="s">
        <v>305</v>
      </c>
      <c r="B342" s="95" t="s">
        <v>913</v>
      </c>
      <c r="C342" s="95">
        <v>0</v>
      </c>
      <c r="D342" s="95" t="s">
        <v>572</v>
      </c>
      <c r="E342" s="95">
        <v>889.35990000000004</v>
      </c>
      <c r="F342" s="95" t="s">
        <v>573</v>
      </c>
      <c r="G342" s="95">
        <v>845.54300000000001</v>
      </c>
      <c r="H342" s="95" t="s">
        <v>572</v>
      </c>
      <c r="I342" s="95">
        <v>847.48979999999995</v>
      </c>
      <c r="J342" s="95">
        <v>38.600999999999999</v>
      </c>
      <c r="K342" s="95">
        <v>886.09079999999994</v>
      </c>
      <c r="L342" t="s">
        <v>572</v>
      </c>
    </row>
    <row r="343" spans="1:12" x14ac:dyDescent="0.25">
      <c r="A343" s="95" t="s">
        <v>306</v>
      </c>
      <c r="B343" s="95" t="s">
        <v>914</v>
      </c>
      <c r="C343" s="95">
        <v>0</v>
      </c>
      <c r="D343" s="95" t="s">
        <v>572</v>
      </c>
      <c r="E343" s="95">
        <v>1203.4975999999999</v>
      </c>
      <c r="F343" s="95" t="s">
        <v>572</v>
      </c>
      <c r="G343" s="97">
        <v>1223.4097999999999</v>
      </c>
      <c r="H343" s="95" t="s">
        <v>573</v>
      </c>
      <c r="I343" s="97">
        <v>1223.4097999999999</v>
      </c>
      <c r="J343" s="95">
        <v>0</v>
      </c>
      <c r="K343" s="97">
        <v>1223.4097999999999</v>
      </c>
      <c r="L343" t="s">
        <v>572</v>
      </c>
    </row>
    <row r="344" spans="1:12" x14ac:dyDescent="0.25">
      <c r="A344" s="95" t="s">
        <v>307</v>
      </c>
      <c r="B344" s="95" t="s">
        <v>915</v>
      </c>
      <c r="C344" s="95">
        <v>0</v>
      </c>
      <c r="D344" s="95" t="s">
        <v>572</v>
      </c>
      <c r="E344" s="95">
        <v>149.90180000000001</v>
      </c>
      <c r="F344" s="95" t="s">
        <v>572</v>
      </c>
      <c r="G344" s="95">
        <v>163.54329999999999</v>
      </c>
      <c r="H344" s="95" t="s">
        <v>573</v>
      </c>
      <c r="I344" s="95">
        <v>163.54329999999999</v>
      </c>
      <c r="J344" s="95">
        <v>0</v>
      </c>
      <c r="K344" s="95">
        <v>163.54329999999999</v>
      </c>
      <c r="L344" t="s">
        <v>572</v>
      </c>
    </row>
    <row r="345" spans="1:12" x14ac:dyDescent="0.25">
      <c r="A345" s="95" t="s">
        <v>308</v>
      </c>
      <c r="B345" s="95" t="s">
        <v>916</v>
      </c>
      <c r="C345" s="95">
        <v>0</v>
      </c>
      <c r="D345" s="95" t="s">
        <v>572</v>
      </c>
      <c r="E345" s="97">
        <v>710.42859999999996</v>
      </c>
      <c r="F345" s="95" t="s">
        <v>573</v>
      </c>
      <c r="G345" s="97">
        <v>687.577</v>
      </c>
      <c r="H345" s="95" t="s">
        <v>572</v>
      </c>
      <c r="I345" s="97">
        <v>682.12980000000005</v>
      </c>
      <c r="J345" s="95">
        <v>27.609300000000001</v>
      </c>
      <c r="K345" s="97">
        <v>709.73910000000001</v>
      </c>
      <c r="L345" t="s">
        <v>572</v>
      </c>
    </row>
    <row r="346" spans="1:12" x14ac:dyDescent="0.25">
      <c r="A346" s="95" t="s">
        <v>309</v>
      </c>
      <c r="B346" s="95" t="s">
        <v>917</v>
      </c>
      <c r="C346" s="95">
        <v>0</v>
      </c>
      <c r="D346" s="95" t="s">
        <v>572</v>
      </c>
      <c r="E346" s="95">
        <v>234.03970000000001</v>
      </c>
      <c r="F346" s="95" t="s">
        <v>572</v>
      </c>
      <c r="G346" s="95">
        <v>234.09200000000001</v>
      </c>
      <c r="H346" s="95" t="s">
        <v>573</v>
      </c>
      <c r="I346" s="95">
        <v>234.09200000000001</v>
      </c>
      <c r="J346" s="95">
        <v>0</v>
      </c>
      <c r="K346" s="95">
        <v>234.09200000000001</v>
      </c>
      <c r="L346" t="s">
        <v>572</v>
      </c>
    </row>
    <row r="347" spans="1:12" x14ac:dyDescent="0.25">
      <c r="A347" s="95" t="s">
        <v>310</v>
      </c>
      <c r="B347" s="95" t="s">
        <v>918</v>
      </c>
      <c r="C347" s="95">
        <v>0</v>
      </c>
      <c r="D347" s="95" t="s">
        <v>572</v>
      </c>
      <c r="E347" s="95">
        <v>1225.5353</v>
      </c>
      <c r="F347" s="95" t="s">
        <v>572</v>
      </c>
      <c r="G347" s="95">
        <v>1311.9962</v>
      </c>
      <c r="H347" s="95" t="s">
        <v>573</v>
      </c>
      <c r="I347" s="95">
        <v>1311.9962</v>
      </c>
      <c r="J347" s="95">
        <v>0</v>
      </c>
      <c r="K347" s="95">
        <v>1311.9962</v>
      </c>
      <c r="L347" t="s">
        <v>572</v>
      </c>
    </row>
    <row r="348" spans="1:12" x14ac:dyDescent="0.25">
      <c r="A348" s="95" t="s">
        <v>311</v>
      </c>
      <c r="B348" s="95" t="s">
        <v>919</v>
      </c>
      <c r="C348" s="95">
        <v>0</v>
      </c>
      <c r="D348" s="95" t="s">
        <v>572</v>
      </c>
      <c r="E348" s="97">
        <v>1543.2981</v>
      </c>
      <c r="F348" s="95" t="s">
        <v>573</v>
      </c>
      <c r="G348" s="97">
        <v>1509.1614999999999</v>
      </c>
      <c r="H348" s="95" t="s">
        <v>572</v>
      </c>
      <c r="I348" s="97">
        <v>1500.4413999999999</v>
      </c>
      <c r="J348" s="95">
        <v>43.1661</v>
      </c>
      <c r="K348" s="97">
        <v>1543.6075000000001</v>
      </c>
      <c r="L348" t="s">
        <v>572</v>
      </c>
    </row>
    <row r="349" spans="1:12" x14ac:dyDescent="0.25">
      <c r="A349" s="95" t="s">
        <v>312</v>
      </c>
      <c r="B349" s="95" t="s">
        <v>920</v>
      </c>
      <c r="C349" s="95">
        <v>819.17970000000003</v>
      </c>
      <c r="D349" s="95" t="s">
        <v>573</v>
      </c>
      <c r="E349" s="95">
        <v>772.34580000000005</v>
      </c>
      <c r="F349" s="95" t="s">
        <v>572</v>
      </c>
      <c r="G349" s="95">
        <v>761.68740000000003</v>
      </c>
      <c r="H349" s="95" t="s">
        <v>572</v>
      </c>
      <c r="I349" s="95">
        <v>788.03970000000004</v>
      </c>
      <c r="J349" s="95">
        <v>31.14</v>
      </c>
      <c r="K349" s="95">
        <v>819.17970000000003</v>
      </c>
      <c r="L349" t="s">
        <v>572</v>
      </c>
    </row>
    <row r="350" spans="1:12" x14ac:dyDescent="0.25">
      <c r="A350" s="95" t="s">
        <v>543</v>
      </c>
      <c r="B350" s="95" t="s">
        <v>921</v>
      </c>
      <c r="C350" s="95">
        <v>0</v>
      </c>
      <c r="D350" s="95" t="s">
        <v>572</v>
      </c>
      <c r="E350" s="95">
        <v>148.63499999999999</v>
      </c>
      <c r="F350" s="95" t="s">
        <v>573</v>
      </c>
      <c r="G350" s="95">
        <v>147.67619999999999</v>
      </c>
      <c r="H350" s="95" t="s">
        <v>572</v>
      </c>
      <c r="I350" s="95">
        <v>148.63499999999999</v>
      </c>
      <c r="J350" s="95">
        <v>0</v>
      </c>
      <c r="K350" s="95">
        <v>148.63499999999999</v>
      </c>
      <c r="L350" t="s">
        <v>572</v>
      </c>
    </row>
    <row r="351" spans="1:12" x14ac:dyDescent="0.25">
      <c r="A351" s="95" t="s">
        <v>313</v>
      </c>
      <c r="B351" s="95" t="s">
        <v>922</v>
      </c>
      <c r="C351" s="95">
        <v>0</v>
      </c>
      <c r="D351" s="95" t="s">
        <v>572</v>
      </c>
      <c r="E351" s="95">
        <v>1411.8913</v>
      </c>
      <c r="F351" s="95" t="s">
        <v>572</v>
      </c>
      <c r="G351" s="95">
        <v>1420.8669</v>
      </c>
      <c r="H351" s="95" t="s">
        <v>573</v>
      </c>
      <c r="I351" s="95">
        <v>1366.8135</v>
      </c>
      <c r="J351" s="95">
        <v>52.013100000000001</v>
      </c>
      <c r="K351" s="95">
        <v>1418.8266000000001</v>
      </c>
      <c r="L351" t="s">
        <v>572</v>
      </c>
    </row>
    <row r="352" spans="1:12" x14ac:dyDescent="0.25">
      <c r="A352" s="95" t="s">
        <v>314</v>
      </c>
      <c r="B352" s="95" t="s">
        <v>1191</v>
      </c>
      <c r="C352" s="95">
        <v>5488.1795000000002</v>
      </c>
      <c r="D352" s="95" t="s">
        <v>573</v>
      </c>
      <c r="E352" s="95">
        <v>5262.6890000000003</v>
      </c>
      <c r="F352" s="95" t="s">
        <v>572</v>
      </c>
      <c r="G352" s="95">
        <v>5163.9179000000004</v>
      </c>
      <c r="H352" s="95" t="s">
        <v>572</v>
      </c>
      <c r="I352" s="95">
        <v>5280.0021999999999</v>
      </c>
      <c r="J352" s="95">
        <v>208.1773</v>
      </c>
      <c r="K352" s="95">
        <v>5488.1795000000002</v>
      </c>
      <c r="L352" t="s">
        <v>572</v>
      </c>
    </row>
    <row r="353" spans="1:12" x14ac:dyDescent="0.25">
      <c r="A353" s="95" t="s">
        <v>315</v>
      </c>
      <c r="B353" s="95" t="s">
        <v>924</v>
      </c>
      <c r="C353" s="95">
        <v>0</v>
      </c>
      <c r="D353" s="95" t="s">
        <v>572</v>
      </c>
      <c r="E353" s="95">
        <v>201.8218</v>
      </c>
      <c r="F353" s="95" t="s">
        <v>572</v>
      </c>
      <c r="G353" s="95">
        <v>202.15629999999999</v>
      </c>
      <c r="H353" s="95" t="s">
        <v>573</v>
      </c>
      <c r="I353" s="95">
        <v>202.15629999999999</v>
      </c>
      <c r="J353" s="95">
        <v>0</v>
      </c>
      <c r="K353" s="95">
        <v>202.15629999999999</v>
      </c>
      <c r="L353" t="s">
        <v>572</v>
      </c>
    </row>
    <row r="354" spans="1:12" x14ac:dyDescent="0.25">
      <c r="A354" s="95" t="s">
        <v>316</v>
      </c>
      <c r="B354" s="95" t="s">
        <v>925</v>
      </c>
      <c r="C354" s="95">
        <v>0</v>
      </c>
      <c r="D354" s="95" t="s">
        <v>572</v>
      </c>
      <c r="E354" s="97">
        <v>223.6053</v>
      </c>
      <c r="F354" s="95" t="s">
        <v>573</v>
      </c>
      <c r="G354" s="97">
        <v>220.39580000000001</v>
      </c>
      <c r="H354" s="95" t="s">
        <v>572</v>
      </c>
      <c r="I354" s="97">
        <v>223.6053</v>
      </c>
      <c r="J354" s="95">
        <v>0</v>
      </c>
      <c r="K354" s="97">
        <v>223.6053</v>
      </c>
      <c r="L354" t="s">
        <v>572</v>
      </c>
    </row>
    <row r="355" spans="1:12" x14ac:dyDescent="0.25">
      <c r="A355" s="95" t="s">
        <v>317</v>
      </c>
      <c r="B355" s="95" t="s">
        <v>926</v>
      </c>
      <c r="C355" s="95">
        <v>0</v>
      </c>
      <c r="D355" s="95" t="s">
        <v>572</v>
      </c>
      <c r="E355" s="95">
        <v>178.78880000000001</v>
      </c>
      <c r="F355" s="95" t="s">
        <v>572</v>
      </c>
      <c r="G355" s="95">
        <v>187.56290000000001</v>
      </c>
      <c r="H355" s="95" t="s">
        <v>573</v>
      </c>
      <c r="I355" s="95">
        <v>187.56290000000001</v>
      </c>
      <c r="J355" s="95">
        <v>0</v>
      </c>
      <c r="K355" s="95">
        <v>187.56290000000001</v>
      </c>
      <c r="L355" t="s">
        <v>572</v>
      </c>
    </row>
    <row r="356" spans="1:12" x14ac:dyDescent="0.25">
      <c r="A356" s="95" t="s">
        <v>318</v>
      </c>
      <c r="B356" s="95" t="s">
        <v>927</v>
      </c>
      <c r="C356" s="95">
        <v>0</v>
      </c>
      <c r="D356" s="95" t="s">
        <v>572</v>
      </c>
      <c r="E356" s="95">
        <v>118.7165</v>
      </c>
      <c r="F356" s="95" t="s">
        <v>572</v>
      </c>
      <c r="G356" s="95">
        <v>126.1468</v>
      </c>
      <c r="H356" s="95" t="s">
        <v>573</v>
      </c>
      <c r="I356" s="95">
        <v>126.1468</v>
      </c>
      <c r="J356" s="95">
        <v>0</v>
      </c>
      <c r="K356" s="95">
        <v>126.1468</v>
      </c>
      <c r="L356" t="s">
        <v>572</v>
      </c>
    </row>
    <row r="357" spans="1:12" x14ac:dyDescent="0.25">
      <c r="A357" s="95" t="s">
        <v>319</v>
      </c>
      <c r="B357" s="95" t="s">
        <v>928</v>
      </c>
      <c r="C357" s="95">
        <v>0</v>
      </c>
      <c r="D357" s="95" t="s">
        <v>572</v>
      </c>
      <c r="E357" s="95">
        <v>189.06049999999999</v>
      </c>
      <c r="F357" s="95" t="s">
        <v>572</v>
      </c>
      <c r="G357" s="95">
        <v>199.0916</v>
      </c>
      <c r="H357" s="95" t="s">
        <v>573</v>
      </c>
      <c r="I357" s="95">
        <v>199.0916</v>
      </c>
      <c r="J357" s="95">
        <v>0</v>
      </c>
      <c r="K357" s="95">
        <v>199.0916</v>
      </c>
      <c r="L357" t="s">
        <v>572</v>
      </c>
    </row>
    <row r="358" spans="1:12" x14ac:dyDescent="0.25">
      <c r="A358" s="95" t="s">
        <v>320</v>
      </c>
      <c r="B358" s="95" t="s">
        <v>929</v>
      </c>
      <c r="C358" s="95">
        <v>0</v>
      </c>
      <c r="D358" s="95" t="s">
        <v>572</v>
      </c>
      <c r="E358" s="95">
        <v>1251.8034</v>
      </c>
      <c r="F358" s="95" t="s">
        <v>572</v>
      </c>
      <c r="G358" s="95">
        <v>1304.7577000000001</v>
      </c>
      <c r="H358" s="95" t="s">
        <v>573</v>
      </c>
      <c r="I358" s="95">
        <v>1255.5832</v>
      </c>
      <c r="J358" s="95">
        <v>20.0656</v>
      </c>
      <c r="K358" s="95">
        <v>1275.6487999999999</v>
      </c>
      <c r="L358" t="s">
        <v>572</v>
      </c>
    </row>
    <row r="359" spans="1:12" x14ac:dyDescent="0.25">
      <c r="A359" s="95" t="s">
        <v>321</v>
      </c>
      <c r="B359" s="95" t="s">
        <v>930</v>
      </c>
      <c r="C359" s="95">
        <v>0</v>
      </c>
      <c r="D359" s="95" t="s">
        <v>572</v>
      </c>
      <c r="E359" s="97">
        <v>150.45949999999999</v>
      </c>
      <c r="F359" s="95" t="s">
        <v>572</v>
      </c>
      <c r="G359" s="97">
        <v>151.83760000000001</v>
      </c>
      <c r="H359" s="95" t="s">
        <v>573</v>
      </c>
      <c r="I359" s="97">
        <v>151.83760000000001</v>
      </c>
      <c r="J359" s="95">
        <v>0</v>
      </c>
      <c r="K359" s="97">
        <v>151.83760000000001</v>
      </c>
      <c r="L359" t="s">
        <v>572</v>
      </c>
    </row>
    <row r="360" spans="1:12" x14ac:dyDescent="0.25">
      <c r="A360" s="95" t="s">
        <v>322</v>
      </c>
      <c r="B360" s="95" t="s">
        <v>931</v>
      </c>
      <c r="C360" s="95">
        <v>0</v>
      </c>
      <c r="D360" s="95" t="s">
        <v>572</v>
      </c>
      <c r="E360" s="95">
        <v>153.3623</v>
      </c>
      <c r="F360" s="95" t="s">
        <v>573</v>
      </c>
      <c r="G360" s="95">
        <v>150.38319999999999</v>
      </c>
      <c r="H360" s="95" t="s">
        <v>572</v>
      </c>
      <c r="I360" s="95">
        <v>153.3623</v>
      </c>
      <c r="J360" s="95">
        <v>0</v>
      </c>
      <c r="K360" s="95">
        <v>153.3623</v>
      </c>
      <c r="L360" t="s">
        <v>572</v>
      </c>
    </row>
    <row r="361" spans="1:12" x14ac:dyDescent="0.25">
      <c r="A361" s="95" t="s">
        <v>323</v>
      </c>
      <c r="B361" s="95" t="s">
        <v>932</v>
      </c>
      <c r="C361" s="95">
        <v>0</v>
      </c>
      <c r="D361" s="95" t="s">
        <v>572</v>
      </c>
      <c r="E361" s="95">
        <v>757.08370000000002</v>
      </c>
      <c r="F361" s="95" t="s">
        <v>573</v>
      </c>
      <c r="G361" s="95">
        <v>739.274</v>
      </c>
      <c r="H361" s="95" t="s">
        <v>572</v>
      </c>
      <c r="I361" s="95">
        <v>747.3777</v>
      </c>
      <c r="J361" s="95">
        <v>10.5397</v>
      </c>
      <c r="K361" s="95">
        <v>757.91740000000004</v>
      </c>
      <c r="L361" t="s">
        <v>572</v>
      </c>
    </row>
    <row r="362" spans="1:12" x14ac:dyDescent="0.25">
      <c r="A362" s="95" t="s">
        <v>324</v>
      </c>
      <c r="B362" s="95" t="s">
        <v>933</v>
      </c>
      <c r="C362" s="95">
        <v>0</v>
      </c>
      <c r="D362" s="95" t="s">
        <v>572</v>
      </c>
      <c r="E362" s="95">
        <v>218.2912</v>
      </c>
      <c r="F362" s="95" t="s">
        <v>573</v>
      </c>
      <c r="G362" s="95">
        <v>212.00810000000001</v>
      </c>
      <c r="H362" s="95" t="s">
        <v>572</v>
      </c>
      <c r="I362" s="95">
        <v>210.48220000000001</v>
      </c>
      <c r="J362" s="95">
        <v>9.2828999999999997</v>
      </c>
      <c r="K362" s="95">
        <v>219.76509999999999</v>
      </c>
      <c r="L362" t="s">
        <v>572</v>
      </c>
    </row>
    <row r="363" spans="1:12" x14ac:dyDescent="0.25">
      <c r="A363" s="95" t="s">
        <v>325</v>
      </c>
      <c r="B363" s="95" t="s">
        <v>934</v>
      </c>
      <c r="C363" s="95">
        <v>0</v>
      </c>
      <c r="D363" s="95" t="s">
        <v>572</v>
      </c>
      <c r="E363" s="95">
        <v>579.13099999999997</v>
      </c>
      <c r="F363" s="95" t="s">
        <v>572</v>
      </c>
      <c r="G363" s="95">
        <v>595.37810000000002</v>
      </c>
      <c r="H363" s="95" t="s">
        <v>573</v>
      </c>
      <c r="I363" s="95">
        <v>584.95140000000004</v>
      </c>
      <c r="J363" s="95">
        <v>13.6357</v>
      </c>
      <c r="K363" s="95">
        <v>598.58709999999996</v>
      </c>
      <c r="L363" t="s">
        <v>572</v>
      </c>
    </row>
    <row r="364" spans="1:12" x14ac:dyDescent="0.25">
      <c r="A364" s="95" t="s">
        <v>326</v>
      </c>
      <c r="B364" s="95" t="s">
        <v>935</v>
      </c>
      <c r="C364" s="95">
        <v>0</v>
      </c>
      <c r="D364" s="95" t="s">
        <v>572</v>
      </c>
      <c r="E364" s="95">
        <v>135.42859999999999</v>
      </c>
      <c r="F364" s="95" t="s">
        <v>573</v>
      </c>
      <c r="G364" s="95">
        <v>120.72029999999999</v>
      </c>
      <c r="H364" s="95" t="s">
        <v>572</v>
      </c>
      <c r="I364" s="95">
        <v>135.42859999999999</v>
      </c>
      <c r="J364" s="95">
        <v>0</v>
      </c>
      <c r="K364" s="95">
        <v>135.42859999999999</v>
      </c>
      <c r="L364" t="s">
        <v>572</v>
      </c>
    </row>
    <row r="365" spans="1:12" x14ac:dyDescent="0.25">
      <c r="A365" s="95" t="s">
        <v>327</v>
      </c>
      <c r="B365" s="95" t="s">
        <v>936</v>
      </c>
      <c r="C365" s="95">
        <v>0</v>
      </c>
      <c r="D365" s="95" t="s">
        <v>572</v>
      </c>
      <c r="E365" s="95">
        <v>586.80430000000001</v>
      </c>
      <c r="F365" s="95" t="s">
        <v>572</v>
      </c>
      <c r="G365" s="95">
        <v>621.0059</v>
      </c>
      <c r="H365" s="95" t="s">
        <v>573</v>
      </c>
      <c r="I365" s="95">
        <v>572.46619999999996</v>
      </c>
      <c r="J365" s="95">
        <v>35.929099999999998</v>
      </c>
      <c r="K365" s="95">
        <v>608.39530000000002</v>
      </c>
      <c r="L365" t="s">
        <v>572</v>
      </c>
    </row>
    <row r="366" spans="1:12" x14ac:dyDescent="0.25">
      <c r="A366" s="95" t="s">
        <v>328</v>
      </c>
      <c r="B366" s="95" t="s">
        <v>937</v>
      </c>
      <c r="C366" s="95">
        <v>0</v>
      </c>
      <c r="D366" s="95" t="s">
        <v>572</v>
      </c>
      <c r="E366" s="95">
        <v>704.70650000000001</v>
      </c>
      <c r="F366" s="95" t="s">
        <v>572</v>
      </c>
      <c r="G366" s="95">
        <v>739.57129999999995</v>
      </c>
      <c r="H366" s="95" t="s">
        <v>573</v>
      </c>
      <c r="I366" s="95">
        <v>712.8614</v>
      </c>
      <c r="J366" s="95">
        <v>28.4998</v>
      </c>
      <c r="K366" s="95">
        <v>741.36120000000005</v>
      </c>
      <c r="L366" t="s">
        <v>572</v>
      </c>
    </row>
    <row r="367" spans="1:12" x14ac:dyDescent="0.25">
      <c r="A367" s="95" t="s">
        <v>544</v>
      </c>
      <c r="B367" s="95" t="s">
        <v>938</v>
      </c>
      <c r="C367" s="95">
        <v>0</v>
      </c>
      <c r="D367" s="95" t="s">
        <v>572</v>
      </c>
      <c r="E367" s="95">
        <v>75.607699999999994</v>
      </c>
      <c r="F367" s="95" t="s">
        <v>573</v>
      </c>
      <c r="G367" s="95">
        <v>68.582499999999996</v>
      </c>
      <c r="H367" s="95" t="s">
        <v>572</v>
      </c>
      <c r="I367" s="95">
        <v>75.607699999999994</v>
      </c>
      <c r="J367" s="95">
        <v>0</v>
      </c>
      <c r="K367" s="95">
        <v>75.607699999999994</v>
      </c>
      <c r="L367" t="s">
        <v>572</v>
      </c>
    </row>
    <row r="368" spans="1:12" x14ac:dyDescent="0.25">
      <c r="A368" s="95" t="s">
        <v>329</v>
      </c>
      <c r="B368" s="95" t="s">
        <v>939</v>
      </c>
      <c r="C368" s="95">
        <v>0</v>
      </c>
      <c r="D368" s="95" t="s">
        <v>572</v>
      </c>
      <c r="E368" s="95">
        <v>365.98520000000002</v>
      </c>
      <c r="F368" s="95" t="s">
        <v>572</v>
      </c>
      <c r="G368" s="95">
        <v>378.62860000000001</v>
      </c>
      <c r="H368" s="95" t="s">
        <v>573</v>
      </c>
      <c r="I368" s="95">
        <v>370.87700000000001</v>
      </c>
      <c r="J368" s="95">
        <v>5.7026000000000003</v>
      </c>
      <c r="K368" s="95">
        <v>376.57960000000003</v>
      </c>
      <c r="L368" t="s">
        <v>572</v>
      </c>
    </row>
    <row r="369" spans="1:12" x14ac:dyDescent="0.25">
      <c r="A369" s="95" t="s">
        <v>330</v>
      </c>
      <c r="B369" s="95" t="s">
        <v>940</v>
      </c>
      <c r="C369" s="95">
        <v>694.82640000000004</v>
      </c>
      <c r="D369" s="95" t="s">
        <v>572</v>
      </c>
      <c r="E369" s="95">
        <v>692.39189999999996</v>
      </c>
      <c r="F369" s="95" t="s">
        <v>572</v>
      </c>
      <c r="G369" s="95">
        <v>701.50739999999996</v>
      </c>
      <c r="H369" s="95" t="s">
        <v>573</v>
      </c>
      <c r="I369" s="95">
        <v>670.97699999999998</v>
      </c>
      <c r="J369" s="95">
        <v>31.7056</v>
      </c>
      <c r="K369" s="97">
        <v>702.68259999999998</v>
      </c>
      <c r="L369" t="s">
        <v>572</v>
      </c>
    </row>
    <row r="370" spans="1:12" x14ac:dyDescent="0.25">
      <c r="A370" s="95" t="s">
        <v>331</v>
      </c>
      <c r="B370" s="95" t="s">
        <v>941</v>
      </c>
      <c r="C370" s="95">
        <v>0</v>
      </c>
      <c r="D370" s="95" t="s">
        <v>572</v>
      </c>
      <c r="E370" s="95">
        <v>249.7347</v>
      </c>
      <c r="F370" s="95" t="s">
        <v>572</v>
      </c>
      <c r="G370" s="95">
        <v>267.75439999999998</v>
      </c>
      <c r="H370" s="95" t="s">
        <v>573</v>
      </c>
      <c r="I370" s="95">
        <v>267.75439999999998</v>
      </c>
      <c r="J370" s="95">
        <v>8.0081000000000007</v>
      </c>
      <c r="K370" s="95">
        <v>275.76249999999999</v>
      </c>
      <c r="L370" t="s">
        <v>572</v>
      </c>
    </row>
    <row r="371" spans="1:12" x14ac:dyDescent="0.25">
      <c r="A371" s="95" t="s">
        <v>332</v>
      </c>
      <c r="B371" s="95" t="s">
        <v>942</v>
      </c>
      <c r="C371" s="95">
        <v>0</v>
      </c>
      <c r="D371" s="95" t="s">
        <v>572</v>
      </c>
      <c r="E371" s="95">
        <v>102.5622</v>
      </c>
      <c r="F371" s="95" t="s">
        <v>573</v>
      </c>
      <c r="G371" s="95">
        <v>89.956699999999998</v>
      </c>
      <c r="H371" s="95" t="s">
        <v>572</v>
      </c>
      <c r="I371" s="95">
        <v>102.5622</v>
      </c>
      <c r="J371" s="95">
        <v>0</v>
      </c>
      <c r="K371" s="95">
        <v>102.5622</v>
      </c>
      <c r="L371" t="s">
        <v>572</v>
      </c>
    </row>
    <row r="372" spans="1:12" x14ac:dyDescent="0.25">
      <c r="A372" s="95" t="s">
        <v>333</v>
      </c>
      <c r="B372" s="95" t="s">
        <v>943</v>
      </c>
      <c r="C372" s="95">
        <v>0</v>
      </c>
      <c r="D372" s="95" t="s">
        <v>572</v>
      </c>
      <c r="E372" s="95">
        <v>232.3005</v>
      </c>
      <c r="F372" s="95" t="s">
        <v>573</v>
      </c>
      <c r="G372" s="95">
        <v>220.37370000000001</v>
      </c>
      <c r="H372" s="95" t="s">
        <v>572</v>
      </c>
      <c r="I372" s="95">
        <v>232.3005</v>
      </c>
      <c r="J372" s="95">
        <v>0</v>
      </c>
      <c r="K372" s="95">
        <v>232.3005</v>
      </c>
      <c r="L372" t="s">
        <v>572</v>
      </c>
    </row>
    <row r="373" spans="1:12" x14ac:dyDescent="0.25">
      <c r="A373" s="95" t="s">
        <v>334</v>
      </c>
      <c r="B373" s="95" t="s">
        <v>944</v>
      </c>
      <c r="C373" s="95">
        <v>0</v>
      </c>
      <c r="D373" s="95" t="s">
        <v>572</v>
      </c>
      <c r="E373" s="97">
        <v>618.43420000000003</v>
      </c>
      <c r="F373" s="95" t="s">
        <v>572</v>
      </c>
      <c r="G373" s="97">
        <v>662.12649999999996</v>
      </c>
      <c r="H373" s="95" t="s">
        <v>573</v>
      </c>
      <c r="I373" s="97">
        <v>632.85770000000002</v>
      </c>
      <c r="J373" s="95">
        <v>19.6526</v>
      </c>
      <c r="K373" s="97">
        <v>652.51030000000003</v>
      </c>
      <c r="L373" t="s">
        <v>572</v>
      </c>
    </row>
    <row r="374" spans="1:12" x14ac:dyDescent="0.25">
      <c r="A374" s="95" t="s">
        <v>545</v>
      </c>
      <c r="B374" s="95" t="s">
        <v>945</v>
      </c>
      <c r="C374" s="95">
        <v>0</v>
      </c>
      <c r="D374" s="95" t="s">
        <v>572</v>
      </c>
      <c r="E374" s="95">
        <v>140.32140000000001</v>
      </c>
      <c r="F374" s="95" t="s">
        <v>572</v>
      </c>
      <c r="G374" s="95">
        <v>153.7841</v>
      </c>
      <c r="H374" s="95" t="s">
        <v>573</v>
      </c>
      <c r="I374" s="95">
        <v>153.7841</v>
      </c>
      <c r="J374" s="95">
        <v>0</v>
      </c>
      <c r="K374" s="95">
        <v>153.7841</v>
      </c>
      <c r="L374" t="s">
        <v>572</v>
      </c>
    </row>
    <row r="375" spans="1:12" x14ac:dyDescent="0.25">
      <c r="A375" s="95" t="s">
        <v>335</v>
      </c>
      <c r="B375" s="95" t="s">
        <v>946</v>
      </c>
      <c r="C375" s="95">
        <v>0</v>
      </c>
      <c r="D375" s="95" t="s">
        <v>572</v>
      </c>
      <c r="E375" s="97">
        <v>142.6241</v>
      </c>
      <c r="F375" s="95" t="s">
        <v>572</v>
      </c>
      <c r="G375" s="97">
        <v>143.7371</v>
      </c>
      <c r="H375" s="95" t="s">
        <v>573</v>
      </c>
      <c r="I375" s="97">
        <v>143.7371</v>
      </c>
      <c r="J375" s="95">
        <v>0</v>
      </c>
      <c r="K375" s="97">
        <v>143.7371</v>
      </c>
      <c r="L375" t="s">
        <v>572</v>
      </c>
    </row>
    <row r="376" spans="1:12" x14ac:dyDescent="0.25">
      <c r="A376" s="95" t="s">
        <v>336</v>
      </c>
      <c r="B376" s="95" t="s">
        <v>947</v>
      </c>
      <c r="C376" s="95">
        <v>0</v>
      </c>
      <c r="D376" s="95" t="s">
        <v>572</v>
      </c>
      <c r="E376" s="97">
        <v>555.07079999999996</v>
      </c>
      <c r="F376" s="95" t="s">
        <v>572</v>
      </c>
      <c r="G376" s="97">
        <v>598.74300000000005</v>
      </c>
      <c r="H376" s="95" t="s">
        <v>573</v>
      </c>
      <c r="I376" s="97">
        <v>579.23749999999995</v>
      </c>
      <c r="J376" s="95">
        <v>31.9222</v>
      </c>
      <c r="K376" s="97">
        <v>611.15970000000004</v>
      </c>
      <c r="L376" t="s">
        <v>572</v>
      </c>
    </row>
    <row r="377" spans="1:12" x14ac:dyDescent="0.25">
      <c r="A377" s="95" t="s">
        <v>337</v>
      </c>
      <c r="B377" s="95" t="s">
        <v>948</v>
      </c>
      <c r="C377" s="95">
        <v>0</v>
      </c>
      <c r="D377" s="95" t="s">
        <v>572</v>
      </c>
      <c r="E377" s="95">
        <v>159.4101</v>
      </c>
      <c r="F377" s="95" t="s">
        <v>573</v>
      </c>
      <c r="G377" s="95">
        <v>153.25319999999999</v>
      </c>
      <c r="H377" s="95" t="s">
        <v>572</v>
      </c>
      <c r="I377" s="95">
        <v>159.4101</v>
      </c>
      <c r="J377" s="95">
        <v>0</v>
      </c>
      <c r="K377" s="95">
        <v>159.4101</v>
      </c>
      <c r="L377" t="s">
        <v>572</v>
      </c>
    </row>
    <row r="378" spans="1:12" x14ac:dyDescent="0.25">
      <c r="A378" s="95" t="s">
        <v>338</v>
      </c>
      <c r="B378" s="95" t="s">
        <v>949</v>
      </c>
      <c r="C378" s="95">
        <v>974.76250000000005</v>
      </c>
      <c r="D378" s="95" t="s">
        <v>573</v>
      </c>
      <c r="E378" s="97">
        <v>964.13350000000003</v>
      </c>
      <c r="F378" s="95" t="s">
        <v>572</v>
      </c>
      <c r="G378" s="97">
        <v>949.09749999999997</v>
      </c>
      <c r="H378" s="95" t="s">
        <v>572</v>
      </c>
      <c r="I378" s="97">
        <v>955.64300000000003</v>
      </c>
      <c r="J378" s="95">
        <v>19.119499999999999</v>
      </c>
      <c r="K378" s="97">
        <v>974.76250000000005</v>
      </c>
      <c r="L378" t="s">
        <v>572</v>
      </c>
    </row>
    <row r="379" spans="1:12" x14ac:dyDescent="0.25">
      <c r="A379" s="95" t="s">
        <v>339</v>
      </c>
      <c r="B379" s="95" t="s">
        <v>950</v>
      </c>
      <c r="C379" s="95">
        <v>0</v>
      </c>
      <c r="D379" s="95" t="s">
        <v>572</v>
      </c>
      <c r="E379" s="95">
        <v>2011.479</v>
      </c>
      <c r="F379" s="95" t="s">
        <v>572</v>
      </c>
      <c r="G379" s="95">
        <v>2063.3175000000001</v>
      </c>
      <c r="H379" s="95" t="s">
        <v>573</v>
      </c>
      <c r="I379" s="95">
        <v>2027.8793000000001</v>
      </c>
      <c r="J379" s="95">
        <v>45.127699999999997</v>
      </c>
      <c r="K379" s="95">
        <v>2073.0070000000001</v>
      </c>
      <c r="L379" t="s">
        <v>572</v>
      </c>
    </row>
    <row r="380" spans="1:12" x14ac:dyDescent="0.25">
      <c r="A380" s="95" t="s">
        <v>546</v>
      </c>
      <c r="B380" s="95" t="s">
        <v>951</v>
      </c>
      <c r="C380" s="95">
        <v>0</v>
      </c>
      <c r="D380" s="95" t="s">
        <v>572</v>
      </c>
      <c r="E380" s="95">
        <v>84.152699999999996</v>
      </c>
      <c r="F380" s="95" t="s">
        <v>573</v>
      </c>
      <c r="G380" s="95">
        <v>80.531499999999994</v>
      </c>
      <c r="H380" s="95" t="s">
        <v>572</v>
      </c>
      <c r="I380" s="95">
        <v>84.152699999999996</v>
      </c>
      <c r="J380" s="95">
        <v>0</v>
      </c>
      <c r="K380" s="95">
        <v>84.152699999999996</v>
      </c>
      <c r="L380" t="s">
        <v>572</v>
      </c>
    </row>
    <row r="381" spans="1:12" x14ac:dyDescent="0.25">
      <c r="A381" s="95" t="s">
        <v>340</v>
      </c>
      <c r="B381" s="95" t="s">
        <v>952</v>
      </c>
      <c r="C381" s="95">
        <v>0</v>
      </c>
      <c r="D381" s="95" t="s">
        <v>572</v>
      </c>
      <c r="E381" s="95">
        <v>295.83150000000001</v>
      </c>
      <c r="F381" s="95" t="s">
        <v>573</v>
      </c>
      <c r="G381" s="95">
        <v>293.9932</v>
      </c>
      <c r="H381" s="95" t="s">
        <v>572</v>
      </c>
      <c r="I381" s="95">
        <v>295.83150000000001</v>
      </c>
      <c r="J381" s="95">
        <v>0</v>
      </c>
      <c r="K381" s="95">
        <v>295.83150000000001</v>
      </c>
      <c r="L381" t="s">
        <v>572</v>
      </c>
    </row>
    <row r="382" spans="1:12" x14ac:dyDescent="0.25">
      <c r="A382" s="95" t="s">
        <v>341</v>
      </c>
      <c r="B382" s="95" t="s">
        <v>953</v>
      </c>
      <c r="C382" s="95">
        <v>315.85629999999998</v>
      </c>
      <c r="D382" s="95" t="s">
        <v>573</v>
      </c>
      <c r="E382" s="95">
        <v>293.67770000000002</v>
      </c>
      <c r="F382" s="95" t="s">
        <v>572</v>
      </c>
      <c r="G382" s="95">
        <v>306.00099999999998</v>
      </c>
      <c r="H382" s="95" t="s">
        <v>572</v>
      </c>
      <c r="I382" s="95">
        <v>315.85629999999998</v>
      </c>
      <c r="J382" s="95">
        <v>0</v>
      </c>
      <c r="K382" s="95">
        <v>315.85629999999998</v>
      </c>
      <c r="L382" t="s">
        <v>572</v>
      </c>
    </row>
    <row r="383" spans="1:12" x14ac:dyDescent="0.25">
      <c r="A383" s="95" t="s">
        <v>342</v>
      </c>
      <c r="B383" s="95" t="s">
        <v>954</v>
      </c>
      <c r="C383" s="95">
        <v>0</v>
      </c>
      <c r="D383" s="95" t="s">
        <v>572</v>
      </c>
      <c r="E383" s="95">
        <v>495.4366</v>
      </c>
      <c r="F383" s="95" t="s">
        <v>572</v>
      </c>
      <c r="G383" s="95">
        <v>516.65890000000002</v>
      </c>
      <c r="H383" s="95" t="s">
        <v>573</v>
      </c>
      <c r="I383" s="95">
        <v>516.65890000000002</v>
      </c>
      <c r="J383" s="95">
        <v>13.7554</v>
      </c>
      <c r="K383" s="95">
        <v>530.41430000000003</v>
      </c>
      <c r="L383" t="s">
        <v>572</v>
      </c>
    </row>
    <row r="384" spans="1:12" x14ac:dyDescent="0.25">
      <c r="A384" s="95" t="s">
        <v>343</v>
      </c>
      <c r="B384" s="95" t="s">
        <v>955</v>
      </c>
      <c r="C384" s="95">
        <v>0</v>
      </c>
      <c r="D384" s="95" t="s">
        <v>572</v>
      </c>
      <c r="E384" s="95">
        <v>355.30560000000003</v>
      </c>
      <c r="F384" s="95" t="s">
        <v>572</v>
      </c>
      <c r="G384" s="95">
        <v>373.89350000000002</v>
      </c>
      <c r="H384" s="95" t="s">
        <v>573</v>
      </c>
      <c r="I384" s="95">
        <v>373.89350000000002</v>
      </c>
      <c r="J384" s="95">
        <v>0</v>
      </c>
      <c r="K384" s="95">
        <v>373.89350000000002</v>
      </c>
      <c r="L384" t="s">
        <v>572</v>
      </c>
    </row>
    <row r="385" spans="1:12" x14ac:dyDescent="0.25">
      <c r="A385" s="95" t="s">
        <v>547</v>
      </c>
      <c r="B385" s="95" t="s">
        <v>956</v>
      </c>
      <c r="C385" s="95">
        <v>0</v>
      </c>
      <c r="D385" s="95" t="s">
        <v>572</v>
      </c>
      <c r="E385" s="95">
        <v>167.71600000000001</v>
      </c>
      <c r="F385" s="95" t="s">
        <v>573</v>
      </c>
      <c r="G385" s="95">
        <v>166.2405</v>
      </c>
      <c r="H385" s="95" t="s">
        <v>572</v>
      </c>
      <c r="I385" s="95">
        <v>165.12039999999999</v>
      </c>
      <c r="J385" s="95">
        <v>3.2835999999999999</v>
      </c>
      <c r="K385" s="95">
        <v>168.404</v>
      </c>
      <c r="L385" t="s">
        <v>572</v>
      </c>
    </row>
    <row r="386" spans="1:12" x14ac:dyDescent="0.25">
      <c r="A386" s="95" t="s">
        <v>344</v>
      </c>
      <c r="B386" s="95" t="s">
        <v>957</v>
      </c>
      <c r="C386" s="95">
        <v>0</v>
      </c>
      <c r="D386" s="95" t="s">
        <v>572</v>
      </c>
      <c r="E386" s="97">
        <v>5223.0523000000003</v>
      </c>
      <c r="F386" s="95" t="s">
        <v>573</v>
      </c>
      <c r="G386" s="97">
        <v>5100.2965999999997</v>
      </c>
      <c r="H386" s="95" t="s">
        <v>572</v>
      </c>
      <c r="I386" s="97">
        <v>5169.7215999999999</v>
      </c>
      <c r="J386" s="95">
        <v>48.514699999999998</v>
      </c>
      <c r="K386" s="97">
        <v>5218.2362999999996</v>
      </c>
      <c r="L386" t="s">
        <v>572</v>
      </c>
    </row>
    <row r="387" spans="1:12" x14ac:dyDescent="0.25">
      <c r="A387" s="95" t="s">
        <v>345</v>
      </c>
      <c r="B387" s="95" t="s">
        <v>958</v>
      </c>
      <c r="C387" s="95">
        <v>0</v>
      </c>
      <c r="D387" s="95" t="s">
        <v>572</v>
      </c>
      <c r="E387" s="95">
        <v>1562.8130000000001</v>
      </c>
      <c r="F387" s="95" t="s">
        <v>572</v>
      </c>
      <c r="G387" s="95">
        <v>1695.2357</v>
      </c>
      <c r="H387" s="95" t="s">
        <v>573</v>
      </c>
      <c r="I387" s="95">
        <v>1644.5530000000001</v>
      </c>
      <c r="J387" s="95">
        <v>55.857100000000003</v>
      </c>
      <c r="K387" s="95">
        <v>1700.4101000000001</v>
      </c>
      <c r="L387" t="s">
        <v>572</v>
      </c>
    </row>
    <row r="388" spans="1:12" x14ac:dyDescent="0.25">
      <c r="A388" s="95" t="s">
        <v>346</v>
      </c>
      <c r="B388" s="95" t="s">
        <v>959</v>
      </c>
      <c r="C388" s="95">
        <v>0</v>
      </c>
      <c r="D388" s="95" t="s">
        <v>572</v>
      </c>
      <c r="E388" s="97">
        <v>367.38380000000001</v>
      </c>
      <c r="F388" s="95" t="s">
        <v>572</v>
      </c>
      <c r="G388" s="97">
        <v>400.5496</v>
      </c>
      <c r="H388" s="95" t="s">
        <v>573</v>
      </c>
      <c r="I388" s="97">
        <v>377.92660000000001</v>
      </c>
      <c r="J388" s="95">
        <v>20.2393</v>
      </c>
      <c r="K388" s="97">
        <v>398.16590000000002</v>
      </c>
      <c r="L388" t="s">
        <v>572</v>
      </c>
    </row>
    <row r="389" spans="1:12" x14ac:dyDescent="0.25">
      <c r="A389" s="95" t="s">
        <v>347</v>
      </c>
      <c r="B389" s="95" t="s">
        <v>960</v>
      </c>
      <c r="C389" s="95">
        <v>4046.2435</v>
      </c>
      <c r="D389" s="95" t="s">
        <v>573</v>
      </c>
      <c r="E389" s="95">
        <v>3938.8735999999999</v>
      </c>
      <c r="F389" s="95" t="s">
        <v>572</v>
      </c>
      <c r="G389" s="95">
        <v>3881.0880999999999</v>
      </c>
      <c r="H389" s="95" t="s">
        <v>572</v>
      </c>
      <c r="I389" s="95">
        <v>3932.7802000000001</v>
      </c>
      <c r="J389" s="95">
        <v>113.4633</v>
      </c>
      <c r="K389" s="95">
        <v>4046.2435</v>
      </c>
      <c r="L389" t="s">
        <v>572</v>
      </c>
    </row>
    <row r="390" spans="1:12" x14ac:dyDescent="0.25">
      <c r="A390" s="95" t="s">
        <v>548</v>
      </c>
      <c r="B390" s="95" t="s">
        <v>961</v>
      </c>
      <c r="C390" s="95">
        <v>0</v>
      </c>
      <c r="D390" s="95" t="s">
        <v>572</v>
      </c>
      <c r="E390" s="95">
        <v>231.80199999999999</v>
      </c>
      <c r="F390" s="95" t="s">
        <v>572</v>
      </c>
      <c r="G390" s="97">
        <v>234.2784</v>
      </c>
      <c r="H390" s="95" t="s">
        <v>573</v>
      </c>
      <c r="I390" s="95">
        <v>234.2784</v>
      </c>
      <c r="J390" s="95">
        <v>0</v>
      </c>
      <c r="K390" s="97">
        <v>234.2784</v>
      </c>
      <c r="L390" t="s">
        <v>572</v>
      </c>
    </row>
    <row r="391" spans="1:12" x14ac:dyDescent="0.25">
      <c r="A391" s="95" t="s">
        <v>348</v>
      </c>
      <c r="B391" s="95" t="s">
        <v>962</v>
      </c>
      <c r="C391" s="95">
        <v>1273.7907</v>
      </c>
      <c r="D391" s="95" t="s">
        <v>573</v>
      </c>
      <c r="E391" s="97">
        <v>1263.6913999999999</v>
      </c>
      <c r="F391" s="95" t="s">
        <v>572</v>
      </c>
      <c r="G391" s="97">
        <v>1272.9193</v>
      </c>
      <c r="H391" s="95" t="s">
        <v>572</v>
      </c>
      <c r="I391" s="97">
        <v>1239.1608000000001</v>
      </c>
      <c r="J391" s="95">
        <v>34.629899999999999</v>
      </c>
      <c r="K391" s="97">
        <v>1273.7907</v>
      </c>
      <c r="L391" t="s">
        <v>572</v>
      </c>
    </row>
    <row r="392" spans="1:12" x14ac:dyDescent="0.25">
      <c r="A392" s="95" t="s">
        <v>349</v>
      </c>
      <c r="B392" s="95" t="s">
        <v>963</v>
      </c>
      <c r="C392" s="95">
        <v>0</v>
      </c>
      <c r="D392" s="95" t="s">
        <v>572</v>
      </c>
      <c r="E392" s="95">
        <v>393.02839999999998</v>
      </c>
      <c r="F392" s="95" t="s">
        <v>572</v>
      </c>
      <c r="G392" s="95">
        <v>406.4726</v>
      </c>
      <c r="H392" s="95" t="s">
        <v>573</v>
      </c>
      <c r="I392" s="95">
        <v>406.4726</v>
      </c>
      <c r="J392" s="95">
        <v>0</v>
      </c>
      <c r="K392" s="95">
        <v>406.4726</v>
      </c>
      <c r="L392" t="s">
        <v>572</v>
      </c>
    </row>
    <row r="393" spans="1:12" x14ac:dyDescent="0.25">
      <c r="A393" s="95" t="s">
        <v>549</v>
      </c>
      <c r="B393" s="95" t="s">
        <v>964</v>
      </c>
      <c r="C393" s="95">
        <v>0</v>
      </c>
      <c r="D393" s="95" t="s">
        <v>572</v>
      </c>
      <c r="E393" s="97">
        <v>45.876800000000003</v>
      </c>
      <c r="F393" s="95" t="s">
        <v>572</v>
      </c>
      <c r="G393" s="97">
        <v>48.840699999999998</v>
      </c>
      <c r="H393" s="95" t="s">
        <v>573</v>
      </c>
      <c r="I393" s="97">
        <v>48.759</v>
      </c>
      <c r="J393" s="95">
        <v>0</v>
      </c>
      <c r="K393" s="97">
        <v>48.759</v>
      </c>
      <c r="L393" t="s">
        <v>572</v>
      </c>
    </row>
    <row r="394" spans="1:12" x14ac:dyDescent="0.25">
      <c r="A394" s="95" t="s">
        <v>350</v>
      </c>
      <c r="B394" s="95" t="s">
        <v>965</v>
      </c>
      <c r="C394" s="97">
        <v>0</v>
      </c>
      <c r="D394" s="95" t="s">
        <v>572</v>
      </c>
      <c r="E394" s="97">
        <v>643.87980000000005</v>
      </c>
      <c r="F394" s="95" t="s">
        <v>572</v>
      </c>
      <c r="G394" s="97">
        <v>696.29240000000004</v>
      </c>
      <c r="H394" s="95" t="s">
        <v>573</v>
      </c>
      <c r="I394" s="97">
        <v>688.29560000000004</v>
      </c>
      <c r="J394" s="95">
        <v>3.9133</v>
      </c>
      <c r="K394" s="97">
        <v>692.20889999999997</v>
      </c>
      <c r="L394" t="s">
        <v>572</v>
      </c>
    </row>
    <row r="395" spans="1:12" x14ac:dyDescent="0.25">
      <c r="A395" s="95" t="s">
        <v>351</v>
      </c>
      <c r="B395" s="95" t="s">
        <v>966</v>
      </c>
      <c r="C395" s="95">
        <v>0</v>
      </c>
      <c r="D395" s="95" t="s">
        <v>572</v>
      </c>
      <c r="E395" s="95">
        <v>540.08619999999996</v>
      </c>
      <c r="F395" s="95" t="s">
        <v>572</v>
      </c>
      <c r="G395" s="95">
        <v>561.38930000000005</v>
      </c>
      <c r="H395" s="95" t="s">
        <v>573</v>
      </c>
      <c r="I395" s="95">
        <v>546.2953</v>
      </c>
      <c r="J395" s="95">
        <v>12.220800000000001</v>
      </c>
      <c r="K395" s="95">
        <v>558.51610000000005</v>
      </c>
      <c r="L395" t="s">
        <v>572</v>
      </c>
    </row>
    <row r="396" spans="1:12" x14ac:dyDescent="0.25">
      <c r="A396" s="95" t="s">
        <v>352</v>
      </c>
      <c r="B396" s="95" t="s">
        <v>967</v>
      </c>
      <c r="C396" s="95">
        <v>0</v>
      </c>
      <c r="D396" s="95" t="s">
        <v>572</v>
      </c>
      <c r="E396" s="95">
        <v>645.95600000000002</v>
      </c>
      <c r="F396" s="95" t="s">
        <v>573</v>
      </c>
      <c r="G396" s="95">
        <v>638.26859999999999</v>
      </c>
      <c r="H396" s="95" t="s">
        <v>572</v>
      </c>
      <c r="I396" s="95">
        <v>640.90800000000002</v>
      </c>
      <c r="J396" s="95">
        <v>4.9363000000000001</v>
      </c>
      <c r="K396" s="95">
        <v>645.84429999999998</v>
      </c>
      <c r="L396" t="s">
        <v>572</v>
      </c>
    </row>
    <row r="397" spans="1:12" x14ac:dyDescent="0.25">
      <c r="A397" s="95" t="s">
        <v>353</v>
      </c>
      <c r="B397" s="95" t="s">
        <v>968</v>
      </c>
      <c r="C397" s="95">
        <v>0</v>
      </c>
      <c r="D397" s="95" t="s">
        <v>572</v>
      </c>
      <c r="E397" s="95">
        <v>3915.2071999999998</v>
      </c>
      <c r="F397" s="95" t="s">
        <v>573</v>
      </c>
      <c r="G397" s="95">
        <v>3895.1006000000002</v>
      </c>
      <c r="H397" s="95" t="s">
        <v>572</v>
      </c>
      <c r="I397" s="95">
        <v>3831.0731999999998</v>
      </c>
      <c r="J397" s="95">
        <v>70.212599999999995</v>
      </c>
      <c r="K397" s="95">
        <v>3901.2858000000001</v>
      </c>
      <c r="L397" t="s">
        <v>572</v>
      </c>
    </row>
    <row r="398" spans="1:12" x14ac:dyDescent="0.25">
      <c r="A398" s="95" t="s">
        <v>354</v>
      </c>
      <c r="B398" s="95" t="s">
        <v>969</v>
      </c>
      <c r="C398" s="95">
        <v>0</v>
      </c>
      <c r="D398" s="95" t="s">
        <v>572</v>
      </c>
      <c r="E398" s="95">
        <v>11245.0375</v>
      </c>
      <c r="F398" s="95" t="s">
        <v>572</v>
      </c>
      <c r="G398" s="95">
        <v>11288.3631</v>
      </c>
      <c r="H398" s="95" t="s">
        <v>573</v>
      </c>
      <c r="I398" s="95">
        <v>10862.7937</v>
      </c>
      <c r="J398" s="95">
        <v>466.31</v>
      </c>
      <c r="K398" s="95">
        <v>11329.1037</v>
      </c>
      <c r="L398" t="s">
        <v>572</v>
      </c>
    </row>
    <row r="399" spans="1:12" x14ac:dyDescent="0.25">
      <c r="A399" s="95" t="s">
        <v>355</v>
      </c>
      <c r="B399" s="95" t="s">
        <v>970</v>
      </c>
      <c r="C399" s="95">
        <v>0</v>
      </c>
      <c r="D399" s="95" t="s">
        <v>572</v>
      </c>
      <c r="E399" s="95">
        <v>2644.3998000000001</v>
      </c>
      <c r="F399" s="95" t="s">
        <v>572</v>
      </c>
      <c r="G399" s="95">
        <v>2693.2777999999998</v>
      </c>
      <c r="H399" s="95" t="s">
        <v>573</v>
      </c>
      <c r="I399" s="95">
        <v>2532.6491000000001</v>
      </c>
      <c r="J399" s="95">
        <v>145.00399999999999</v>
      </c>
      <c r="K399" s="95">
        <v>2677.6531</v>
      </c>
      <c r="L399" t="s">
        <v>572</v>
      </c>
    </row>
    <row r="400" spans="1:12" x14ac:dyDescent="0.25">
      <c r="A400" s="95" t="s">
        <v>356</v>
      </c>
      <c r="B400" s="95" t="s">
        <v>971</v>
      </c>
      <c r="C400" s="95">
        <v>0</v>
      </c>
      <c r="D400" s="95" t="s">
        <v>572</v>
      </c>
      <c r="E400" s="95">
        <v>392.29570000000001</v>
      </c>
      <c r="F400" s="95" t="s">
        <v>572</v>
      </c>
      <c r="G400" s="95">
        <v>399.09050000000002</v>
      </c>
      <c r="H400" s="95" t="s">
        <v>573</v>
      </c>
      <c r="I400" s="95">
        <v>381.21519999999998</v>
      </c>
      <c r="J400" s="95">
        <v>16.4999</v>
      </c>
      <c r="K400" s="95">
        <v>397.71510000000001</v>
      </c>
      <c r="L400" t="s">
        <v>572</v>
      </c>
    </row>
    <row r="401" spans="1:12" x14ac:dyDescent="0.25">
      <c r="A401" s="95" t="s">
        <v>357</v>
      </c>
      <c r="B401" s="95" t="s">
        <v>972</v>
      </c>
      <c r="C401" s="95">
        <v>0</v>
      </c>
      <c r="D401" s="95" t="s">
        <v>572</v>
      </c>
      <c r="E401" s="95">
        <v>268.15179999999998</v>
      </c>
      <c r="F401" s="95" t="s">
        <v>572</v>
      </c>
      <c r="G401" s="95">
        <v>271.10199999999998</v>
      </c>
      <c r="H401" s="95" t="s">
        <v>573</v>
      </c>
      <c r="I401" s="95">
        <v>258.83769999999998</v>
      </c>
      <c r="J401" s="95">
        <v>11.4636</v>
      </c>
      <c r="K401" s="95">
        <v>270.30130000000003</v>
      </c>
      <c r="L401" t="s">
        <v>572</v>
      </c>
    </row>
    <row r="402" spans="1:12" x14ac:dyDescent="0.25">
      <c r="A402" s="95" t="s">
        <v>358</v>
      </c>
      <c r="B402" s="95" t="s">
        <v>973</v>
      </c>
      <c r="C402" s="95">
        <v>0</v>
      </c>
      <c r="D402" s="95" t="s">
        <v>572</v>
      </c>
      <c r="E402" s="95">
        <v>364.04450000000003</v>
      </c>
      <c r="F402" s="95" t="s">
        <v>572</v>
      </c>
      <c r="G402" s="95">
        <v>383.97570000000002</v>
      </c>
      <c r="H402" s="95" t="s">
        <v>573</v>
      </c>
      <c r="I402" s="95">
        <v>369.89150000000001</v>
      </c>
      <c r="J402" s="95">
        <v>0</v>
      </c>
      <c r="K402" s="95">
        <v>369.89150000000001</v>
      </c>
      <c r="L402" t="s">
        <v>572</v>
      </c>
    </row>
    <row r="403" spans="1:12" x14ac:dyDescent="0.25">
      <c r="A403" s="95" t="s">
        <v>359</v>
      </c>
      <c r="B403" s="95" t="s">
        <v>974</v>
      </c>
      <c r="C403" s="95">
        <v>0</v>
      </c>
      <c r="D403" s="95" t="s">
        <v>572</v>
      </c>
      <c r="E403" s="95">
        <v>544.7278</v>
      </c>
      <c r="F403" s="95" t="s">
        <v>572</v>
      </c>
      <c r="G403" s="95">
        <v>544.75310000000002</v>
      </c>
      <c r="H403" s="95" t="s">
        <v>573</v>
      </c>
      <c r="I403" s="95">
        <v>542.43910000000005</v>
      </c>
      <c r="J403" s="95">
        <v>10.0412</v>
      </c>
      <c r="K403" s="95">
        <v>552.48030000000006</v>
      </c>
      <c r="L403" t="s">
        <v>572</v>
      </c>
    </row>
    <row r="404" spans="1:12" x14ac:dyDescent="0.25">
      <c r="A404" s="95" t="s">
        <v>360</v>
      </c>
      <c r="B404" s="95" t="s">
        <v>975</v>
      </c>
      <c r="C404" s="95">
        <v>0</v>
      </c>
      <c r="D404" s="95" t="s">
        <v>572</v>
      </c>
      <c r="E404" s="97">
        <v>697.12929999999994</v>
      </c>
      <c r="F404" s="95" t="s">
        <v>572</v>
      </c>
      <c r="G404" s="97">
        <v>770.77880000000005</v>
      </c>
      <c r="H404" s="95" t="s">
        <v>573</v>
      </c>
      <c r="I404" s="97">
        <v>727.54250000000002</v>
      </c>
      <c r="J404" s="95">
        <v>15.607799999999999</v>
      </c>
      <c r="K404" s="97">
        <v>743.15030000000002</v>
      </c>
      <c r="L404" t="s">
        <v>572</v>
      </c>
    </row>
    <row r="405" spans="1:12" x14ac:dyDescent="0.25">
      <c r="A405" s="95" t="s">
        <v>550</v>
      </c>
      <c r="B405" s="95" t="s">
        <v>976</v>
      </c>
      <c r="C405" s="95">
        <v>0</v>
      </c>
      <c r="D405" s="95" t="s">
        <v>572</v>
      </c>
      <c r="E405" s="95">
        <v>58.140500000000003</v>
      </c>
      <c r="F405" s="95" t="s">
        <v>573</v>
      </c>
      <c r="G405" s="95">
        <v>45.418100000000003</v>
      </c>
      <c r="H405" s="95" t="s">
        <v>572</v>
      </c>
      <c r="I405" s="95">
        <v>58.140500000000003</v>
      </c>
      <c r="J405" s="95">
        <v>0</v>
      </c>
      <c r="K405" s="95">
        <v>58.140500000000003</v>
      </c>
      <c r="L405" t="s">
        <v>572</v>
      </c>
    </row>
    <row r="406" spans="1:12" x14ac:dyDescent="0.25">
      <c r="A406" s="95" t="s">
        <v>361</v>
      </c>
      <c r="B406" s="95" t="s">
        <v>977</v>
      </c>
      <c r="C406" s="95">
        <v>440.8947</v>
      </c>
      <c r="D406" s="95" t="s">
        <v>572</v>
      </c>
      <c r="E406" s="95">
        <v>454.14780000000002</v>
      </c>
      <c r="F406" s="95" t="s">
        <v>572</v>
      </c>
      <c r="G406" s="95">
        <v>456.24970000000002</v>
      </c>
      <c r="H406" s="95" t="s">
        <v>573</v>
      </c>
      <c r="I406" s="95">
        <v>439.17099999999999</v>
      </c>
      <c r="J406" s="95">
        <v>10.6083</v>
      </c>
      <c r="K406" s="95">
        <v>449.77929999999998</v>
      </c>
      <c r="L406" t="s">
        <v>572</v>
      </c>
    </row>
    <row r="407" spans="1:12" x14ac:dyDescent="0.25">
      <c r="A407" s="95" t="s">
        <v>362</v>
      </c>
      <c r="B407" s="95" t="s">
        <v>978</v>
      </c>
      <c r="C407" s="95">
        <v>0</v>
      </c>
      <c r="D407" s="95" t="s">
        <v>572</v>
      </c>
      <c r="E407" s="95">
        <v>605.22630000000004</v>
      </c>
      <c r="F407" s="95" t="s">
        <v>572</v>
      </c>
      <c r="G407" s="95">
        <v>614.70230000000004</v>
      </c>
      <c r="H407" s="95" t="s">
        <v>573</v>
      </c>
      <c r="I407" s="95">
        <v>596.34619999999995</v>
      </c>
      <c r="J407" s="95">
        <v>17.885000000000002</v>
      </c>
      <c r="K407" s="95">
        <v>614.23119999999994</v>
      </c>
      <c r="L407" t="s">
        <v>572</v>
      </c>
    </row>
    <row r="408" spans="1:12" x14ac:dyDescent="0.25">
      <c r="A408" s="95" t="s">
        <v>363</v>
      </c>
      <c r="B408" s="95" t="s">
        <v>979</v>
      </c>
      <c r="C408" s="95">
        <v>0</v>
      </c>
      <c r="D408" s="95" t="s">
        <v>572</v>
      </c>
      <c r="E408" s="95">
        <v>4694.6287000000002</v>
      </c>
      <c r="F408" s="95" t="s">
        <v>573</v>
      </c>
      <c r="G408" s="95">
        <v>4686.8306000000002</v>
      </c>
      <c r="H408" s="95" t="s">
        <v>572</v>
      </c>
      <c r="I408" s="95">
        <v>4580.0571</v>
      </c>
      <c r="J408" s="95">
        <v>122.29819999999999</v>
      </c>
      <c r="K408" s="95">
        <v>4702.3553000000002</v>
      </c>
      <c r="L408" t="s">
        <v>572</v>
      </c>
    </row>
    <row r="409" spans="1:12" x14ac:dyDescent="0.25">
      <c r="A409" s="95" t="s">
        <v>364</v>
      </c>
      <c r="B409" s="95" t="s">
        <v>980</v>
      </c>
      <c r="C409" s="95">
        <v>0</v>
      </c>
      <c r="D409" s="95" t="s">
        <v>572</v>
      </c>
      <c r="E409" s="97">
        <v>753.39930000000004</v>
      </c>
      <c r="F409" s="95" t="s">
        <v>572</v>
      </c>
      <c r="G409" s="97">
        <v>848.61239999999998</v>
      </c>
      <c r="H409" s="95" t="s">
        <v>573</v>
      </c>
      <c r="I409" s="97">
        <v>820.48429999999996</v>
      </c>
      <c r="J409" s="95">
        <v>16.3611</v>
      </c>
      <c r="K409" s="97">
        <v>836.84540000000004</v>
      </c>
      <c r="L409" t="s">
        <v>572</v>
      </c>
    </row>
    <row r="410" spans="1:12" x14ac:dyDescent="0.25">
      <c r="A410" s="95" t="s">
        <v>365</v>
      </c>
      <c r="B410" s="95" t="s">
        <v>981</v>
      </c>
      <c r="C410" s="95">
        <v>0</v>
      </c>
      <c r="D410" s="95" t="s">
        <v>572</v>
      </c>
      <c r="E410" s="95">
        <v>496.44850000000002</v>
      </c>
      <c r="F410" s="95" t="s">
        <v>572</v>
      </c>
      <c r="G410" s="95">
        <v>525.75689999999997</v>
      </c>
      <c r="H410" s="95" t="s">
        <v>573</v>
      </c>
      <c r="I410" s="95">
        <v>500.5059</v>
      </c>
      <c r="J410" s="95">
        <v>22.696300000000001</v>
      </c>
      <c r="K410" s="95">
        <v>523.20219999999995</v>
      </c>
      <c r="L410" t="s">
        <v>572</v>
      </c>
    </row>
    <row r="411" spans="1:12" x14ac:dyDescent="0.25">
      <c r="A411" s="95" t="s">
        <v>366</v>
      </c>
      <c r="B411" s="95" t="s">
        <v>982</v>
      </c>
      <c r="C411" s="95">
        <v>0</v>
      </c>
      <c r="D411" s="95" t="s">
        <v>572</v>
      </c>
      <c r="E411" s="97">
        <v>1307.6805999999999</v>
      </c>
      <c r="F411" s="95" t="s">
        <v>572</v>
      </c>
      <c r="G411" s="97">
        <v>1360.7345</v>
      </c>
      <c r="H411" s="95" t="s">
        <v>573</v>
      </c>
      <c r="I411" s="97">
        <v>1314.4041</v>
      </c>
      <c r="J411" s="95">
        <v>42.399000000000001</v>
      </c>
      <c r="K411" s="97">
        <v>1356.8031000000001</v>
      </c>
      <c r="L411" t="s">
        <v>572</v>
      </c>
    </row>
    <row r="412" spans="1:12" x14ac:dyDescent="0.25">
      <c r="A412" s="95" t="s">
        <v>367</v>
      </c>
      <c r="B412" s="95" t="s">
        <v>983</v>
      </c>
      <c r="C412" s="95">
        <v>0</v>
      </c>
      <c r="D412" s="95" t="s">
        <v>572</v>
      </c>
      <c r="E412" s="95">
        <v>617.44560000000001</v>
      </c>
      <c r="F412" s="95" t="s">
        <v>572</v>
      </c>
      <c r="G412" s="95">
        <v>648.10389999999995</v>
      </c>
      <c r="H412" s="95" t="s">
        <v>573</v>
      </c>
      <c r="I412" s="95">
        <v>611.74</v>
      </c>
      <c r="J412" s="95">
        <v>35.190800000000003</v>
      </c>
      <c r="K412" s="95">
        <v>646.93079999999998</v>
      </c>
      <c r="L412" t="s">
        <v>572</v>
      </c>
    </row>
    <row r="413" spans="1:12" x14ac:dyDescent="0.25">
      <c r="A413" s="95" t="s">
        <v>368</v>
      </c>
      <c r="B413" s="95" t="s">
        <v>984</v>
      </c>
      <c r="C413" s="95">
        <v>795.85979999999995</v>
      </c>
      <c r="D413" s="95" t="s">
        <v>572</v>
      </c>
      <c r="E413" s="97">
        <v>801.70989999999995</v>
      </c>
      <c r="F413" s="95" t="s">
        <v>572</v>
      </c>
      <c r="G413" s="97">
        <v>809.65430000000003</v>
      </c>
      <c r="H413" s="95" t="s">
        <v>573</v>
      </c>
      <c r="I413" s="97">
        <v>783.95860000000005</v>
      </c>
      <c r="J413" s="95">
        <v>20.135999999999999</v>
      </c>
      <c r="K413" s="97">
        <v>804.09460000000001</v>
      </c>
      <c r="L413" t="s">
        <v>572</v>
      </c>
    </row>
    <row r="414" spans="1:12" x14ac:dyDescent="0.25">
      <c r="A414" s="95" t="s">
        <v>369</v>
      </c>
      <c r="B414" s="95" t="s">
        <v>985</v>
      </c>
      <c r="C414" s="97">
        <v>0</v>
      </c>
      <c r="D414" s="95" t="s">
        <v>572</v>
      </c>
      <c r="E414" s="97">
        <v>301.21969999999999</v>
      </c>
      <c r="F414" s="95" t="s">
        <v>573</v>
      </c>
      <c r="G414" s="97">
        <v>303.35480000000001</v>
      </c>
      <c r="H414" s="95" t="s">
        <v>572</v>
      </c>
      <c r="I414" s="97">
        <v>301.21969999999999</v>
      </c>
      <c r="J414" s="95">
        <v>0</v>
      </c>
      <c r="K414" s="97">
        <v>301.21969999999999</v>
      </c>
      <c r="L414" t="s">
        <v>572</v>
      </c>
    </row>
    <row r="415" spans="1:12" x14ac:dyDescent="0.25">
      <c r="A415" s="95" t="s">
        <v>551</v>
      </c>
      <c r="B415" s="95" t="s">
        <v>986</v>
      </c>
      <c r="C415" s="95">
        <v>0</v>
      </c>
      <c r="D415" s="95" t="s">
        <v>572</v>
      </c>
      <c r="E415" s="95">
        <v>111.8994</v>
      </c>
      <c r="F415" s="95" t="s">
        <v>572</v>
      </c>
      <c r="G415" s="95">
        <v>123.5378</v>
      </c>
      <c r="H415" s="95" t="s">
        <v>573</v>
      </c>
      <c r="I415" s="95">
        <v>123.5378</v>
      </c>
      <c r="J415" s="95">
        <v>0</v>
      </c>
      <c r="K415" s="95">
        <v>123.5378</v>
      </c>
      <c r="L415" t="s">
        <v>572</v>
      </c>
    </row>
    <row r="416" spans="1:12" x14ac:dyDescent="0.25">
      <c r="A416" s="95" t="s">
        <v>370</v>
      </c>
      <c r="B416" s="95" t="s">
        <v>987</v>
      </c>
      <c r="C416" s="95">
        <v>0</v>
      </c>
      <c r="D416" s="95" t="s">
        <v>572</v>
      </c>
      <c r="E416" s="95">
        <v>213.44470000000001</v>
      </c>
      <c r="F416" s="95" t="s">
        <v>573</v>
      </c>
      <c r="G416" s="95">
        <v>191.11279999999999</v>
      </c>
      <c r="H416" s="95" t="s">
        <v>572</v>
      </c>
      <c r="I416" s="95">
        <v>213.44470000000001</v>
      </c>
      <c r="J416" s="95">
        <v>0</v>
      </c>
      <c r="K416" s="95">
        <v>213.44470000000001</v>
      </c>
      <c r="L416" t="s">
        <v>572</v>
      </c>
    </row>
    <row r="417" spans="1:12" x14ac:dyDescent="0.25">
      <c r="A417" s="95" t="s">
        <v>371</v>
      </c>
      <c r="B417" s="95" t="s">
        <v>988</v>
      </c>
      <c r="C417" s="95">
        <v>0</v>
      </c>
      <c r="D417" s="95" t="s">
        <v>572</v>
      </c>
      <c r="E417" s="95">
        <v>609.08929999999998</v>
      </c>
      <c r="F417" s="95" t="s">
        <v>572</v>
      </c>
      <c r="G417" s="95">
        <v>621.34699999999998</v>
      </c>
      <c r="H417" s="95" t="s">
        <v>573</v>
      </c>
      <c r="I417" s="95">
        <v>614.62620000000004</v>
      </c>
      <c r="J417" s="95">
        <v>4.8360000000000003</v>
      </c>
      <c r="K417" s="95">
        <v>619.46220000000005</v>
      </c>
      <c r="L417" t="s">
        <v>572</v>
      </c>
    </row>
    <row r="418" spans="1:12" x14ac:dyDescent="0.25">
      <c r="A418" s="95" t="s">
        <v>372</v>
      </c>
      <c r="B418" s="95" t="s">
        <v>989</v>
      </c>
      <c r="C418" s="95">
        <v>0</v>
      </c>
      <c r="D418" s="95" t="s">
        <v>572</v>
      </c>
      <c r="E418" s="97">
        <v>2009.1745000000001</v>
      </c>
      <c r="F418" s="95" t="s">
        <v>572</v>
      </c>
      <c r="G418" s="97">
        <v>2020.9283</v>
      </c>
      <c r="H418" s="95" t="s">
        <v>573</v>
      </c>
      <c r="I418" s="97">
        <v>1992.1768</v>
      </c>
      <c r="J418" s="95">
        <v>29.442399999999999</v>
      </c>
      <c r="K418" s="97">
        <v>2021.6192000000001</v>
      </c>
      <c r="L418" t="s">
        <v>572</v>
      </c>
    </row>
    <row r="419" spans="1:12" x14ac:dyDescent="0.25">
      <c r="A419" s="95" t="s">
        <v>373</v>
      </c>
      <c r="B419" s="95" t="s">
        <v>990</v>
      </c>
      <c r="C419" s="95">
        <v>0</v>
      </c>
      <c r="D419" s="95" t="s">
        <v>572</v>
      </c>
      <c r="E419" s="97">
        <v>1060.4338</v>
      </c>
      <c r="F419" s="95" t="s">
        <v>573</v>
      </c>
      <c r="G419" s="97">
        <v>1050.3313000000001</v>
      </c>
      <c r="H419" s="95" t="s">
        <v>572</v>
      </c>
      <c r="I419" s="97">
        <v>1028.0128</v>
      </c>
      <c r="J419" s="95">
        <v>26.053699999999999</v>
      </c>
      <c r="K419" s="97">
        <v>1054.0664999999999</v>
      </c>
      <c r="L419" t="s">
        <v>572</v>
      </c>
    </row>
    <row r="420" spans="1:12" x14ac:dyDescent="0.25">
      <c r="A420" s="95" t="s">
        <v>374</v>
      </c>
      <c r="B420" s="95" t="s">
        <v>991</v>
      </c>
      <c r="C420" s="95">
        <v>0</v>
      </c>
      <c r="D420" s="95" t="s">
        <v>572</v>
      </c>
      <c r="E420" s="95">
        <v>278.82080000000002</v>
      </c>
      <c r="F420" s="95" t="s">
        <v>572</v>
      </c>
      <c r="G420" s="95">
        <v>286.08</v>
      </c>
      <c r="H420" s="95" t="s">
        <v>573</v>
      </c>
      <c r="I420" s="95">
        <v>283.78480000000002</v>
      </c>
      <c r="J420" s="95">
        <v>8.9720999999999993</v>
      </c>
      <c r="K420" s="95">
        <v>292.75689999999997</v>
      </c>
      <c r="L420" t="s">
        <v>572</v>
      </c>
    </row>
    <row r="421" spans="1:12" x14ac:dyDescent="0.25">
      <c r="A421" s="95" t="s">
        <v>375</v>
      </c>
      <c r="B421" s="95" t="s">
        <v>992</v>
      </c>
      <c r="C421" s="95">
        <v>0</v>
      </c>
      <c r="D421" s="95" t="s">
        <v>572</v>
      </c>
      <c r="E421" s="95">
        <v>203.4307</v>
      </c>
      <c r="F421" s="95" t="s">
        <v>572</v>
      </c>
      <c r="G421" s="95">
        <v>208.51419999999999</v>
      </c>
      <c r="H421" s="95" t="s">
        <v>573</v>
      </c>
      <c r="I421" s="95">
        <v>206.8888</v>
      </c>
      <c r="J421" s="95">
        <v>0</v>
      </c>
      <c r="K421" s="95">
        <v>206.8888</v>
      </c>
      <c r="L421" t="s">
        <v>572</v>
      </c>
    </row>
    <row r="422" spans="1:12" x14ac:dyDescent="0.25">
      <c r="A422" s="95" t="s">
        <v>376</v>
      </c>
      <c r="B422" s="95" t="s">
        <v>993</v>
      </c>
      <c r="C422" s="95">
        <v>1472.5881999999999</v>
      </c>
      <c r="D422" s="95" t="s">
        <v>573</v>
      </c>
      <c r="E422" s="95">
        <v>1412.1411000000001</v>
      </c>
      <c r="F422" s="95" t="s">
        <v>572</v>
      </c>
      <c r="G422" s="95">
        <v>1418.0703000000001</v>
      </c>
      <c r="H422" s="95" t="s">
        <v>572</v>
      </c>
      <c r="I422" s="95">
        <v>1445.8981000000001</v>
      </c>
      <c r="J422" s="95">
        <v>26.690100000000001</v>
      </c>
      <c r="K422" s="95">
        <v>1472.5881999999999</v>
      </c>
      <c r="L422" t="s">
        <v>572</v>
      </c>
    </row>
    <row r="423" spans="1:12" x14ac:dyDescent="0.25">
      <c r="A423" s="95" t="s">
        <v>552</v>
      </c>
      <c r="B423" s="95" t="s">
        <v>994</v>
      </c>
      <c r="C423" s="95">
        <v>0</v>
      </c>
      <c r="D423" s="95" t="s">
        <v>572</v>
      </c>
      <c r="E423" s="95">
        <v>52.967300000000002</v>
      </c>
      <c r="F423" s="95" t="s">
        <v>573</v>
      </c>
      <c r="G423" s="95">
        <v>51.352600000000002</v>
      </c>
      <c r="H423" s="95" t="s">
        <v>572</v>
      </c>
      <c r="I423" s="95">
        <v>52.967300000000002</v>
      </c>
      <c r="J423" s="95">
        <v>0</v>
      </c>
      <c r="K423" s="95">
        <v>52.967300000000002</v>
      </c>
      <c r="L423" t="s">
        <v>572</v>
      </c>
    </row>
    <row r="424" spans="1:12" x14ac:dyDescent="0.25">
      <c r="A424" s="95" t="s">
        <v>377</v>
      </c>
      <c r="B424" s="95" t="s">
        <v>995</v>
      </c>
      <c r="C424" s="95">
        <v>0</v>
      </c>
      <c r="D424" s="95" t="s">
        <v>572</v>
      </c>
      <c r="E424" s="97">
        <v>440.69099999999997</v>
      </c>
      <c r="F424" s="95" t="s">
        <v>572</v>
      </c>
      <c r="G424" s="97">
        <v>436.35500000000002</v>
      </c>
      <c r="H424" s="95" t="s">
        <v>573</v>
      </c>
      <c r="I424" s="97">
        <v>428.21519999999998</v>
      </c>
      <c r="J424" s="95">
        <v>14.335800000000001</v>
      </c>
      <c r="K424" s="97">
        <v>442.55099999999999</v>
      </c>
      <c r="L424" t="s">
        <v>572</v>
      </c>
    </row>
    <row r="425" spans="1:12" x14ac:dyDescent="0.25">
      <c r="A425" s="95" t="s">
        <v>378</v>
      </c>
      <c r="B425" s="95" t="s">
        <v>996</v>
      </c>
      <c r="C425" s="95">
        <v>0</v>
      </c>
      <c r="D425" s="95" t="s">
        <v>572</v>
      </c>
      <c r="E425" s="97">
        <v>220.00389999999999</v>
      </c>
      <c r="F425" s="95" t="s">
        <v>572</v>
      </c>
      <c r="G425" s="97">
        <v>230.01419999999999</v>
      </c>
      <c r="H425" s="95" t="s">
        <v>573</v>
      </c>
      <c r="I425" s="97">
        <v>230.01419999999999</v>
      </c>
      <c r="J425" s="95">
        <v>0</v>
      </c>
      <c r="K425" s="97">
        <v>230.01419999999999</v>
      </c>
      <c r="L425" t="s">
        <v>572</v>
      </c>
    </row>
    <row r="426" spans="1:12" x14ac:dyDescent="0.25">
      <c r="A426" s="95" t="s">
        <v>379</v>
      </c>
      <c r="B426" s="95" t="s">
        <v>997</v>
      </c>
      <c r="C426" s="95">
        <v>0</v>
      </c>
      <c r="D426" s="95" t="s">
        <v>572</v>
      </c>
      <c r="E426" s="95">
        <v>188.55350000000001</v>
      </c>
      <c r="F426" s="95" t="s">
        <v>572</v>
      </c>
      <c r="G426" s="95">
        <v>189.92420000000001</v>
      </c>
      <c r="H426" s="95" t="s">
        <v>573</v>
      </c>
      <c r="I426" s="95">
        <v>189.92420000000001</v>
      </c>
      <c r="J426" s="95">
        <v>0</v>
      </c>
      <c r="K426" s="95">
        <v>189.92420000000001</v>
      </c>
      <c r="L426" t="s">
        <v>572</v>
      </c>
    </row>
    <row r="427" spans="1:12" x14ac:dyDescent="0.25">
      <c r="A427" s="95" t="s">
        <v>380</v>
      </c>
      <c r="B427" s="95" t="s">
        <v>998</v>
      </c>
      <c r="C427" s="95">
        <v>0</v>
      </c>
      <c r="D427" s="95" t="s">
        <v>572</v>
      </c>
      <c r="E427" s="97">
        <v>391.79969999999997</v>
      </c>
      <c r="F427" s="95" t="s">
        <v>573</v>
      </c>
      <c r="G427" s="97">
        <v>380.33010000000002</v>
      </c>
      <c r="H427" s="95" t="s">
        <v>572</v>
      </c>
      <c r="I427" s="97">
        <v>391.79969999999997</v>
      </c>
      <c r="J427" s="95">
        <v>0</v>
      </c>
      <c r="K427" s="97">
        <v>391.79969999999997</v>
      </c>
      <c r="L427" t="s">
        <v>572</v>
      </c>
    </row>
    <row r="428" spans="1:12" x14ac:dyDescent="0.25">
      <c r="A428" s="95" t="s">
        <v>381</v>
      </c>
      <c r="B428" s="95" t="s">
        <v>999</v>
      </c>
      <c r="C428" s="95">
        <v>0</v>
      </c>
      <c r="D428" s="95" t="s">
        <v>572</v>
      </c>
      <c r="E428" s="97">
        <v>1498.1474000000001</v>
      </c>
      <c r="F428" s="95" t="s">
        <v>572</v>
      </c>
      <c r="G428" s="97">
        <v>1539.2982999999999</v>
      </c>
      <c r="H428" s="95" t="s">
        <v>573</v>
      </c>
      <c r="I428" s="97">
        <v>1512.3169</v>
      </c>
      <c r="J428" s="95">
        <v>26.8184</v>
      </c>
      <c r="K428" s="97">
        <v>1539.1352999999999</v>
      </c>
      <c r="L428" t="s">
        <v>572</v>
      </c>
    </row>
    <row r="429" spans="1:12" x14ac:dyDescent="0.25">
      <c r="A429" s="95" t="s">
        <v>553</v>
      </c>
      <c r="B429" s="95" t="s">
        <v>1000</v>
      </c>
      <c r="C429" s="95">
        <v>0</v>
      </c>
      <c r="D429" s="95" t="s">
        <v>572</v>
      </c>
      <c r="E429" s="95">
        <v>148.14510000000001</v>
      </c>
      <c r="F429" s="95" t="s">
        <v>572</v>
      </c>
      <c r="G429" s="95">
        <v>160.47139999999999</v>
      </c>
      <c r="H429" s="95" t="s">
        <v>573</v>
      </c>
      <c r="I429" s="95">
        <v>152.5051</v>
      </c>
      <c r="J429" s="95">
        <v>0</v>
      </c>
      <c r="K429" s="95">
        <v>152.5051</v>
      </c>
      <c r="L429" t="s">
        <v>572</v>
      </c>
    </row>
    <row r="430" spans="1:12" x14ac:dyDescent="0.25">
      <c r="A430" s="95" t="s">
        <v>554</v>
      </c>
      <c r="B430" s="95" t="s">
        <v>1001</v>
      </c>
      <c r="C430" s="95">
        <v>0</v>
      </c>
      <c r="D430" s="95" t="s">
        <v>572</v>
      </c>
      <c r="E430" s="97">
        <v>148.61359999999999</v>
      </c>
      <c r="F430" s="95" t="s">
        <v>573</v>
      </c>
      <c r="G430" s="97">
        <v>147.1301</v>
      </c>
      <c r="H430" s="95" t="s">
        <v>572</v>
      </c>
      <c r="I430" s="97">
        <v>148.61359999999999</v>
      </c>
      <c r="J430" s="95">
        <v>0</v>
      </c>
      <c r="K430" s="97">
        <v>148.61359999999999</v>
      </c>
      <c r="L430" t="s">
        <v>572</v>
      </c>
    </row>
    <row r="431" spans="1:12" x14ac:dyDescent="0.25">
      <c r="A431" s="95" t="s">
        <v>382</v>
      </c>
      <c r="B431" s="95" t="s">
        <v>1268</v>
      </c>
      <c r="C431" s="95">
        <v>0</v>
      </c>
      <c r="D431" s="95" t="s">
        <v>572</v>
      </c>
      <c r="E431" s="95">
        <v>16221.945</v>
      </c>
      <c r="F431" s="95" t="s">
        <v>572</v>
      </c>
      <c r="G431" s="95">
        <v>16366.1358</v>
      </c>
      <c r="H431" s="95" t="s">
        <v>573</v>
      </c>
      <c r="I431" s="95">
        <v>16020.3657</v>
      </c>
      <c r="J431" s="95">
        <v>307.77550000000002</v>
      </c>
      <c r="K431" s="95">
        <v>16328.1412</v>
      </c>
      <c r="L431" t="s">
        <v>572</v>
      </c>
    </row>
    <row r="432" spans="1:12" x14ac:dyDescent="0.25">
      <c r="A432" s="95" t="s">
        <v>383</v>
      </c>
      <c r="B432" s="95" t="s">
        <v>1003</v>
      </c>
      <c r="C432" s="95">
        <v>0</v>
      </c>
      <c r="D432" s="95" t="s">
        <v>572</v>
      </c>
      <c r="E432" s="95">
        <v>15571.559499999999</v>
      </c>
      <c r="F432" s="95" t="s">
        <v>573</v>
      </c>
      <c r="G432" s="95">
        <v>15338.631100000001</v>
      </c>
      <c r="H432" s="95" t="s">
        <v>572</v>
      </c>
      <c r="I432" s="95">
        <v>15443.686799999999</v>
      </c>
      <c r="J432" s="95">
        <v>158.4435</v>
      </c>
      <c r="K432" s="95">
        <v>15602.130300000001</v>
      </c>
      <c r="L432" t="s">
        <v>572</v>
      </c>
    </row>
    <row r="433" spans="1:12" x14ac:dyDescent="0.25">
      <c r="A433" s="95" t="s">
        <v>384</v>
      </c>
      <c r="B433" s="95" t="s">
        <v>1004</v>
      </c>
      <c r="C433" s="95">
        <v>0</v>
      </c>
      <c r="D433" s="95" t="s">
        <v>572</v>
      </c>
      <c r="E433" s="95">
        <v>16446.163199999999</v>
      </c>
      <c r="F433" s="95" t="s">
        <v>573</v>
      </c>
      <c r="G433" s="95">
        <v>16544.154200000001</v>
      </c>
      <c r="H433" s="95" t="s">
        <v>572</v>
      </c>
      <c r="I433" s="95">
        <v>16359.8187</v>
      </c>
      <c r="J433" s="95">
        <v>83.267499999999998</v>
      </c>
      <c r="K433" s="95">
        <v>16443.086200000002</v>
      </c>
      <c r="L433" t="s">
        <v>572</v>
      </c>
    </row>
    <row r="434" spans="1:12" x14ac:dyDescent="0.25">
      <c r="A434" s="95" t="s">
        <v>385</v>
      </c>
      <c r="B434" s="95" t="s">
        <v>1005</v>
      </c>
      <c r="C434" s="95">
        <v>0</v>
      </c>
      <c r="D434" s="95" t="s">
        <v>572</v>
      </c>
      <c r="E434" s="97">
        <v>4560.5243</v>
      </c>
      <c r="F434" s="95" t="s">
        <v>572</v>
      </c>
      <c r="G434" s="97">
        <v>4581.3591999999999</v>
      </c>
      <c r="H434" s="95" t="s">
        <v>573</v>
      </c>
      <c r="I434" s="97">
        <v>4581.3591999999999</v>
      </c>
      <c r="J434" s="95">
        <v>1.6850000000000001</v>
      </c>
      <c r="K434" s="97">
        <v>4583.0442000000003</v>
      </c>
      <c r="L434" t="s">
        <v>572</v>
      </c>
    </row>
    <row r="435" spans="1:12" x14ac:dyDescent="0.25">
      <c r="A435" s="95" t="s">
        <v>386</v>
      </c>
      <c r="B435" s="95" t="s">
        <v>1006</v>
      </c>
      <c r="C435" s="95">
        <v>2312.2381999999998</v>
      </c>
      <c r="D435" s="95" t="s">
        <v>573</v>
      </c>
      <c r="E435" s="95">
        <v>2236.4816999999998</v>
      </c>
      <c r="F435" s="95" t="s">
        <v>572</v>
      </c>
      <c r="G435" s="95">
        <v>2066.8216000000002</v>
      </c>
      <c r="H435" s="95" t="s">
        <v>572</v>
      </c>
      <c r="I435" s="95">
        <v>2291.9072000000001</v>
      </c>
      <c r="J435" s="95">
        <v>20.331</v>
      </c>
      <c r="K435" s="95">
        <v>2312.2381999999998</v>
      </c>
      <c r="L435" t="s">
        <v>572</v>
      </c>
    </row>
    <row r="436" spans="1:12" x14ac:dyDescent="0.25">
      <c r="A436" s="95" t="s">
        <v>387</v>
      </c>
      <c r="B436" s="95" t="s">
        <v>1007</v>
      </c>
      <c r="C436" s="95">
        <v>0</v>
      </c>
      <c r="D436" s="95" t="s">
        <v>572</v>
      </c>
      <c r="E436" s="95">
        <v>289.21510000000001</v>
      </c>
      <c r="F436" s="95" t="s">
        <v>573</v>
      </c>
      <c r="G436" s="95">
        <v>285.89710000000002</v>
      </c>
      <c r="H436" s="95" t="s">
        <v>572</v>
      </c>
      <c r="I436" s="95">
        <v>289.21510000000001</v>
      </c>
      <c r="J436" s="95">
        <v>0</v>
      </c>
      <c r="K436" s="95">
        <v>289.21510000000001</v>
      </c>
      <c r="L436" t="s">
        <v>572</v>
      </c>
    </row>
    <row r="437" spans="1:12" x14ac:dyDescent="0.25">
      <c r="A437" s="95" t="s">
        <v>555</v>
      </c>
      <c r="B437" s="95" t="s">
        <v>1008</v>
      </c>
      <c r="C437" s="95">
        <v>0</v>
      </c>
      <c r="D437" s="95" t="s">
        <v>572</v>
      </c>
      <c r="E437" s="95">
        <v>70.969399999999993</v>
      </c>
      <c r="F437" s="95" t="s">
        <v>572</v>
      </c>
      <c r="G437" s="95">
        <v>74.661000000000001</v>
      </c>
      <c r="H437" s="95" t="s">
        <v>573</v>
      </c>
      <c r="I437" s="95">
        <v>74.598699999999994</v>
      </c>
      <c r="J437" s="95">
        <v>6.2300000000000001E-2</v>
      </c>
      <c r="K437" s="95">
        <v>74.661000000000001</v>
      </c>
      <c r="L437" t="s">
        <v>572</v>
      </c>
    </row>
    <row r="438" spans="1:12" x14ac:dyDescent="0.25">
      <c r="A438" s="95" t="s">
        <v>388</v>
      </c>
      <c r="B438" s="95" t="s">
        <v>1009</v>
      </c>
      <c r="C438" s="95">
        <v>0</v>
      </c>
      <c r="D438" s="95" t="s">
        <v>572</v>
      </c>
      <c r="E438" s="95">
        <v>382.09070000000003</v>
      </c>
      <c r="F438" s="95" t="s">
        <v>572</v>
      </c>
      <c r="G438" s="95">
        <v>403.18650000000002</v>
      </c>
      <c r="H438" s="95" t="s">
        <v>573</v>
      </c>
      <c r="I438" s="95">
        <v>396.0532</v>
      </c>
      <c r="J438" s="95">
        <v>6.4</v>
      </c>
      <c r="K438" s="95">
        <v>402.45319999999998</v>
      </c>
      <c r="L438" t="s">
        <v>572</v>
      </c>
    </row>
    <row r="439" spans="1:12" x14ac:dyDescent="0.25">
      <c r="A439" s="95" t="s">
        <v>389</v>
      </c>
      <c r="B439" s="95" t="s">
        <v>1010</v>
      </c>
      <c r="C439" s="95">
        <v>534.02329999999995</v>
      </c>
      <c r="D439" s="95" t="s">
        <v>573</v>
      </c>
      <c r="E439" s="95">
        <v>517.24770000000001</v>
      </c>
      <c r="F439" s="95" t="s">
        <v>572</v>
      </c>
      <c r="G439" s="95">
        <v>506.54489999999998</v>
      </c>
      <c r="H439" s="95" t="s">
        <v>572</v>
      </c>
      <c r="I439" s="95">
        <v>520.70709999999997</v>
      </c>
      <c r="J439" s="95">
        <v>13.3162</v>
      </c>
      <c r="K439" s="95">
        <v>534.02329999999995</v>
      </c>
      <c r="L439" t="s">
        <v>572</v>
      </c>
    </row>
    <row r="440" spans="1:12" x14ac:dyDescent="0.25">
      <c r="A440" s="95" t="s">
        <v>390</v>
      </c>
      <c r="B440" s="95" t="s">
        <v>1011</v>
      </c>
      <c r="C440" s="95">
        <v>0</v>
      </c>
      <c r="D440" s="95" t="s">
        <v>572</v>
      </c>
      <c r="E440" s="97">
        <v>476.66329999999999</v>
      </c>
      <c r="F440" s="95" t="s">
        <v>572</v>
      </c>
      <c r="G440" s="97">
        <v>522.86149999999998</v>
      </c>
      <c r="H440" s="95" t="s">
        <v>573</v>
      </c>
      <c r="I440" s="97">
        <v>520.82590000000005</v>
      </c>
      <c r="J440" s="95">
        <v>0</v>
      </c>
      <c r="K440" s="97">
        <v>520.82590000000005</v>
      </c>
      <c r="L440" t="s">
        <v>572</v>
      </c>
    </row>
    <row r="441" spans="1:12" x14ac:dyDescent="0.25">
      <c r="A441" s="95" t="s">
        <v>391</v>
      </c>
      <c r="B441" s="95" t="s">
        <v>1012</v>
      </c>
      <c r="C441" s="95">
        <v>3894.9441999999999</v>
      </c>
      <c r="D441" s="95" t="s">
        <v>573</v>
      </c>
      <c r="E441" s="95">
        <v>3797.6860999999999</v>
      </c>
      <c r="F441" s="95" t="s">
        <v>572</v>
      </c>
      <c r="G441" s="95">
        <v>3751.2609000000002</v>
      </c>
      <c r="H441" s="95" t="s">
        <v>572</v>
      </c>
      <c r="I441" s="95">
        <v>3774.1876000000002</v>
      </c>
      <c r="J441" s="95">
        <v>120.75660000000001</v>
      </c>
      <c r="K441" s="95">
        <v>3894.9441999999999</v>
      </c>
      <c r="L441" t="s">
        <v>572</v>
      </c>
    </row>
    <row r="442" spans="1:12" x14ac:dyDescent="0.25">
      <c r="A442" s="95" t="s">
        <v>392</v>
      </c>
      <c r="B442" s="95" t="s">
        <v>1013</v>
      </c>
      <c r="C442" s="95">
        <v>0</v>
      </c>
      <c r="D442" s="95" t="s">
        <v>572</v>
      </c>
      <c r="E442" s="95">
        <v>2522.5419000000002</v>
      </c>
      <c r="F442" s="95" t="s">
        <v>573</v>
      </c>
      <c r="G442" s="95">
        <v>2478.3818000000001</v>
      </c>
      <c r="H442" s="95" t="s">
        <v>572</v>
      </c>
      <c r="I442" s="95">
        <v>2468.0133999999998</v>
      </c>
      <c r="J442" s="95">
        <v>55.6113</v>
      </c>
      <c r="K442" s="95">
        <v>2523.6246999999998</v>
      </c>
      <c r="L442" t="s">
        <v>572</v>
      </c>
    </row>
    <row r="443" spans="1:12" x14ac:dyDescent="0.25">
      <c r="A443" s="95" t="s">
        <v>393</v>
      </c>
      <c r="B443" s="95" t="s">
        <v>1014</v>
      </c>
      <c r="C443" s="95">
        <v>2091.1869000000002</v>
      </c>
      <c r="D443" s="95" t="s">
        <v>573</v>
      </c>
      <c r="E443" s="95">
        <v>2067.3951000000002</v>
      </c>
      <c r="F443" s="95" t="s">
        <v>572</v>
      </c>
      <c r="G443" s="97">
        <v>2034.2592999999999</v>
      </c>
      <c r="H443" s="95" t="s">
        <v>572</v>
      </c>
      <c r="I443" s="95">
        <v>2000.8112000000001</v>
      </c>
      <c r="J443" s="95">
        <v>90.375699999999995</v>
      </c>
      <c r="K443" s="97">
        <v>2091.1869000000002</v>
      </c>
      <c r="L443" t="s">
        <v>572</v>
      </c>
    </row>
    <row r="444" spans="1:12" x14ac:dyDescent="0.25">
      <c r="A444" s="95" t="s">
        <v>394</v>
      </c>
      <c r="B444" s="95" t="s">
        <v>1015</v>
      </c>
      <c r="C444" s="95">
        <v>0</v>
      </c>
      <c r="D444" s="95" t="s">
        <v>572</v>
      </c>
      <c r="E444" s="95">
        <v>1007.8069</v>
      </c>
      <c r="F444" s="95" t="s">
        <v>572</v>
      </c>
      <c r="G444" s="95">
        <v>1027.6348</v>
      </c>
      <c r="H444" s="95" t="s">
        <v>573</v>
      </c>
      <c r="I444" s="95">
        <v>963.31659999999999</v>
      </c>
      <c r="J444" s="95">
        <v>69.191199999999995</v>
      </c>
      <c r="K444" s="95">
        <v>1032.5078000000001</v>
      </c>
      <c r="L444" t="s">
        <v>572</v>
      </c>
    </row>
    <row r="445" spans="1:12" x14ac:dyDescent="0.25">
      <c r="A445" s="95" t="s">
        <v>395</v>
      </c>
      <c r="B445" s="95" t="s">
        <v>1016</v>
      </c>
      <c r="C445" s="95">
        <v>0</v>
      </c>
      <c r="D445" s="95" t="s">
        <v>572</v>
      </c>
      <c r="E445" s="95">
        <v>1825.1938</v>
      </c>
      <c r="F445" s="95" t="s">
        <v>573</v>
      </c>
      <c r="G445" s="95">
        <v>1759.7800999999999</v>
      </c>
      <c r="H445" s="95" t="s">
        <v>572</v>
      </c>
      <c r="I445" s="95">
        <v>1822.1664000000001</v>
      </c>
      <c r="J445" s="95">
        <v>3.2677</v>
      </c>
      <c r="K445" s="95">
        <v>1825.4340999999999</v>
      </c>
      <c r="L445" t="s">
        <v>572</v>
      </c>
    </row>
    <row r="446" spans="1:12" x14ac:dyDescent="0.25">
      <c r="A446" s="95" t="s">
        <v>396</v>
      </c>
      <c r="B446" s="95" t="s">
        <v>1017</v>
      </c>
      <c r="C446" s="95">
        <v>15005.2538</v>
      </c>
      <c r="D446" s="95" t="s">
        <v>573</v>
      </c>
      <c r="E446" s="95">
        <v>14868.635</v>
      </c>
      <c r="F446" s="95" t="s">
        <v>572</v>
      </c>
      <c r="G446" s="95">
        <v>14760.6338</v>
      </c>
      <c r="H446" s="95" t="s">
        <v>572</v>
      </c>
      <c r="I446" s="95">
        <v>14780.713100000001</v>
      </c>
      <c r="J446" s="95">
        <v>224.54069999999999</v>
      </c>
      <c r="K446" s="95">
        <v>15005.2538</v>
      </c>
      <c r="L446" t="s">
        <v>572</v>
      </c>
    </row>
    <row r="447" spans="1:12" x14ac:dyDescent="0.25">
      <c r="A447" s="95" t="s">
        <v>397</v>
      </c>
      <c r="B447" s="95" t="s">
        <v>1018</v>
      </c>
      <c r="C447" s="95">
        <v>0</v>
      </c>
      <c r="D447" s="95" t="s">
        <v>572</v>
      </c>
      <c r="E447" s="95">
        <v>9461.8994999999995</v>
      </c>
      <c r="F447" s="95" t="s">
        <v>573</v>
      </c>
      <c r="G447" s="95">
        <v>9421.3619999999992</v>
      </c>
      <c r="H447" s="95" t="s">
        <v>572</v>
      </c>
      <c r="I447" s="95">
        <v>9417.8808000000008</v>
      </c>
      <c r="J447" s="95">
        <v>12.209300000000001</v>
      </c>
      <c r="K447" s="95">
        <v>9430.0900999999994</v>
      </c>
      <c r="L447" t="s">
        <v>572</v>
      </c>
    </row>
    <row r="448" spans="1:12" x14ac:dyDescent="0.25">
      <c r="A448" s="95" t="s">
        <v>398</v>
      </c>
      <c r="B448" s="95" t="s">
        <v>1019</v>
      </c>
      <c r="C448" s="95">
        <v>0</v>
      </c>
      <c r="D448" s="95" t="s">
        <v>572</v>
      </c>
      <c r="E448" s="97">
        <v>5969.4030000000002</v>
      </c>
      <c r="F448" s="95" t="s">
        <v>573</v>
      </c>
      <c r="G448" s="97">
        <v>5891.8137999999999</v>
      </c>
      <c r="H448" s="95" t="s">
        <v>572</v>
      </c>
      <c r="I448" s="97">
        <v>5923.1643999999997</v>
      </c>
      <c r="J448" s="95">
        <v>64.108000000000004</v>
      </c>
      <c r="K448" s="97">
        <v>5987.2723999999998</v>
      </c>
      <c r="L448" t="s">
        <v>572</v>
      </c>
    </row>
    <row r="449" spans="1:12" x14ac:dyDescent="0.25">
      <c r="A449" s="95" t="s">
        <v>399</v>
      </c>
      <c r="B449" s="95" t="s">
        <v>1020</v>
      </c>
      <c r="C449" s="95">
        <v>0</v>
      </c>
      <c r="D449" s="95" t="s">
        <v>572</v>
      </c>
      <c r="E449" s="95">
        <v>17340.139299999999</v>
      </c>
      <c r="F449" s="95" t="s">
        <v>572</v>
      </c>
      <c r="G449" s="95">
        <v>17558.966199999999</v>
      </c>
      <c r="H449" s="95" t="s">
        <v>573</v>
      </c>
      <c r="I449" s="95">
        <v>17409.442899999998</v>
      </c>
      <c r="J449" s="95">
        <v>130.74520000000001</v>
      </c>
      <c r="K449" s="95">
        <v>17540.188099999999</v>
      </c>
      <c r="L449" t="s">
        <v>572</v>
      </c>
    </row>
    <row r="450" spans="1:12" x14ac:dyDescent="0.25">
      <c r="A450" s="95" t="s">
        <v>400</v>
      </c>
      <c r="B450" s="95" t="s">
        <v>1021</v>
      </c>
      <c r="C450" s="95">
        <v>0</v>
      </c>
      <c r="D450" s="95" t="s">
        <v>572</v>
      </c>
      <c r="E450" s="95">
        <v>5352.0542999999998</v>
      </c>
      <c r="F450" s="95" t="s">
        <v>572</v>
      </c>
      <c r="G450" s="95">
        <v>5385.8630000000003</v>
      </c>
      <c r="H450" s="95" t="s">
        <v>573</v>
      </c>
      <c r="I450" s="95">
        <v>5323.1427999999996</v>
      </c>
      <c r="J450" s="95">
        <v>100.6242</v>
      </c>
      <c r="K450" s="95">
        <v>5423.7669999999998</v>
      </c>
      <c r="L450" t="s">
        <v>572</v>
      </c>
    </row>
    <row r="451" spans="1:12" x14ac:dyDescent="0.25">
      <c r="A451" s="95" t="s">
        <v>401</v>
      </c>
      <c r="B451" s="95" t="s">
        <v>1022</v>
      </c>
      <c r="C451" s="95">
        <v>6924.6975000000002</v>
      </c>
      <c r="D451" s="95" t="s">
        <v>573</v>
      </c>
      <c r="E451" s="95">
        <v>6778.2883000000002</v>
      </c>
      <c r="F451" s="95" t="s">
        <v>572</v>
      </c>
      <c r="G451" s="95">
        <v>6694.7182000000003</v>
      </c>
      <c r="H451" s="95" t="s">
        <v>572</v>
      </c>
      <c r="I451" s="95">
        <v>6785.7169999999996</v>
      </c>
      <c r="J451" s="95">
        <v>138.98050000000001</v>
      </c>
      <c r="K451" s="95">
        <v>6924.6975000000002</v>
      </c>
      <c r="L451" t="s">
        <v>572</v>
      </c>
    </row>
    <row r="452" spans="1:12" x14ac:dyDescent="0.25">
      <c r="A452" s="95" t="s">
        <v>402</v>
      </c>
      <c r="B452" s="95" t="s">
        <v>1023</v>
      </c>
      <c r="C452" s="95">
        <v>9818.0043999999998</v>
      </c>
      <c r="D452" s="95" t="s">
        <v>573</v>
      </c>
      <c r="E452" s="97">
        <v>9545.9956999999995</v>
      </c>
      <c r="F452" s="95" t="s">
        <v>572</v>
      </c>
      <c r="G452" s="97">
        <v>9512.3467000000001</v>
      </c>
      <c r="H452" s="95" t="s">
        <v>572</v>
      </c>
      <c r="I452" s="97">
        <v>9663.1448999999993</v>
      </c>
      <c r="J452" s="95">
        <v>154.8595</v>
      </c>
      <c r="K452" s="97">
        <v>9818.0043999999998</v>
      </c>
      <c r="L452" t="s">
        <v>572</v>
      </c>
    </row>
    <row r="453" spans="1:12" x14ac:dyDescent="0.25">
      <c r="A453" s="95" t="s">
        <v>403</v>
      </c>
      <c r="B453" s="95" t="s">
        <v>1024</v>
      </c>
      <c r="C453" s="95">
        <v>0</v>
      </c>
      <c r="D453" s="95" t="s">
        <v>572</v>
      </c>
      <c r="E453" s="95">
        <v>14794.977800000001</v>
      </c>
      <c r="F453" s="95" t="s">
        <v>573</v>
      </c>
      <c r="G453" s="95">
        <v>14675.224</v>
      </c>
      <c r="H453" s="95" t="s">
        <v>572</v>
      </c>
      <c r="I453" s="95">
        <v>14794.977800000001</v>
      </c>
      <c r="J453" s="95">
        <v>0</v>
      </c>
      <c r="K453" s="95">
        <v>14794.977800000001</v>
      </c>
      <c r="L453" t="s">
        <v>572</v>
      </c>
    </row>
    <row r="454" spans="1:12" x14ac:dyDescent="0.25">
      <c r="A454" s="95" t="s">
        <v>404</v>
      </c>
      <c r="B454" s="95" t="s">
        <v>1025</v>
      </c>
      <c r="C454" s="95">
        <v>2475.3755999999998</v>
      </c>
      <c r="D454" s="95" t="s">
        <v>573</v>
      </c>
      <c r="E454" s="95">
        <v>2367.8112000000001</v>
      </c>
      <c r="F454" s="95" t="s">
        <v>572</v>
      </c>
      <c r="G454" s="95">
        <v>2343.5034999999998</v>
      </c>
      <c r="H454" s="95" t="s">
        <v>572</v>
      </c>
      <c r="I454" s="95">
        <v>2402.3712999999998</v>
      </c>
      <c r="J454" s="95">
        <v>73.004300000000001</v>
      </c>
      <c r="K454" s="95">
        <v>2475.3755999999998</v>
      </c>
      <c r="L454" t="s">
        <v>572</v>
      </c>
    </row>
    <row r="455" spans="1:12" x14ac:dyDescent="0.25">
      <c r="A455" s="95" t="s">
        <v>405</v>
      </c>
      <c r="B455" s="95" t="s">
        <v>1026</v>
      </c>
      <c r="C455" s="95">
        <v>0</v>
      </c>
      <c r="D455" s="95" t="s">
        <v>572</v>
      </c>
      <c r="E455" s="95">
        <v>1895.4884</v>
      </c>
      <c r="F455" s="95" t="s">
        <v>573</v>
      </c>
      <c r="G455" s="95">
        <v>1813.2082</v>
      </c>
      <c r="H455" s="95" t="s">
        <v>572</v>
      </c>
      <c r="I455" s="95">
        <v>1832.4965</v>
      </c>
      <c r="J455" s="95">
        <v>56.514899999999997</v>
      </c>
      <c r="K455" s="95">
        <v>1889.0114000000001</v>
      </c>
      <c r="L455" t="s">
        <v>572</v>
      </c>
    </row>
    <row r="456" spans="1:12" x14ac:dyDescent="0.25">
      <c r="A456" s="95" t="s">
        <v>406</v>
      </c>
      <c r="B456" s="95" t="s">
        <v>1027</v>
      </c>
      <c r="C456" s="95">
        <v>0</v>
      </c>
      <c r="D456" s="95" t="s">
        <v>572</v>
      </c>
      <c r="E456" s="95">
        <v>643.00670000000002</v>
      </c>
      <c r="F456" s="95" t="s">
        <v>573</v>
      </c>
      <c r="G456" s="95">
        <v>627.32659999999998</v>
      </c>
      <c r="H456" s="95" t="s">
        <v>572</v>
      </c>
      <c r="I456" s="95">
        <v>629.80999999999995</v>
      </c>
      <c r="J456" s="95">
        <v>5.6997999999999998</v>
      </c>
      <c r="K456" s="95">
        <v>635.50980000000004</v>
      </c>
      <c r="L456" t="s">
        <v>572</v>
      </c>
    </row>
    <row r="457" spans="1:12" x14ac:dyDescent="0.25">
      <c r="A457" s="95" t="s">
        <v>407</v>
      </c>
      <c r="B457" s="95" t="s">
        <v>1028</v>
      </c>
      <c r="C457" s="95">
        <v>0</v>
      </c>
      <c r="D457" s="95" t="s">
        <v>572</v>
      </c>
      <c r="E457" s="95">
        <v>2154.5626000000002</v>
      </c>
      <c r="F457" s="95" t="s">
        <v>573</v>
      </c>
      <c r="G457" s="95">
        <v>1976.2499</v>
      </c>
      <c r="H457" s="95" t="s">
        <v>572</v>
      </c>
      <c r="I457" s="95">
        <v>2139.9598999999998</v>
      </c>
      <c r="J457" s="95">
        <v>14.567399999999999</v>
      </c>
      <c r="K457" s="95">
        <v>2154.5273000000002</v>
      </c>
      <c r="L457" t="s">
        <v>572</v>
      </c>
    </row>
    <row r="458" spans="1:12" x14ac:dyDescent="0.25">
      <c r="A458" s="95" t="s">
        <v>408</v>
      </c>
      <c r="B458" s="95" t="s">
        <v>1029</v>
      </c>
      <c r="C458" s="95">
        <v>1232.3611000000001</v>
      </c>
      <c r="D458" s="95" t="s">
        <v>573</v>
      </c>
      <c r="E458" s="95">
        <v>1132.0798</v>
      </c>
      <c r="F458" s="95" t="s">
        <v>572</v>
      </c>
      <c r="G458" s="95">
        <v>1150.5297</v>
      </c>
      <c r="H458" s="95" t="s">
        <v>572</v>
      </c>
      <c r="I458" s="95">
        <v>1202.3941</v>
      </c>
      <c r="J458" s="95">
        <v>29.966999999999999</v>
      </c>
      <c r="K458" s="95">
        <v>1232.3611000000001</v>
      </c>
      <c r="L458" t="s">
        <v>572</v>
      </c>
    </row>
    <row r="459" spans="1:12" x14ac:dyDescent="0.25">
      <c r="A459" s="95" t="s">
        <v>409</v>
      </c>
      <c r="B459" s="95" t="s">
        <v>1030</v>
      </c>
      <c r="C459" s="95">
        <v>0</v>
      </c>
      <c r="D459" s="95" t="s">
        <v>572</v>
      </c>
      <c r="E459" s="95">
        <v>2179.2552000000001</v>
      </c>
      <c r="F459" s="95" t="s">
        <v>572</v>
      </c>
      <c r="G459" s="95">
        <v>2345.2366000000002</v>
      </c>
      <c r="H459" s="95" t="s">
        <v>573</v>
      </c>
      <c r="I459" s="95">
        <v>2288.7573000000002</v>
      </c>
      <c r="J459" s="95">
        <v>39.199300000000001</v>
      </c>
      <c r="K459" s="95">
        <v>2327.9566</v>
      </c>
      <c r="L459" t="s">
        <v>572</v>
      </c>
    </row>
    <row r="460" spans="1:12" x14ac:dyDescent="0.25">
      <c r="A460" s="95" t="s">
        <v>410</v>
      </c>
      <c r="B460" s="95" t="s">
        <v>1031</v>
      </c>
      <c r="C460" s="95">
        <v>0</v>
      </c>
      <c r="D460" s="95" t="s">
        <v>572</v>
      </c>
      <c r="E460" s="95">
        <v>4046.68</v>
      </c>
      <c r="F460" s="95" t="s">
        <v>573</v>
      </c>
      <c r="G460" s="95">
        <v>3973.5</v>
      </c>
      <c r="H460" s="95" t="s">
        <v>572</v>
      </c>
      <c r="I460" s="95">
        <v>4036.0427</v>
      </c>
      <c r="J460" s="95">
        <v>7.2248000000000001</v>
      </c>
      <c r="K460" s="95">
        <v>4043.2674999999999</v>
      </c>
      <c r="L460" t="s">
        <v>572</v>
      </c>
    </row>
    <row r="461" spans="1:12" x14ac:dyDescent="0.25">
      <c r="A461" s="95" t="s">
        <v>411</v>
      </c>
      <c r="B461" s="95" t="s">
        <v>1032</v>
      </c>
      <c r="C461" s="95">
        <v>0</v>
      </c>
      <c r="D461" s="95" t="s">
        <v>572</v>
      </c>
      <c r="E461" s="95">
        <v>1312.6029000000001</v>
      </c>
      <c r="F461" s="95" t="s">
        <v>573</v>
      </c>
      <c r="G461" s="95">
        <v>1256.7082</v>
      </c>
      <c r="H461" s="95" t="s">
        <v>572</v>
      </c>
      <c r="I461" s="95">
        <v>1288.0037</v>
      </c>
      <c r="J461" s="95">
        <v>40.409599999999998</v>
      </c>
      <c r="K461" s="95">
        <v>1328.4132999999999</v>
      </c>
      <c r="L461" t="s">
        <v>572</v>
      </c>
    </row>
    <row r="462" spans="1:12" x14ac:dyDescent="0.25">
      <c r="A462" s="95" t="s">
        <v>412</v>
      </c>
      <c r="B462" s="95" t="s">
        <v>1033</v>
      </c>
      <c r="C462" s="95">
        <v>0</v>
      </c>
      <c r="D462" s="95" t="s">
        <v>572</v>
      </c>
      <c r="E462" s="95">
        <v>2851.9061999999999</v>
      </c>
      <c r="F462" s="95" t="s">
        <v>572</v>
      </c>
      <c r="G462" s="95">
        <v>2959.0646000000002</v>
      </c>
      <c r="H462" s="95" t="s">
        <v>573</v>
      </c>
      <c r="I462" s="95">
        <v>2888.7948999999999</v>
      </c>
      <c r="J462" s="95">
        <v>0</v>
      </c>
      <c r="K462" s="95">
        <v>2888.7948999999999</v>
      </c>
      <c r="L462" t="s">
        <v>572</v>
      </c>
    </row>
    <row r="463" spans="1:12" x14ac:dyDescent="0.25">
      <c r="A463" s="95" t="s">
        <v>413</v>
      </c>
      <c r="B463" s="95" t="s">
        <v>1034</v>
      </c>
      <c r="C463" s="95">
        <v>0</v>
      </c>
      <c r="D463" s="95" t="s">
        <v>572</v>
      </c>
      <c r="E463" s="95">
        <v>7160.2078000000001</v>
      </c>
      <c r="F463" s="95" t="s">
        <v>573</v>
      </c>
      <c r="G463" s="95">
        <v>7052.0865000000003</v>
      </c>
      <c r="H463" s="95" t="s">
        <v>572</v>
      </c>
      <c r="I463" s="95">
        <v>7092.6704</v>
      </c>
      <c r="J463" s="95">
        <v>79.447400000000002</v>
      </c>
      <c r="K463" s="95">
        <v>7172.1178</v>
      </c>
      <c r="L463" t="s">
        <v>572</v>
      </c>
    </row>
    <row r="464" spans="1:12" x14ac:dyDescent="0.25">
      <c r="A464" s="95" t="s">
        <v>414</v>
      </c>
      <c r="B464" s="95" t="s">
        <v>1035</v>
      </c>
      <c r="C464" s="95">
        <v>5116.192</v>
      </c>
      <c r="D464" s="95" t="s">
        <v>573</v>
      </c>
      <c r="E464" s="95">
        <v>4850.2492000000002</v>
      </c>
      <c r="F464" s="95" t="s">
        <v>572</v>
      </c>
      <c r="G464" s="95">
        <v>4757.7506999999996</v>
      </c>
      <c r="H464" s="95" t="s">
        <v>572</v>
      </c>
      <c r="I464" s="95">
        <v>5116.192</v>
      </c>
      <c r="J464" s="95">
        <v>0</v>
      </c>
      <c r="K464" s="95">
        <v>5116.192</v>
      </c>
      <c r="L464" t="s">
        <v>572</v>
      </c>
    </row>
    <row r="465" spans="1:12" x14ac:dyDescent="0.25">
      <c r="A465" s="95" t="s">
        <v>415</v>
      </c>
      <c r="B465" s="95" t="s">
        <v>1036</v>
      </c>
      <c r="C465" s="95">
        <v>2989.0351000000001</v>
      </c>
      <c r="D465" s="95" t="s">
        <v>573</v>
      </c>
      <c r="E465" s="97">
        <v>2670.56</v>
      </c>
      <c r="F465" s="95" t="s">
        <v>572</v>
      </c>
      <c r="G465" s="97">
        <v>2483.5466000000001</v>
      </c>
      <c r="H465" s="95" t="s">
        <v>572</v>
      </c>
      <c r="I465" s="97">
        <v>2945.5605</v>
      </c>
      <c r="J465" s="95">
        <v>43.474600000000002</v>
      </c>
      <c r="K465" s="97">
        <v>2989.0351000000001</v>
      </c>
      <c r="L465" t="s">
        <v>572</v>
      </c>
    </row>
    <row r="466" spans="1:12" x14ac:dyDescent="0.25">
      <c r="A466" s="95" t="s">
        <v>416</v>
      </c>
      <c r="B466" s="95" t="s">
        <v>1037</v>
      </c>
      <c r="C466" s="95">
        <v>0</v>
      </c>
      <c r="D466" s="95" t="s">
        <v>572</v>
      </c>
      <c r="E466" s="97">
        <v>632.53470000000004</v>
      </c>
      <c r="F466" s="95" t="s">
        <v>573</v>
      </c>
      <c r="G466" s="97">
        <v>620.7251</v>
      </c>
      <c r="H466" s="95" t="s">
        <v>572</v>
      </c>
      <c r="I466" s="97">
        <v>630.93309999999997</v>
      </c>
      <c r="J466" s="95">
        <v>0</v>
      </c>
      <c r="K466" s="97">
        <v>630.93309999999997</v>
      </c>
      <c r="L466" t="s">
        <v>572</v>
      </c>
    </row>
    <row r="467" spans="1:12" x14ac:dyDescent="0.25">
      <c r="A467" s="95" t="s">
        <v>417</v>
      </c>
      <c r="B467" s="95" t="s">
        <v>1038</v>
      </c>
      <c r="C467" s="95">
        <v>0</v>
      </c>
      <c r="D467" s="95" t="s">
        <v>572</v>
      </c>
      <c r="E467" s="95">
        <v>3897.9088999999999</v>
      </c>
      <c r="F467" s="95" t="s">
        <v>573</v>
      </c>
      <c r="G467" s="95">
        <v>3878.5358999999999</v>
      </c>
      <c r="H467" s="95" t="s">
        <v>572</v>
      </c>
      <c r="I467" s="95">
        <v>3826.4913000000001</v>
      </c>
      <c r="J467" s="95">
        <v>78.740200000000002</v>
      </c>
      <c r="K467" s="95">
        <v>3905.2314999999999</v>
      </c>
      <c r="L467" t="s">
        <v>572</v>
      </c>
    </row>
    <row r="468" spans="1:12" x14ac:dyDescent="0.25">
      <c r="A468" s="95" t="s">
        <v>418</v>
      </c>
      <c r="B468" s="95" t="s">
        <v>1039</v>
      </c>
      <c r="C468" s="95">
        <v>0</v>
      </c>
      <c r="D468" s="95" t="s">
        <v>572</v>
      </c>
      <c r="E468" s="95">
        <v>6111.1850999999997</v>
      </c>
      <c r="F468" s="95" t="s">
        <v>573</v>
      </c>
      <c r="G468" s="95">
        <v>5505.2671</v>
      </c>
      <c r="H468" s="95" t="s">
        <v>572</v>
      </c>
      <c r="I468" s="95">
        <v>6047.1091999999999</v>
      </c>
      <c r="J468" s="95">
        <v>67.663700000000006</v>
      </c>
      <c r="K468" s="95">
        <v>6114.7728999999999</v>
      </c>
      <c r="L468" t="s">
        <v>572</v>
      </c>
    </row>
    <row r="469" spans="1:12" x14ac:dyDescent="0.25">
      <c r="A469" s="95" t="s">
        <v>419</v>
      </c>
      <c r="B469" s="95" t="s">
        <v>1040</v>
      </c>
      <c r="C469" s="95">
        <v>0</v>
      </c>
      <c r="D469" s="95" t="s">
        <v>572</v>
      </c>
      <c r="E469" s="95">
        <v>2545.4529000000002</v>
      </c>
      <c r="F469" s="95" t="s">
        <v>572</v>
      </c>
      <c r="G469" s="95">
        <v>2904.3773999999999</v>
      </c>
      <c r="H469" s="95" t="s">
        <v>573</v>
      </c>
      <c r="I469" s="95">
        <v>2868.7537000000002</v>
      </c>
      <c r="J469" s="95">
        <v>33.898699999999998</v>
      </c>
      <c r="K469" s="95">
        <v>2902.6523999999999</v>
      </c>
      <c r="L469" t="s">
        <v>572</v>
      </c>
    </row>
    <row r="470" spans="1:12" x14ac:dyDescent="0.25">
      <c r="A470" s="95" t="s">
        <v>1260</v>
      </c>
      <c r="B470" s="95" t="s">
        <v>1261</v>
      </c>
      <c r="C470" s="95">
        <v>239.13249999999999</v>
      </c>
      <c r="D470" s="95" t="s">
        <v>573</v>
      </c>
      <c r="E470" s="95">
        <v>151.4314</v>
      </c>
      <c r="F470" s="95" t="s">
        <v>572</v>
      </c>
      <c r="G470" s="95">
        <v>76.183400000000006</v>
      </c>
      <c r="H470" s="95" t="s">
        <v>572</v>
      </c>
      <c r="I470" s="95">
        <v>239.13249999999999</v>
      </c>
      <c r="J470" s="95">
        <v>0</v>
      </c>
      <c r="K470" s="95">
        <v>239.13249999999999</v>
      </c>
      <c r="L470" t="s">
        <v>572</v>
      </c>
    </row>
    <row r="471" spans="1:12" x14ac:dyDescent="0.25">
      <c r="A471" s="95" t="s">
        <v>556</v>
      </c>
      <c r="B471" s="95" t="s">
        <v>595</v>
      </c>
      <c r="C471" s="95">
        <v>0</v>
      </c>
      <c r="D471" s="95" t="s">
        <v>572</v>
      </c>
      <c r="E471" s="97">
        <v>82.706900000000005</v>
      </c>
      <c r="F471" s="95" t="s">
        <v>573</v>
      </c>
      <c r="G471" s="97">
        <v>80.396600000000007</v>
      </c>
      <c r="H471" s="95" t="s">
        <v>572</v>
      </c>
      <c r="I471" s="97">
        <v>82.706900000000005</v>
      </c>
      <c r="J471" s="95">
        <v>0</v>
      </c>
      <c r="K471" s="97">
        <v>82.706900000000005</v>
      </c>
      <c r="L471" t="s">
        <v>572</v>
      </c>
    </row>
    <row r="472" spans="1:12" x14ac:dyDescent="0.25">
      <c r="A472" s="95" t="s">
        <v>557</v>
      </c>
      <c r="B472" s="95" t="s">
        <v>1041</v>
      </c>
      <c r="C472" s="95">
        <v>0</v>
      </c>
      <c r="D472" s="95" t="s">
        <v>572</v>
      </c>
      <c r="E472" s="97">
        <v>70.105199999999996</v>
      </c>
      <c r="F472" s="95" t="s">
        <v>573</v>
      </c>
      <c r="G472" s="97">
        <v>68.591499999999996</v>
      </c>
      <c r="H472" s="95" t="s">
        <v>572</v>
      </c>
      <c r="I472" s="97">
        <v>70.105199999999996</v>
      </c>
      <c r="J472" s="95">
        <v>0</v>
      </c>
      <c r="K472" s="97">
        <v>70.105199999999996</v>
      </c>
      <c r="L472" t="s">
        <v>572</v>
      </c>
    </row>
    <row r="473" spans="1:12" x14ac:dyDescent="0.25">
      <c r="A473" s="95" t="s">
        <v>420</v>
      </c>
      <c r="B473" s="95" t="s">
        <v>1042</v>
      </c>
      <c r="C473" s="95">
        <v>0</v>
      </c>
      <c r="D473" s="95" t="s">
        <v>572</v>
      </c>
      <c r="E473" s="95">
        <v>56.566099999999999</v>
      </c>
      <c r="F473" s="95" t="s">
        <v>572</v>
      </c>
      <c r="G473" s="95">
        <v>57.001199999999997</v>
      </c>
      <c r="H473" s="95" t="s">
        <v>573</v>
      </c>
      <c r="I473" s="95">
        <v>57.001199999999997</v>
      </c>
      <c r="J473" s="95">
        <v>0.17910000000000001</v>
      </c>
      <c r="K473" s="95">
        <v>57.180300000000003</v>
      </c>
      <c r="L473" t="s">
        <v>572</v>
      </c>
    </row>
    <row r="474" spans="1:12" x14ac:dyDescent="0.25">
      <c r="A474" s="95" t="s">
        <v>558</v>
      </c>
      <c r="B474" s="95" t="s">
        <v>1043</v>
      </c>
      <c r="C474" s="95">
        <v>0</v>
      </c>
      <c r="D474" s="95" t="s">
        <v>572</v>
      </c>
      <c r="E474" s="97">
        <v>70.098299999999995</v>
      </c>
      <c r="F474" s="95" t="s">
        <v>572</v>
      </c>
      <c r="G474" s="97">
        <v>72.477400000000003</v>
      </c>
      <c r="H474" s="95" t="s">
        <v>573</v>
      </c>
      <c r="I474" s="97">
        <v>72.477400000000003</v>
      </c>
      <c r="J474" s="95">
        <v>0</v>
      </c>
      <c r="K474" s="97">
        <v>72.477400000000003</v>
      </c>
      <c r="L474" t="s">
        <v>572</v>
      </c>
    </row>
    <row r="475" spans="1:12" x14ac:dyDescent="0.25">
      <c r="A475" s="95" t="s">
        <v>559</v>
      </c>
      <c r="B475" s="95" t="s">
        <v>1044</v>
      </c>
      <c r="C475" s="95">
        <v>0</v>
      </c>
      <c r="D475" s="95" t="s">
        <v>572</v>
      </c>
      <c r="E475" s="97">
        <v>45.568199999999997</v>
      </c>
      <c r="F475" s="95" t="s">
        <v>572</v>
      </c>
      <c r="G475" s="97">
        <v>46.222299999999997</v>
      </c>
      <c r="H475" s="95" t="s">
        <v>573</v>
      </c>
      <c r="I475" s="97">
        <v>46.222299999999997</v>
      </c>
      <c r="J475" s="95">
        <v>0</v>
      </c>
      <c r="K475" s="97">
        <v>46.222299999999997</v>
      </c>
      <c r="L475" t="s">
        <v>572</v>
      </c>
    </row>
    <row r="476" spans="1:12" x14ac:dyDescent="0.25">
      <c r="A476" s="95" t="s">
        <v>421</v>
      </c>
      <c r="B476" s="95" t="s">
        <v>1045</v>
      </c>
      <c r="C476" s="95">
        <v>0</v>
      </c>
      <c r="D476" s="95" t="s">
        <v>572</v>
      </c>
      <c r="E476" s="95">
        <v>2491.2645000000002</v>
      </c>
      <c r="F476" s="95" t="s">
        <v>573</v>
      </c>
      <c r="G476" s="95">
        <v>2390.7132999999999</v>
      </c>
      <c r="H476" s="95" t="s">
        <v>572</v>
      </c>
      <c r="I476" s="95">
        <v>2400.6876000000002</v>
      </c>
      <c r="J476" s="95">
        <v>82.239699999999999</v>
      </c>
      <c r="K476" s="95">
        <v>2482.9272999999998</v>
      </c>
      <c r="L476" t="s">
        <v>572</v>
      </c>
    </row>
    <row r="477" spans="1:12" x14ac:dyDescent="0.25">
      <c r="A477" s="95" t="s">
        <v>422</v>
      </c>
      <c r="B477" s="95" t="s">
        <v>1046</v>
      </c>
      <c r="C477" s="95">
        <v>0</v>
      </c>
      <c r="D477" s="95" t="s">
        <v>572</v>
      </c>
      <c r="E477" s="95">
        <v>304.75880000000001</v>
      </c>
      <c r="F477" s="95" t="s">
        <v>573</v>
      </c>
      <c r="G477" s="95">
        <v>299.16919999999999</v>
      </c>
      <c r="H477" s="95" t="s">
        <v>572</v>
      </c>
      <c r="I477" s="95">
        <v>304.75880000000001</v>
      </c>
      <c r="J477" s="95">
        <v>0</v>
      </c>
      <c r="K477" s="95">
        <v>304.75880000000001</v>
      </c>
      <c r="L477" t="s">
        <v>572</v>
      </c>
    </row>
    <row r="478" spans="1:12" x14ac:dyDescent="0.25">
      <c r="A478" s="95" t="s">
        <v>423</v>
      </c>
      <c r="B478" s="95" t="s">
        <v>1047</v>
      </c>
      <c r="C478" s="95">
        <v>0</v>
      </c>
      <c r="D478" s="95" t="s">
        <v>572</v>
      </c>
      <c r="E478" s="97">
        <v>356.31670000000003</v>
      </c>
      <c r="F478" s="95" t="s">
        <v>572</v>
      </c>
      <c r="G478" s="97">
        <v>381.88209999999998</v>
      </c>
      <c r="H478" s="95" t="s">
        <v>573</v>
      </c>
      <c r="I478" s="97">
        <v>373.1053</v>
      </c>
      <c r="J478" s="95">
        <v>8.0734999999999992</v>
      </c>
      <c r="K478" s="97">
        <v>381.17880000000002</v>
      </c>
      <c r="L478" t="s">
        <v>572</v>
      </c>
    </row>
    <row r="479" spans="1:12" x14ac:dyDescent="0.25">
      <c r="A479" s="95" t="s">
        <v>424</v>
      </c>
      <c r="B479" s="95" t="s">
        <v>1048</v>
      </c>
      <c r="C479" s="95">
        <v>0</v>
      </c>
      <c r="D479" s="95" t="s">
        <v>572</v>
      </c>
      <c r="E479" s="95">
        <v>561.69179999999994</v>
      </c>
      <c r="F479" s="95" t="s">
        <v>572</v>
      </c>
      <c r="G479" s="95">
        <v>570.64459999999997</v>
      </c>
      <c r="H479" s="95" t="s">
        <v>573</v>
      </c>
      <c r="I479" s="95">
        <v>570.64459999999997</v>
      </c>
      <c r="J479" s="95">
        <v>0</v>
      </c>
      <c r="K479" s="95">
        <v>570.64459999999997</v>
      </c>
      <c r="L479" t="s">
        <v>572</v>
      </c>
    </row>
    <row r="480" spans="1:12" x14ac:dyDescent="0.25">
      <c r="A480" s="95" t="s">
        <v>425</v>
      </c>
      <c r="B480" s="95" t="s">
        <v>1049</v>
      </c>
      <c r="C480" s="95">
        <v>542.82429999999999</v>
      </c>
      <c r="D480" s="95" t="s">
        <v>573</v>
      </c>
      <c r="E480" s="97">
        <v>513.23140000000001</v>
      </c>
      <c r="F480" s="95" t="s">
        <v>572</v>
      </c>
      <c r="G480" s="97">
        <v>533.02850000000001</v>
      </c>
      <c r="H480" s="95" t="s">
        <v>572</v>
      </c>
      <c r="I480" s="97">
        <v>529.87670000000003</v>
      </c>
      <c r="J480" s="95">
        <v>12.9476</v>
      </c>
      <c r="K480" s="97">
        <v>542.82429999999999</v>
      </c>
      <c r="L480" t="s">
        <v>572</v>
      </c>
    </row>
    <row r="481" spans="1:12" x14ac:dyDescent="0.25">
      <c r="A481" s="95" t="s">
        <v>426</v>
      </c>
      <c r="B481" s="95" t="s">
        <v>1050</v>
      </c>
      <c r="C481" s="95">
        <v>796.99770000000001</v>
      </c>
      <c r="D481" s="95" t="s">
        <v>573</v>
      </c>
      <c r="E481" s="97">
        <v>783.96699999999998</v>
      </c>
      <c r="F481" s="95" t="s">
        <v>572</v>
      </c>
      <c r="G481" s="97">
        <v>764.68989999999997</v>
      </c>
      <c r="H481" s="95" t="s">
        <v>572</v>
      </c>
      <c r="I481" s="97">
        <v>760.8306</v>
      </c>
      <c r="J481" s="95">
        <v>36.167099999999998</v>
      </c>
      <c r="K481" s="97">
        <v>796.99770000000001</v>
      </c>
      <c r="L481" t="s">
        <v>572</v>
      </c>
    </row>
    <row r="482" spans="1:12" x14ac:dyDescent="0.25">
      <c r="A482" s="95" t="s">
        <v>427</v>
      </c>
      <c r="B482" s="95" t="s">
        <v>1051</v>
      </c>
      <c r="C482" s="95">
        <v>0</v>
      </c>
      <c r="D482" s="95" t="s">
        <v>572</v>
      </c>
      <c r="E482" s="95">
        <v>603.10829999999999</v>
      </c>
      <c r="F482" s="95" t="s">
        <v>572</v>
      </c>
      <c r="G482" s="95">
        <v>609.08619999999996</v>
      </c>
      <c r="H482" s="95" t="s">
        <v>573</v>
      </c>
      <c r="I482" s="95">
        <v>609.08619999999996</v>
      </c>
      <c r="J482" s="95">
        <v>12.8864</v>
      </c>
      <c r="K482" s="95">
        <v>621.97260000000006</v>
      </c>
      <c r="L482" t="s">
        <v>572</v>
      </c>
    </row>
    <row r="483" spans="1:12" x14ac:dyDescent="0.25">
      <c r="A483" s="95" t="s">
        <v>428</v>
      </c>
      <c r="B483" s="95" t="s">
        <v>1052</v>
      </c>
      <c r="C483" s="95">
        <v>0</v>
      </c>
      <c r="D483" s="95" t="s">
        <v>572</v>
      </c>
      <c r="E483" s="97">
        <v>895.46910000000003</v>
      </c>
      <c r="F483" s="95" t="s">
        <v>572</v>
      </c>
      <c r="G483" s="97">
        <v>919.15779999999995</v>
      </c>
      <c r="H483" s="95" t="s">
        <v>573</v>
      </c>
      <c r="I483" s="97">
        <v>899.53110000000004</v>
      </c>
      <c r="J483" s="95">
        <v>20.489699999999999</v>
      </c>
      <c r="K483" s="97">
        <v>920.02080000000001</v>
      </c>
      <c r="L483" t="s">
        <v>572</v>
      </c>
    </row>
    <row r="484" spans="1:12" x14ac:dyDescent="0.25">
      <c r="A484" s="95" t="s">
        <v>429</v>
      </c>
      <c r="B484" s="95" t="s">
        <v>1053</v>
      </c>
      <c r="C484" s="95">
        <v>0</v>
      </c>
      <c r="D484" s="95" t="s">
        <v>572</v>
      </c>
      <c r="E484" s="97">
        <v>254.2022</v>
      </c>
      <c r="F484" s="95" t="s">
        <v>572</v>
      </c>
      <c r="G484" s="97">
        <v>272.75319999999999</v>
      </c>
      <c r="H484" s="95" t="s">
        <v>573</v>
      </c>
      <c r="I484" s="97">
        <v>272.75319999999999</v>
      </c>
      <c r="J484" s="95">
        <v>0</v>
      </c>
      <c r="K484" s="97">
        <v>272.75319999999999</v>
      </c>
      <c r="L484" t="s">
        <v>572</v>
      </c>
    </row>
    <row r="485" spans="1:12" x14ac:dyDescent="0.25">
      <c r="A485" s="95" t="s">
        <v>430</v>
      </c>
      <c r="B485" s="95" t="s">
        <v>1054</v>
      </c>
      <c r="C485" s="95">
        <v>0</v>
      </c>
      <c r="D485" s="95" t="s">
        <v>572</v>
      </c>
      <c r="E485" s="95">
        <v>3106.9729000000002</v>
      </c>
      <c r="F485" s="95" t="s">
        <v>572</v>
      </c>
      <c r="G485" s="95">
        <v>3183.6957000000002</v>
      </c>
      <c r="H485" s="95" t="s">
        <v>573</v>
      </c>
      <c r="I485" s="95">
        <v>3163.5762</v>
      </c>
      <c r="J485" s="95">
        <v>0</v>
      </c>
      <c r="K485" s="95">
        <v>3163.5762</v>
      </c>
      <c r="L485" t="s">
        <v>572</v>
      </c>
    </row>
    <row r="486" spans="1:12" x14ac:dyDescent="0.25">
      <c r="A486" s="95" t="s">
        <v>561</v>
      </c>
      <c r="B486" s="95" t="s">
        <v>1055</v>
      </c>
      <c r="C486" s="95">
        <v>0</v>
      </c>
      <c r="D486" s="95" t="s">
        <v>572</v>
      </c>
      <c r="E486" s="97">
        <v>204.9982</v>
      </c>
      <c r="F486" s="95" t="s">
        <v>573</v>
      </c>
      <c r="G486" s="97">
        <v>192.49459999999999</v>
      </c>
      <c r="H486" s="95" t="s">
        <v>572</v>
      </c>
      <c r="I486" s="97">
        <v>204.9982</v>
      </c>
      <c r="J486" s="95">
        <v>0</v>
      </c>
      <c r="K486" s="97">
        <v>204.9982</v>
      </c>
      <c r="L486" t="s">
        <v>572</v>
      </c>
    </row>
    <row r="487" spans="1:12" x14ac:dyDescent="0.25">
      <c r="A487" s="95" t="s">
        <v>431</v>
      </c>
      <c r="B487" s="95" t="s">
        <v>1056</v>
      </c>
      <c r="C487" s="95">
        <v>300.61770000000001</v>
      </c>
      <c r="D487" s="95" t="s">
        <v>572</v>
      </c>
      <c r="E487" s="95">
        <v>318.04480000000001</v>
      </c>
      <c r="F487" s="95" t="s">
        <v>572</v>
      </c>
      <c r="G487" s="95">
        <v>334.58780000000002</v>
      </c>
      <c r="H487" s="95" t="s">
        <v>573</v>
      </c>
      <c r="I487" s="95">
        <v>323.27460000000002</v>
      </c>
      <c r="J487" s="95">
        <v>11.386699999999999</v>
      </c>
      <c r="K487" s="95">
        <v>334.66129999999998</v>
      </c>
      <c r="L487" t="s">
        <v>572</v>
      </c>
    </row>
    <row r="488" spans="1:12" x14ac:dyDescent="0.25">
      <c r="A488" s="95" t="s">
        <v>432</v>
      </c>
      <c r="B488" s="95" t="s">
        <v>1057</v>
      </c>
      <c r="C488" s="95">
        <v>0</v>
      </c>
      <c r="D488" s="95" t="s">
        <v>572</v>
      </c>
      <c r="E488" s="95">
        <v>447.12700000000001</v>
      </c>
      <c r="F488" s="95" t="s">
        <v>572</v>
      </c>
      <c r="G488" s="95">
        <v>431.15249999999997</v>
      </c>
      <c r="H488" s="95" t="s">
        <v>573</v>
      </c>
      <c r="I488" s="95">
        <v>431.15249999999997</v>
      </c>
      <c r="J488" s="95">
        <v>23.668500000000002</v>
      </c>
      <c r="K488" s="95">
        <v>454.82100000000003</v>
      </c>
      <c r="L488" t="s">
        <v>572</v>
      </c>
    </row>
    <row r="489" spans="1:12" x14ac:dyDescent="0.25">
      <c r="A489" s="95" t="s">
        <v>433</v>
      </c>
      <c r="B489" s="95" t="s">
        <v>1058</v>
      </c>
      <c r="C489" s="95">
        <v>0</v>
      </c>
      <c r="D489" s="95" t="s">
        <v>572</v>
      </c>
      <c r="E489" s="95">
        <v>250.37309999999999</v>
      </c>
      <c r="F489" s="95" t="s">
        <v>573</v>
      </c>
      <c r="G489" s="95">
        <v>244.50020000000001</v>
      </c>
      <c r="H489" s="95" t="s">
        <v>572</v>
      </c>
      <c r="I489" s="95">
        <v>245.69309999999999</v>
      </c>
      <c r="J489" s="95">
        <v>6.7610000000000001</v>
      </c>
      <c r="K489" s="95">
        <v>252.45410000000001</v>
      </c>
      <c r="L489" t="s">
        <v>572</v>
      </c>
    </row>
    <row r="490" spans="1:12" x14ac:dyDescent="0.25">
      <c r="A490" s="95" t="s">
        <v>434</v>
      </c>
      <c r="B490" s="95" t="s">
        <v>1059</v>
      </c>
      <c r="C490" s="95">
        <v>0</v>
      </c>
      <c r="D490" s="95" t="s">
        <v>572</v>
      </c>
      <c r="E490" s="95">
        <v>261.76459999999997</v>
      </c>
      <c r="F490" s="95" t="s">
        <v>572</v>
      </c>
      <c r="G490" s="95">
        <v>275.7364</v>
      </c>
      <c r="H490" s="95" t="s">
        <v>573</v>
      </c>
      <c r="I490" s="95">
        <v>275.7364</v>
      </c>
      <c r="J490" s="95">
        <v>0</v>
      </c>
      <c r="K490" s="95">
        <v>275.7364</v>
      </c>
      <c r="L490" t="s">
        <v>572</v>
      </c>
    </row>
    <row r="491" spans="1:12" x14ac:dyDescent="0.25">
      <c r="A491" s="95" t="s">
        <v>435</v>
      </c>
      <c r="B491" s="95" t="s">
        <v>1060</v>
      </c>
      <c r="C491" s="95">
        <v>0</v>
      </c>
      <c r="D491" s="95" t="s">
        <v>572</v>
      </c>
      <c r="E491" s="95">
        <v>626.928</v>
      </c>
      <c r="F491" s="95" t="s">
        <v>572</v>
      </c>
      <c r="G491" s="95">
        <v>637.04</v>
      </c>
      <c r="H491" s="95" t="s">
        <v>573</v>
      </c>
      <c r="I491" s="95">
        <v>630.87189999999998</v>
      </c>
      <c r="J491" s="95">
        <v>3.5375000000000001</v>
      </c>
      <c r="K491" s="95">
        <v>634.40940000000001</v>
      </c>
      <c r="L491" t="s">
        <v>572</v>
      </c>
    </row>
    <row r="492" spans="1:12" x14ac:dyDescent="0.25">
      <c r="A492" s="95" t="s">
        <v>436</v>
      </c>
      <c r="B492" s="95" t="s">
        <v>1061</v>
      </c>
      <c r="C492" s="95">
        <v>0</v>
      </c>
      <c r="D492" s="95" t="s">
        <v>572</v>
      </c>
      <c r="E492" s="97">
        <v>251.53790000000001</v>
      </c>
      <c r="F492" s="95" t="s">
        <v>572</v>
      </c>
      <c r="G492" s="97">
        <v>265.11</v>
      </c>
      <c r="H492" s="95" t="s">
        <v>573</v>
      </c>
      <c r="I492" s="97">
        <v>265.11</v>
      </c>
      <c r="J492" s="95">
        <v>0</v>
      </c>
      <c r="K492" s="97">
        <v>265.11</v>
      </c>
      <c r="L492" t="s">
        <v>572</v>
      </c>
    </row>
    <row r="493" spans="1:12" x14ac:dyDescent="0.25">
      <c r="A493" s="95" t="s">
        <v>437</v>
      </c>
      <c r="B493" s="95" t="s">
        <v>1062</v>
      </c>
      <c r="C493" s="95">
        <v>0</v>
      </c>
      <c r="D493" s="95" t="s">
        <v>572</v>
      </c>
      <c r="E493" s="97">
        <v>216.1095</v>
      </c>
      <c r="F493" s="95" t="s">
        <v>573</v>
      </c>
      <c r="G493" s="97">
        <v>208.38730000000001</v>
      </c>
      <c r="H493" s="95" t="s">
        <v>572</v>
      </c>
      <c r="I493" s="97">
        <v>216.1095</v>
      </c>
      <c r="J493" s="95">
        <v>0</v>
      </c>
      <c r="K493" s="97">
        <v>216.1095</v>
      </c>
      <c r="L493" t="s">
        <v>572</v>
      </c>
    </row>
    <row r="494" spans="1:12" x14ac:dyDescent="0.25">
      <c r="A494" s="95" t="s">
        <v>438</v>
      </c>
      <c r="B494" s="95" t="s">
        <v>1063</v>
      </c>
      <c r="C494" s="95">
        <v>0</v>
      </c>
      <c r="D494" s="95" t="s">
        <v>572</v>
      </c>
      <c r="E494" s="95">
        <v>413.1644</v>
      </c>
      <c r="F494" s="95" t="s">
        <v>573</v>
      </c>
      <c r="G494" s="95">
        <v>409.10849999999999</v>
      </c>
      <c r="H494" s="95" t="s">
        <v>572</v>
      </c>
      <c r="I494" s="95">
        <v>404.83019999999999</v>
      </c>
      <c r="J494" s="95">
        <v>11.019299999999999</v>
      </c>
      <c r="K494" s="95">
        <v>415.84949999999998</v>
      </c>
      <c r="L494" t="s">
        <v>572</v>
      </c>
    </row>
    <row r="495" spans="1:12" x14ac:dyDescent="0.25">
      <c r="A495" s="95" t="s">
        <v>439</v>
      </c>
      <c r="B495" s="95" t="s">
        <v>1064</v>
      </c>
      <c r="C495" s="95">
        <v>0</v>
      </c>
      <c r="D495" s="95" t="s">
        <v>572</v>
      </c>
      <c r="E495" s="97">
        <v>770.85019999999997</v>
      </c>
      <c r="F495" s="95" t="s">
        <v>573</v>
      </c>
      <c r="G495" s="97">
        <v>753.00300000000004</v>
      </c>
      <c r="H495" s="95" t="s">
        <v>572</v>
      </c>
      <c r="I495" s="97">
        <v>728.30089999999996</v>
      </c>
      <c r="J495" s="95">
        <v>51.418700000000001</v>
      </c>
      <c r="K495" s="97">
        <v>779.71960000000001</v>
      </c>
      <c r="L495" t="s">
        <v>572</v>
      </c>
    </row>
    <row r="496" spans="1:12" x14ac:dyDescent="0.25">
      <c r="A496" s="95" t="s">
        <v>440</v>
      </c>
      <c r="B496" s="95" t="s">
        <v>1065</v>
      </c>
      <c r="C496" s="95">
        <v>0</v>
      </c>
      <c r="D496" s="95" t="s">
        <v>572</v>
      </c>
      <c r="E496" s="95">
        <v>600.91639999999995</v>
      </c>
      <c r="F496" s="95" t="s">
        <v>573</v>
      </c>
      <c r="G496" s="95">
        <v>527.98379999999997</v>
      </c>
      <c r="H496" s="95" t="s">
        <v>572</v>
      </c>
      <c r="I496" s="95">
        <v>585.90520000000004</v>
      </c>
      <c r="J496" s="95">
        <v>15.1792</v>
      </c>
      <c r="K496" s="95">
        <v>601.08439999999996</v>
      </c>
      <c r="L496" t="s">
        <v>572</v>
      </c>
    </row>
    <row r="497" spans="1:12" x14ac:dyDescent="0.25">
      <c r="A497" s="95" t="s">
        <v>441</v>
      </c>
      <c r="B497" s="95" t="s">
        <v>1066</v>
      </c>
      <c r="C497" s="95">
        <v>0</v>
      </c>
      <c r="D497" s="95" t="s">
        <v>572</v>
      </c>
      <c r="E497" s="95">
        <v>2068.6343999999999</v>
      </c>
      <c r="F497" s="95" t="s">
        <v>573</v>
      </c>
      <c r="G497" s="95">
        <v>2035.1772000000001</v>
      </c>
      <c r="H497" s="95" t="s">
        <v>572</v>
      </c>
      <c r="I497" s="95">
        <v>2014.76</v>
      </c>
      <c r="J497" s="95">
        <v>59.610500000000002</v>
      </c>
      <c r="K497" s="95">
        <v>2074.3705</v>
      </c>
      <c r="L497" t="s">
        <v>572</v>
      </c>
    </row>
    <row r="498" spans="1:12" x14ac:dyDescent="0.25">
      <c r="A498" s="95" t="s">
        <v>442</v>
      </c>
      <c r="B498" s="95" t="s">
        <v>1067</v>
      </c>
      <c r="C498" s="95">
        <v>0</v>
      </c>
      <c r="D498" s="95" t="s">
        <v>572</v>
      </c>
      <c r="E498" s="95">
        <v>470.4513</v>
      </c>
      <c r="F498" s="95" t="s">
        <v>572</v>
      </c>
      <c r="G498" s="95">
        <v>497.08769999999998</v>
      </c>
      <c r="H498" s="95" t="s">
        <v>573</v>
      </c>
      <c r="I498" s="95">
        <v>482.6728</v>
      </c>
      <c r="J498" s="95">
        <v>13.978199999999999</v>
      </c>
      <c r="K498" s="95">
        <v>496.65100000000001</v>
      </c>
      <c r="L498" t="s">
        <v>572</v>
      </c>
    </row>
    <row r="499" spans="1:12" x14ac:dyDescent="0.25">
      <c r="A499" s="95" t="s">
        <v>443</v>
      </c>
      <c r="B499" s="95" t="s">
        <v>1068</v>
      </c>
      <c r="C499" s="95">
        <v>0</v>
      </c>
      <c r="D499" s="95" t="s">
        <v>572</v>
      </c>
      <c r="E499" s="97">
        <v>213.13679999999999</v>
      </c>
      <c r="F499" s="95" t="s">
        <v>573</v>
      </c>
      <c r="G499" s="97">
        <v>195.84649999999999</v>
      </c>
      <c r="H499" s="95" t="s">
        <v>572</v>
      </c>
      <c r="I499" s="97">
        <v>213.13679999999999</v>
      </c>
      <c r="J499" s="97">
        <v>0</v>
      </c>
      <c r="K499" s="97">
        <v>213.13679999999999</v>
      </c>
      <c r="L499" t="s">
        <v>572</v>
      </c>
    </row>
    <row r="500" spans="1:12" x14ac:dyDescent="0.25">
      <c r="A500" s="95" t="s">
        <v>444</v>
      </c>
      <c r="B500" s="95" t="s">
        <v>1069</v>
      </c>
      <c r="C500" s="95">
        <v>0</v>
      </c>
      <c r="D500" s="95" t="s">
        <v>572</v>
      </c>
      <c r="E500" s="95">
        <v>425.08269999999999</v>
      </c>
      <c r="F500" s="95" t="s">
        <v>572</v>
      </c>
      <c r="G500" s="95">
        <v>432.67779999999999</v>
      </c>
      <c r="H500" s="95" t="s">
        <v>573</v>
      </c>
      <c r="I500" s="95">
        <v>411.5881</v>
      </c>
      <c r="J500" s="95">
        <v>51.839100000000002</v>
      </c>
      <c r="K500" s="95">
        <v>463.42720000000003</v>
      </c>
      <c r="L500" t="s">
        <v>572</v>
      </c>
    </row>
    <row r="501" spans="1:12" x14ac:dyDescent="0.25">
      <c r="A501" s="95" t="s">
        <v>445</v>
      </c>
      <c r="B501" s="95" t="s">
        <v>1070</v>
      </c>
      <c r="C501" s="95">
        <v>596.22439999999995</v>
      </c>
      <c r="D501" s="95" t="s">
        <v>573</v>
      </c>
      <c r="E501" s="97">
        <v>570.19010000000003</v>
      </c>
      <c r="F501" s="95" t="s">
        <v>572</v>
      </c>
      <c r="G501" s="97">
        <v>560.31659999999999</v>
      </c>
      <c r="H501" s="95" t="s">
        <v>572</v>
      </c>
      <c r="I501" s="97">
        <v>574.49710000000005</v>
      </c>
      <c r="J501" s="95">
        <v>21.7273</v>
      </c>
      <c r="K501" s="97">
        <v>596.22439999999995</v>
      </c>
      <c r="L501" t="s">
        <v>572</v>
      </c>
    </row>
    <row r="502" spans="1:12" x14ac:dyDescent="0.25">
      <c r="A502" s="95" t="s">
        <v>446</v>
      </c>
      <c r="B502" s="95" t="s">
        <v>1071</v>
      </c>
      <c r="C502" s="95">
        <v>0</v>
      </c>
      <c r="D502" s="95" t="s">
        <v>572</v>
      </c>
      <c r="E502" s="95">
        <v>1778.9943000000001</v>
      </c>
      <c r="F502" s="95" t="s">
        <v>573</v>
      </c>
      <c r="G502" s="95">
        <v>1745.7213999999999</v>
      </c>
      <c r="H502" s="95" t="s">
        <v>572</v>
      </c>
      <c r="I502" s="95">
        <v>1717.2122999999999</v>
      </c>
      <c r="J502" s="95">
        <v>53.691099999999999</v>
      </c>
      <c r="K502" s="95">
        <v>1770.9033999999999</v>
      </c>
      <c r="L502" t="s">
        <v>572</v>
      </c>
    </row>
    <row r="503" spans="1:12" x14ac:dyDescent="0.25">
      <c r="A503" s="95" t="s">
        <v>447</v>
      </c>
      <c r="B503" s="95" t="s">
        <v>1072</v>
      </c>
      <c r="C503" s="95">
        <v>0</v>
      </c>
      <c r="D503" s="95" t="s">
        <v>572</v>
      </c>
      <c r="E503" s="95">
        <v>509.32870000000003</v>
      </c>
      <c r="F503" s="95" t="s">
        <v>573</v>
      </c>
      <c r="G503" s="95">
        <v>504.33569999999997</v>
      </c>
      <c r="H503" s="95" t="s">
        <v>572</v>
      </c>
      <c r="I503" s="95">
        <v>484.30619999999999</v>
      </c>
      <c r="J503" s="95">
        <v>26.723700000000001</v>
      </c>
      <c r="K503" s="95">
        <v>511.0299</v>
      </c>
      <c r="L503" t="s">
        <v>572</v>
      </c>
    </row>
    <row r="504" spans="1:12" x14ac:dyDescent="0.25">
      <c r="A504" s="95" t="s">
        <v>448</v>
      </c>
      <c r="B504" s="95" t="s">
        <v>1073</v>
      </c>
      <c r="C504" s="95">
        <v>0</v>
      </c>
      <c r="D504" s="95" t="s">
        <v>572</v>
      </c>
      <c r="E504" s="97">
        <v>253.82040000000001</v>
      </c>
      <c r="F504" s="95" t="s">
        <v>573</v>
      </c>
      <c r="G504" s="97">
        <v>251.58199999999999</v>
      </c>
      <c r="H504" s="95" t="s">
        <v>572</v>
      </c>
      <c r="I504" s="97">
        <v>253.82040000000001</v>
      </c>
      <c r="J504" s="95">
        <v>0</v>
      </c>
      <c r="K504" s="97">
        <v>253.82040000000001</v>
      </c>
      <c r="L504" t="s">
        <v>572</v>
      </c>
    </row>
    <row r="505" spans="1:12" x14ac:dyDescent="0.25">
      <c r="A505" s="95" t="s">
        <v>449</v>
      </c>
      <c r="B505" s="95" t="s">
        <v>1074</v>
      </c>
      <c r="C505" s="97">
        <v>0</v>
      </c>
      <c r="D505" s="95" t="s">
        <v>572</v>
      </c>
      <c r="E505" s="95">
        <v>757.02520000000004</v>
      </c>
      <c r="F505" s="95" t="s">
        <v>572</v>
      </c>
      <c r="G505" s="95">
        <v>765.46500000000003</v>
      </c>
      <c r="H505" s="95" t="s">
        <v>573</v>
      </c>
      <c r="I505" s="97">
        <v>735.95429999999999</v>
      </c>
      <c r="J505" s="95">
        <v>23.957699999999999</v>
      </c>
      <c r="K505" s="97">
        <v>759.91200000000003</v>
      </c>
      <c r="L505" t="s">
        <v>572</v>
      </c>
    </row>
    <row r="506" spans="1:12" x14ac:dyDescent="0.25">
      <c r="A506" s="95" t="s">
        <v>450</v>
      </c>
      <c r="B506" s="95" t="s">
        <v>1075</v>
      </c>
      <c r="C506" s="95">
        <v>0</v>
      </c>
      <c r="D506" s="95" t="s">
        <v>572</v>
      </c>
      <c r="E506" s="95">
        <v>79.941500000000005</v>
      </c>
      <c r="F506" s="95" t="s">
        <v>572</v>
      </c>
      <c r="G506" s="95">
        <v>82.8733</v>
      </c>
      <c r="H506" s="95" t="s">
        <v>573</v>
      </c>
      <c r="I506" s="95">
        <v>82.8733</v>
      </c>
      <c r="J506" s="95">
        <v>0</v>
      </c>
      <c r="K506" s="95">
        <v>82.8733</v>
      </c>
      <c r="L506" t="s">
        <v>572</v>
      </c>
    </row>
    <row r="507" spans="1:12" x14ac:dyDescent="0.25">
      <c r="A507" s="95" t="s">
        <v>451</v>
      </c>
      <c r="B507" s="95" t="s">
        <v>1076</v>
      </c>
      <c r="C507" s="95">
        <v>0</v>
      </c>
      <c r="D507" s="95" t="s">
        <v>572</v>
      </c>
      <c r="E507" s="95">
        <v>165.63290000000001</v>
      </c>
      <c r="F507" s="95" t="s">
        <v>572</v>
      </c>
      <c r="G507" s="95">
        <v>178.13470000000001</v>
      </c>
      <c r="H507" s="95" t="s">
        <v>573</v>
      </c>
      <c r="I507" s="95">
        <v>178.13470000000001</v>
      </c>
      <c r="J507" s="95">
        <v>1.7601</v>
      </c>
      <c r="K507" s="95">
        <v>179.8948</v>
      </c>
      <c r="L507" t="s">
        <v>572</v>
      </c>
    </row>
    <row r="508" spans="1:12" x14ac:dyDescent="0.25">
      <c r="A508" s="95" t="s">
        <v>562</v>
      </c>
      <c r="B508" s="95" t="s">
        <v>1077</v>
      </c>
      <c r="C508" s="95">
        <v>0</v>
      </c>
      <c r="D508" s="95" t="s">
        <v>572</v>
      </c>
      <c r="E508" s="95">
        <v>213.31549999999999</v>
      </c>
      <c r="F508" s="95" t="s">
        <v>573</v>
      </c>
      <c r="G508" s="95">
        <v>209.8066</v>
      </c>
      <c r="H508" s="95" t="s">
        <v>572</v>
      </c>
      <c r="I508" s="95">
        <v>208.47300000000001</v>
      </c>
      <c r="J508" s="95">
        <v>5.9557000000000002</v>
      </c>
      <c r="K508" s="95">
        <v>214.42869999999999</v>
      </c>
      <c r="L508" t="s">
        <v>572</v>
      </c>
    </row>
    <row r="509" spans="1:12" x14ac:dyDescent="0.25">
      <c r="A509" s="95" t="s">
        <v>452</v>
      </c>
      <c r="B509" s="95" t="s">
        <v>1078</v>
      </c>
      <c r="C509" s="95">
        <v>1292.8697999999999</v>
      </c>
      <c r="D509" s="95" t="s">
        <v>573</v>
      </c>
      <c r="E509" s="97">
        <v>1247.9347</v>
      </c>
      <c r="F509" s="95" t="s">
        <v>572</v>
      </c>
      <c r="G509" s="97">
        <v>1228.5178000000001</v>
      </c>
      <c r="H509" s="95" t="s">
        <v>572</v>
      </c>
      <c r="I509" s="97">
        <v>1251.2052000000001</v>
      </c>
      <c r="J509" s="95">
        <v>41.6646</v>
      </c>
      <c r="K509" s="97">
        <v>1292.8697999999999</v>
      </c>
      <c r="L509" t="s">
        <v>572</v>
      </c>
    </row>
    <row r="510" spans="1:12" x14ac:dyDescent="0.25">
      <c r="A510" s="95" t="s">
        <v>453</v>
      </c>
      <c r="B510" s="95" t="s">
        <v>1079</v>
      </c>
      <c r="C510" s="95">
        <v>0</v>
      </c>
      <c r="D510" s="95" t="s">
        <v>572</v>
      </c>
      <c r="E510" s="95">
        <v>4564.0110000000004</v>
      </c>
      <c r="F510" s="95" t="s">
        <v>573</v>
      </c>
      <c r="G510" s="95">
        <v>4501.2116999999998</v>
      </c>
      <c r="H510" s="95" t="s">
        <v>572</v>
      </c>
      <c r="I510" s="95">
        <v>4463.9125000000004</v>
      </c>
      <c r="J510" s="95">
        <v>84.605099999999993</v>
      </c>
      <c r="K510" s="95">
        <v>4548.5176000000001</v>
      </c>
      <c r="L510" t="s">
        <v>572</v>
      </c>
    </row>
    <row r="511" spans="1:12" x14ac:dyDescent="0.25">
      <c r="A511" s="95" t="s">
        <v>454</v>
      </c>
      <c r="B511" s="95" t="s">
        <v>1080</v>
      </c>
      <c r="C511" s="95">
        <v>0</v>
      </c>
      <c r="D511" s="95" t="s">
        <v>572</v>
      </c>
      <c r="E511" s="97">
        <v>1313.4197999999999</v>
      </c>
      <c r="F511" s="95" t="s">
        <v>573</v>
      </c>
      <c r="G511" s="97">
        <v>1314.3892000000001</v>
      </c>
      <c r="H511" s="95" t="s">
        <v>572</v>
      </c>
      <c r="I511" s="97">
        <v>1274.7898</v>
      </c>
      <c r="J511" s="95">
        <v>54.926499999999997</v>
      </c>
      <c r="K511" s="97">
        <v>1329.7163</v>
      </c>
      <c r="L511" t="s">
        <v>572</v>
      </c>
    </row>
    <row r="512" spans="1:12" x14ac:dyDescent="0.25">
      <c r="A512" s="95" t="s">
        <v>563</v>
      </c>
      <c r="B512" s="95" t="s">
        <v>1081</v>
      </c>
      <c r="C512" s="95">
        <v>0</v>
      </c>
      <c r="D512" s="95" t="s">
        <v>572</v>
      </c>
      <c r="E512" s="95">
        <v>336.9228</v>
      </c>
      <c r="F512" s="95" t="s">
        <v>572</v>
      </c>
      <c r="G512" s="95">
        <v>347.81009999999998</v>
      </c>
      <c r="H512" s="95" t="s">
        <v>573</v>
      </c>
      <c r="I512" s="95">
        <v>338.49470000000002</v>
      </c>
      <c r="J512" s="95">
        <v>6.5704000000000002</v>
      </c>
      <c r="K512" s="95">
        <v>345.06509999999997</v>
      </c>
      <c r="L512" t="s">
        <v>572</v>
      </c>
    </row>
    <row r="513" spans="1:12" x14ac:dyDescent="0.25">
      <c r="A513" s="95" t="s">
        <v>564</v>
      </c>
      <c r="B513" s="95" t="s">
        <v>1082</v>
      </c>
      <c r="C513" s="95">
        <v>0</v>
      </c>
      <c r="D513" s="95" t="s">
        <v>572</v>
      </c>
      <c r="E513" s="95">
        <v>89.969700000000003</v>
      </c>
      <c r="F513" s="95" t="s">
        <v>573</v>
      </c>
      <c r="G513" s="95">
        <v>72.368899999999996</v>
      </c>
      <c r="H513" s="95" t="s">
        <v>572</v>
      </c>
      <c r="I513" s="95">
        <v>89.969700000000003</v>
      </c>
      <c r="J513" s="95">
        <v>0</v>
      </c>
      <c r="K513" s="95">
        <v>89.969700000000003</v>
      </c>
      <c r="L513" t="s">
        <v>572</v>
      </c>
    </row>
    <row r="514" spans="1:12" x14ac:dyDescent="0.25">
      <c r="A514" s="95" t="s">
        <v>565</v>
      </c>
      <c r="B514" s="95" t="s">
        <v>1083</v>
      </c>
      <c r="C514" s="95">
        <v>0</v>
      </c>
      <c r="D514" s="95" t="s">
        <v>572</v>
      </c>
      <c r="E514" s="95">
        <v>124.76819999999999</v>
      </c>
      <c r="F514" s="95" t="s">
        <v>572</v>
      </c>
      <c r="G514" s="95">
        <v>134.81209999999999</v>
      </c>
      <c r="H514" s="95" t="s">
        <v>573</v>
      </c>
      <c r="I514" s="95">
        <v>130.61099999999999</v>
      </c>
      <c r="J514" s="95">
        <v>3.3736999999999999</v>
      </c>
      <c r="K514" s="95">
        <v>133.9847</v>
      </c>
      <c r="L514" t="s">
        <v>572</v>
      </c>
    </row>
    <row r="515" spans="1:12" x14ac:dyDescent="0.25">
      <c r="A515" s="95" t="s">
        <v>455</v>
      </c>
      <c r="B515" s="95" t="s">
        <v>1084</v>
      </c>
      <c r="C515" s="95">
        <v>952.06910000000005</v>
      </c>
      <c r="D515" s="95" t="s">
        <v>573</v>
      </c>
      <c r="E515" s="95">
        <v>941.95079999999996</v>
      </c>
      <c r="F515" s="95" t="s">
        <v>572</v>
      </c>
      <c r="G515" s="97">
        <v>905.08450000000005</v>
      </c>
      <c r="H515" s="95" t="s">
        <v>572</v>
      </c>
      <c r="I515" s="97">
        <v>927.47469999999998</v>
      </c>
      <c r="J515" s="95">
        <v>24.5944</v>
      </c>
      <c r="K515" s="97">
        <v>952.06910000000005</v>
      </c>
      <c r="L515" t="s">
        <v>572</v>
      </c>
    </row>
    <row r="516" spans="1:12" x14ac:dyDescent="0.25">
      <c r="A516" s="95" t="s">
        <v>456</v>
      </c>
      <c r="B516" s="95" t="s">
        <v>1085</v>
      </c>
      <c r="C516" s="95">
        <v>0</v>
      </c>
      <c r="D516" s="95" t="s">
        <v>572</v>
      </c>
      <c r="E516" s="95">
        <v>429.96559999999999</v>
      </c>
      <c r="F516" s="95" t="s">
        <v>573</v>
      </c>
      <c r="G516" s="95">
        <v>415.35289999999998</v>
      </c>
      <c r="H516" s="95" t="s">
        <v>572</v>
      </c>
      <c r="I516" s="95">
        <v>421.74059999999997</v>
      </c>
      <c r="J516" s="95">
        <v>9.7216000000000005</v>
      </c>
      <c r="K516" s="95">
        <v>431.4622</v>
      </c>
      <c r="L516" t="s">
        <v>572</v>
      </c>
    </row>
    <row r="517" spans="1:12" x14ac:dyDescent="0.25">
      <c r="A517" s="95" t="s">
        <v>457</v>
      </c>
      <c r="B517" s="95" t="s">
        <v>1086</v>
      </c>
      <c r="C517" s="95">
        <v>0</v>
      </c>
      <c r="D517" s="95" t="s">
        <v>572</v>
      </c>
      <c r="E517" s="97">
        <v>737.75750000000005</v>
      </c>
      <c r="F517" s="95" t="s">
        <v>572</v>
      </c>
      <c r="G517" s="97">
        <v>786.47739999999999</v>
      </c>
      <c r="H517" s="95" t="s">
        <v>573</v>
      </c>
      <c r="I517" s="97">
        <v>775.82780000000002</v>
      </c>
      <c r="J517" s="95">
        <v>9.4968000000000004</v>
      </c>
      <c r="K517" s="97">
        <v>785.32460000000003</v>
      </c>
      <c r="L517" t="s">
        <v>572</v>
      </c>
    </row>
    <row r="518" spans="1:12" x14ac:dyDescent="0.25">
      <c r="A518" s="95" t="s">
        <v>458</v>
      </c>
      <c r="B518" s="95" t="s">
        <v>1087</v>
      </c>
      <c r="C518" s="95">
        <v>0</v>
      </c>
      <c r="D518" s="95" t="s">
        <v>572</v>
      </c>
      <c r="E518" s="95">
        <v>761.83900000000006</v>
      </c>
      <c r="F518" s="95" t="s">
        <v>572</v>
      </c>
      <c r="G518" s="95">
        <v>787.36590000000001</v>
      </c>
      <c r="H518" s="95" t="s">
        <v>573</v>
      </c>
      <c r="I518" s="95">
        <v>766.0009</v>
      </c>
      <c r="J518" s="95">
        <v>22.920300000000001</v>
      </c>
      <c r="K518" s="95">
        <v>788.9212</v>
      </c>
      <c r="L518" t="s">
        <v>572</v>
      </c>
    </row>
    <row r="519" spans="1:12" x14ac:dyDescent="0.25">
      <c r="A519" s="95" t="s">
        <v>459</v>
      </c>
      <c r="B519" s="95" t="s">
        <v>1088</v>
      </c>
      <c r="C519" s="95">
        <v>0</v>
      </c>
      <c r="D519" s="95" t="s">
        <v>572</v>
      </c>
      <c r="E519" s="97">
        <v>502.53769999999997</v>
      </c>
      <c r="F519" s="95" t="s">
        <v>573</v>
      </c>
      <c r="G519" s="97">
        <v>502.59199999999998</v>
      </c>
      <c r="H519" s="95" t="s">
        <v>572</v>
      </c>
      <c r="I519" s="97">
        <v>493.1841</v>
      </c>
      <c r="J519" s="95">
        <v>9.0652000000000008</v>
      </c>
      <c r="K519" s="97">
        <v>502.24930000000001</v>
      </c>
      <c r="L519" t="s">
        <v>572</v>
      </c>
    </row>
    <row r="520" spans="1:12" x14ac:dyDescent="0.25">
      <c r="A520" s="95" t="s">
        <v>566</v>
      </c>
      <c r="B520" s="95" t="s">
        <v>1089</v>
      </c>
      <c r="C520" s="95">
        <v>0</v>
      </c>
      <c r="D520" s="95" t="s">
        <v>572</v>
      </c>
      <c r="E520" s="97">
        <v>178.92140000000001</v>
      </c>
      <c r="F520" s="95" t="s">
        <v>572</v>
      </c>
      <c r="G520" s="97">
        <v>190.6593</v>
      </c>
      <c r="H520" s="95" t="s">
        <v>573</v>
      </c>
      <c r="I520" s="97">
        <v>190.6593</v>
      </c>
      <c r="J520" s="95">
        <v>3.5084</v>
      </c>
      <c r="K520" s="97">
        <v>194.1677</v>
      </c>
      <c r="L520" t="s">
        <v>572</v>
      </c>
    </row>
    <row r="521" spans="1:12" x14ac:dyDescent="0.25">
      <c r="A521" s="95" t="s">
        <v>460</v>
      </c>
      <c r="B521" s="95" t="s">
        <v>1090</v>
      </c>
      <c r="C521" s="95">
        <v>0</v>
      </c>
      <c r="D521" s="95" t="s">
        <v>572</v>
      </c>
      <c r="E521" s="95">
        <v>2296.3836999999999</v>
      </c>
      <c r="F521" s="95" t="s">
        <v>572</v>
      </c>
      <c r="G521" s="95">
        <v>2318.9758999999999</v>
      </c>
      <c r="H521" s="95" t="s">
        <v>573</v>
      </c>
      <c r="I521" s="95">
        <v>2268.7372999999998</v>
      </c>
      <c r="J521" s="95">
        <v>47.7605</v>
      </c>
      <c r="K521" s="95">
        <v>2316.4978000000001</v>
      </c>
      <c r="L521" t="s">
        <v>572</v>
      </c>
    </row>
    <row r="522" spans="1:12" x14ac:dyDescent="0.25">
      <c r="A522" s="95" t="s">
        <v>461</v>
      </c>
      <c r="B522" s="95" t="s">
        <v>1091</v>
      </c>
      <c r="C522" s="95">
        <v>0</v>
      </c>
      <c r="D522" s="95" t="s">
        <v>572</v>
      </c>
      <c r="E522" s="95">
        <v>171.232</v>
      </c>
      <c r="F522" s="95" t="s">
        <v>572</v>
      </c>
      <c r="G522" s="95">
        <v>172.37289999999999</v>
      </c>
      <c r="H522" s="95" t="s">
        <v>573</v>
      </c>
      <c r="I522" s="95">
        <v>172.37289999999999</v>
      </c>
      <c r="J522" s="95">
        <v>0</v>
      </c>
      <c r="K522" s="95">
        <v>172.37289999999999</v>
      </c>
      <c r="L522" t="s">
        <v>572</v>
      </c>
    </row>
    <row r="523" spans="1:12" x14ac:dyDescent="0.25">
      <c r="A523" s="95" t="s">
        <v>462</v>
      </c>
      <c r="B523" s="95" t="s">
        <v>1092</v>
      </c>
      <c r="C523" s="95">
        <v>212.50210000000001</v>
      </c>
      <c r="D523" s="95" t="s">
        <v>573</v>
      </c>
      <c r="E523" s="95">
        <v>213.80959999999999</v>
      </c>
      <c r="F523" s="95" t="s">
        <v>572</v>
      </c>
      <c r="G523" s="95">
        <v>189.34899999999999</v>
      </c>
      <c r="H523" s="95" t="s">
        <v>572</v>
      </c>
      <c r="I523" s="95">
        <v>212.50210000000001</v>
      </c>
      <c r="J523" s="95">
        <v>0</v>
      </c>
      <c r="K523" s="95">
        <v>212.50210000000001</v>
      </c>
      <c r="L523" t="s">
        <v>572</v>
      </c>
    </row>
    <row r="524" spans="1:12" x14ac:dyDescent="0.25">
      <c r="A524" s="95" t="s">
        <v>463</v>
      </c>
      <c r="B524" s="95" t="s">
        <v>1093</v>
      </c>
      <c r="C524" s="95">
        <v>0</v>
      </c>
      <c r="D524" s="95" t="s">
        <v>572</v>
      </c>
      <c r="E524" s="97">
        <v>195.70570000000001</v>
      </c>
      <c r="F524" s="95" t="s">
        <v>572</v>
      </c>
      <c r="G524" s="97">
        <v>197.3648</v>
      </c>
      <c r="H524" s="95" t="s">
        <v>573</v>
      </c>
      <c r="I524" s="97">
        <v>197.3648</v>
      </c>
      <c r="J524" s="95">
        <v>0</v>
      </c>
      <c r="K524" s="97">
        <v>197.3648</v>
      </c>
      <c r="L524" t="s">
        <v>572</v>
      </c>
    </row>
    <row r="525" spans="1:12" x14ac:dyDescent="0.25">
      <c r="A525" s="95" t="s">
        <v>464</v>
      </c>
      <c r="B525" s="95" t="s">
        <v>1094</v>
      </c>
      <c r="C525" s="97">
        <v>1887.9766999999999</v>
      </c>
      <c r="D525" s="95" t="s">
        <v>573</v>
      </c>
      <c r="E525" s="95">
        <v>1773.7409</v>
      </c>
      <c r="F525" s="95" t="s">
        <v>572</v>
      </c>
      <c r="G525" s="95">
        <v>1770.9364</v>
      </c>
      <c r="H525" s="95" t="s">
        <v>572</v>
      </c>
      <c r="I525" s="97">
        <v>1825.941</v>
      </c>
      <c r="J525" s="95">
        <v>62.035699999999999</v>
      </c>
      <c r="K525" s="97">
        <v>1887.9766999999999</v>
      </c>
      <c r="L525" t="s">
        <v>572</v>
      </c>
    </row>
    <row r="526" spans="1:12" x14ac:dyDescent="0.25">
      <c r="A526" s="95" t="s">
        <v>465</v>
      </c>
      <c r="B526" s="95" t="s">
        <v>1095</v>
      </c>
      <c r="C526" s="95">
        <v>2937.0336000000002</v>
      </c>
      <c r="D526" s="95" t="s">
        <v>572</v>
      </c>
      <c r="E526" s="95">
        <v>2885.393</v>
      </c>
      <c r="F526" s="95" t="s">
        <v>572</v>
      </c>
      <c r="G526" s="95">
        <v>2978.3015</v>
      </c>
      <c r="H526" s="95" t="s">
        <v>573</v>
      </c>
      <c r="I526" s="95">
        <v>2908.4911000000002</v>
      </c>
      <c r="J526" s="95">
        <v>89.505600000000001</v>
      </c>
      <c r="K526" s="95">
        <v>2997.9967000000001</v>
      </c>
      <c r="L526" t="s">
        <v>572</v>
      </c>
    </row>
    <row r="527" spans="1:12" x14ac:dyDescent="0.25">
      <c r="A527" s="95" t="s">
        <v>466</v>
      </c>
      <c r="B527" s="95" t="s">
        <v>1096</v>
      </c>
      <c r="C527" s="95">
        <v>0</v>
      </c>
      <c r="D527" s="95" t="s">
        <v>572</v>
      </c>
      <c r="E527" s="95">
        <v>830.19439999999997</v>
      </c>
      <c r="F527" s="95" t="s">
        <v>573</v>
      </c>
      <c r="G527" s="95">
        <v>791.63520000000005</v>
      </c>
      <c r="H527" s="95" t="s">
        <v>572</v>
      </c>
      <c r="I527" s="95">
        <v>809.96640000000002</v>
      </c>
      <c r="J527" s="95">
        <v>21.895299999999999</v>
      </c>
      <c r="K527" s="95">
        <v>831.86170000000004</v>
      </c>
      <c r="L527" t="s">
        <v>572</v>
      </c>
    </row>
    <row r="528" spans="1:12" x14ac:dyDescent="0.25">
      <c r="A528" s="95" t="s">
        <v>467</v>
      </c>
      <c r="B528" s="95" t="s">
        <v>1097</v>
      </c>
      <c r="C528" s="95">
        <v>0</v>
      </c>
      <c r="D528" s="95" t="s">
        <v>572</v>
      </c>
      <c r="E528" s="95">
        <v>2124.9162999999999</v>
      </c>
      <c r="F528" s="95" t="s">
        <v>572</v>
      </c>
      <c r="G528" s="95">
        <v>2160.6765999999998</v>
      </c>
      <c r="H528" s="95" t="s">
        <v>573</v>
      </c>
      <c r="I528" s="95">
        <v>2095.1316999999999</v>
      </c>
      <c r="J528" s="95">
        <v>77.543499999999995</v>
      </c>
      <c r="K528" s="95">
        <v>2172.6752000000001</v>
      </c>
      <c r="L528" t="s">
        <v>572</v>
      </c>
    </row>
    <row r="529" spans="1:12" x14ac:dyDescent="0.25">
      <c r="A529" s="95" t="s">
        <v>567</v>
      </c>
      <c r="B529" s="95" t="s">
        <v>1098</v>
      </c>
      <c r="C529" s="95">
        <v>0</v>
      </c>
      <c r="D529" s="95" t="s">
        <v>572</v>
      </c>
      <c r="E529" s="95">
        <v>176.4263</v>
      </c>
      <c r="F529" s="95" t="s">
        <v>572</v>
      </c>
      <c r="G529" s="95">
        <v>195.1146</v>
      </c>
      <c r="H529" s="95" t="s">
        <v>573</v>
      </c>
      <c r="I529" s="95">
        <v>195.1146</v>
      </c>
      <c r="J529" s="95">
        <v>0</v>
      </c>
      <c r="K529" s="95">
        <v>195.1146</v>
      </c>
      <c r="L529" t="s">
        <v>572</v>
      </c>
    </row>
    <row r="530" spans="1:12" x14ac:dyDescent="0.25">
      <c r="A530" s="95" t="s">
        <v>468</v>
      </c>
      <c r="B530" s="95" t="s">
        <v>1099</v>
      </c>
      <c r="C530" s="95">
        <v>0</v>
      </c>
      <c r="D530" s="95" t="s">
        <v>572</v>
      </c>
      <c r="E530" s="95">
        <v>321.6798</v>
      </c>
      <c r="F530" s="95" t="s">
        <v>572</v>
      </c>
      <c r="G530" s="95">
        <v>329.8562</v>
      </c>
      <c r="H530" s="95" t="s">
        <v>573</v>
      </c>
      <c r="I530" s="95">
        <v>329.8562</v>
      </c>
      <c r="J530" s="95">
        <v>0</v>
      </c>
      <c r="K530" s="95">
        <v>329.8562</v>
      </c>
      <c r="L530" t="s">
        <v>572</v>
      </c>
    </row>
    <row r="531" spans="1:12" x14ac:dyDescent="0.25">
      <c r="A531" s="95" t="s">
        <v>469</v>
      </c>
      <c r="B531" s="95" t="s">
        <v>1100</v>
      </c>
      <c r="C531" s="95">
        <v>0</v>
      </c>
      <c r="D531" s="95" t="s">
        <v>572</v>
      </c>
      <c r="E531" s="95">
        <v>651.07910000000004</v>
      </c>
      <c r="F531" s="95" t="s">
        <v>572</v>
      </c>
      <c r="G531" s="95">
        <v>673.05150000000003</v>
      </c>
      <c r="H531" s="95" t="s">
        <v>573</v>
      </c>
      <c r="I531" s="95">
        <v>650.88639999999998</v>
      </c>
      <c r="J531" s="95">
        <v>19.627700000000001</v>
      </c>
      <c r="K531" s="95">
        <v>670.51409999999998</v>
      </c>
      <c r="L531" t="s">
        <v>572</v>
      </c>
    </row>
    <row r="532" spans="1:12" x14ac:dyDescent="0.25">
      <c r="A532" s="95" t="s">
        <v>470</v>
      </c>
      <c r="B532" s="95" t="s">
        <v>1101</v>
      </c>
      <c r="C532" s="95">
        <v>0</v>
      </c>
      <c r="D532" s="95" t="s">
        <v>572</v>
      </c>
      <c r="E532" s="97">
        <v>836.47119999999995</v>
      </c>
      <c r="F532" s="95" t="s">
        <v>572</v>
      </c>
      <c r="G532" s="97">
        <v>903.29750000000001</v>
      </c>
      <c r="H532" s="95" t="s">
        <v>573</v>
      </c>
      <c r="I532" s="97">
        <v>882.38850000000002</v>
      </c>
      <c r="J532" s="95">
        <v>18.474699999999999</v>
      </c>
      <c r="K532" s="97">
        <v>900.86320000000001</v>
      </c>
      <c r="L532" t="s">
        <v>572</v>
      </c>
    </row>
    <row r="533" spans="1:12" x14ac:dyDescent="0.25">
      <c r="A533" s="95" t="s">
        <v>471</v>
      </c>
      <c r="B533" s="95" t="s">
        <v>1102</v>
      </c>
      <c r="C533" s="95">
        <v>0</v>
      </c>
      <c r="D533" s="95" t="s">
        <v>572</v>
      </c>
      <c r="E533" s="95">
        <v>267.05739999999997</v>
      </c>
      <c r="F533" s="95" t="s">
        <v>572</v>
      </c>
      <c r="G533" s="95">
        <v>291.3252</v>
      </c>
      <c r="H533" s="95" t="s">
        <v>573</v>
      </c>
      <c r="I533" s="95">
        <v>288.11160000000001</v>
      </c>
      <c r="J533" s="95">
        <v>0</v>
      </c>
      <c r="K533" s="95">
        <v>288.11160000000001</v>
      </c>
      <c r="L533" t="s">
        <v>572</v>
      </c>
    </row>
    <row r="534" spans="1:12" x14ac:dyDescent="0.25">
      <c r="A534" s="95" t="s">
        <v>472</v>
      </c>
      <c r="B534" s="95" t="s">
        <v>1103</v>
      </c>
      <c r="C534" s="95">
        <v>0</v>
      </c>
      <c r="D534" s="95" t="s">
        <v>572</v>
      </c>
      <c r="E534" s="95">
        <v>616.98620000000005</v>
      </c>
      <c r="F534" s="95" t="s">
        <v>573</v>
      </c>
      <c r="G534" s="95">
        <v>593.05070000000001</v>
      </c>
      <c r="H534" s="95" t="s">
        <v>572</v>
      </c>
      <c r="I534" s="95">
        <v>578.88160000000005</v>
      </c>
      <c r="J534" s="95">
        <v>27.412299999999998</v>
      </c>
      <c r="K534" s="95">
        <v>606.29390000000001</v>
      </c>
      <c r="L534" t="s">
        <v>572</v>
      </c>
    </row>
    <row r="535" spans="1:12" x14ac:dyDescent="0.25">
      <c r="A535" s="95" t="s">
        <v>473</v>
      </c>
      <c r="B535" s="95" t="s">
        <v>1104</v>
      </c>
      <c r="C535" s="97">
        <v>2991.5486000000001</v>
      </c>
      <c r="D535" s="95" t="s">
        <v>573</v>
      </c>
      <c r="E535" s="95">
        <v>2851.5349000000001</v>
      </c>
      <c r="F535" s="95" t="s">
        <v>572</v>
      </c>
      <c r="G535" s="95">
        <v>2848.9182999999998</v>
      </c>
      <c r="H535" s="95" t="s">
        <v>572</v>
      </c>
      <c r="I535" s="97">
        <v>2898.7496999999998</v>
      </c>
      <c r="J535" s="95">
        <v>92.798900000000003</v>
      </c>
      <c r="K535" s="97">
        <v>2991.5486000000001</v>
      </c>
      <c r="L535" t="s">
        <v>572</v>
      </c>
    </row>
    <row r="536" spans="1:12" x14ac:dyDescent="0.25">
      <c r="A536" s="95" t="s">
        <v>474</v>
      </c>
      <c r="B536" s="95" t="s">
        <v>1105</v>
      </c>
      <c r="C536" s="95">
        <v>774.35289999999998</v>
      </c>
      <c r="D536" s="95" t="s">
        <v>573</v>
      </c>
      <c r="E536" s="95">
        <v>741.34069999999997</v>
      </c>
      <c r="F536" s="95" t="s">
        <v>572</v>
      </c>
      <c r="G536" s="95">
        <v>754.33749999999998</v>
      </c>
      <c r="H536" s="95" t="s">
        <v>572</v>
      </c>
      <c r="I536" s="95">
        <v>739.19240000000002</v>
      </c>
      <c r="J536" s="95">
        <v>35.160499999999999</v>
      </c>
      <c r="K536" s="95">
        <v>774.35289999999998</v>
      </c>
      <c r="L536" t="s">
        <v>572</v>
      </c>
    </row>
    <row r="537" spans="1:12" x14ac:dyDescent="0.25">
      <c r="A537" s="95" t="s">
        <v>475</v>
      </c>
      <c r="B537" s="95" t="s">
        <v>1106</v>
      </c>
      <c r="C537" s="95">
        <v>0</v>
      </c>
      <c r="D537" s="95" t="s">
        <v>572</v>
      </c>
      <c r="E537" s="95">
        <v>265.25729999999999</v>
      </c>
      <c r="F537" s="95" t="s">
        <v>572</v>
      </c>
      <c r="G537" s="95">
        <v>269.3066</v>
      </c>
      <c r="H537" s="95" t="s">
        <v>573</v>
      </c>
      <c r="I537" s="95">
        <v>269.3066</v>
      </c>
      <c r="J537" s="95">
        <v>0</v>
      </c>
      <c r="K537" s="95">
        <v>269.3066</v>
      </c>
      <c r="L537" t="s">
        <v>572</v>
      </c>
    </row>
    <row r="538" spans="1:12" x14ac:dyDescent="0.25">
      <c r="A538" s="95" t="s">
        <v>476</v>
      </c>
      <c r="B538" s="95" t="s">
        <v>1107</v>
      </c>
      <c r="C538" s="95">
        <v>0</v>
      </c>
      <c r="D538" s="95" t="s">
        <v>572</v>
      </c>
      <c r="E538" s="95">
        <v>286.77010000000001</v>
      </c>
      <c r="F538" s="95" t="s">
        <v>572</v>
      </c>
      <c r="G538" s="95">
        <v>312.60160000000002</v>
      </c>
      <c r="H538" s="95" t="s">
        <v>573</v>
      </c>
      <c r="I538" s="95">
        <v>312.60160000000002</v>
      </c>
      <c r="J538" s="95">
        <v>0</v>
      </c>
      <c r="K538" s="95">
        <v>312.60160000000002</v>
      </c>
      <c r="L538" t="s">
        <v>572</v>
      </c>
    </row>
    <row r="539" spans="1:12" x14ac:dyDescent="0.25">
      <c r="A539" s="95" t="s">
        <v>477</v>
      </c>
      <c r="B539" s="95" t="s">
        <v>1108</v>
      </c>
      <c r="C539" s="97">
        <v>0</v>
      </c>
      <c r="D539" s="95" t="s">
        <v>572</v>
      </c>
      <c r="E539" s="95">
        <v>654.29269999999997</v>
      </c>
      <c r="F539" s="95" t="s">
        <v>572</v>
      </c>
      <c r="G539" s="95">
        <v>681.02359999999999</v>
      </c>
      <c r="H539" s="95" t="s">
        <v>573</v>
      </c>
      <c r="I539" s="97">
        <v>636.01229999999998</v>
      </c>
      <c r="J539" s="95">
        <v>41.869300000000003</v>
      </c>
      <c r="K539" s="97">
        <v>677.88160000000005</v>
      </c>
      <c r="L539" t="s">
        <v>572</v>
      </c>
    </row>
    <row r="540" spans="1:12" x14ac:dyDescent="0.25">
      <c r="A540" s="95" t="s">
        <v>478</v>
      </c>
      <c r="B540" s="95" t="s">
        <v>1109</v>
      </c>
      <c r="C540" s="95">
        <v>0</v>
      </c>
      <c r="D540" s="95" t="s">
        <v>572</v>
      </c>
      <c r="E540" s="97">
        <v>1473.3827000000001</v>
      </c>
      <c r="F540" s="95" t="s">
        <v>572</v>
      </c>
      <c r="G540" s="97">
        <v>1524.203</v>
      </c>
      <c r="H540" s="95" t="s">
        <v>573</v>
      </c>
      <c r="I540" s="97">
        <v>1472.9441999999999</v>
      </c>
      <c r="J540" s="95">
        <v>49.4315</v>
      </c>
      <c r="K540" s="97">
        <v>1522.3757000000001</v>
      </c>
      <c r="L540" t="s">
        <v>572</v>
      </c>
    </row>
    <row r="541" spans="1:12" x14ac:dyDescent="0.25">
      <c r="A541" s="95" t="s">
        <v>479</v>
      </c>
      <c r="B541" s="95" t="s">
        <v>1110</v>
      </c>
      <c r="C541" s="95">
        <v>697.54539999999997</v>
      </c>
      <c r="D541" s="95" t="s">
        <v>573</v>
      </c>
      <c r="E541" s="95">
        <v>659.95140000000004</v>
      </c>
      <c r="F541" s="95" t="s">
        <v>572</v>
      </c>
      <c r="G541" s="95">
        <v>632.72460000000001</v>
      </c>
      <c r="H541" s="95" t="s">
        <v>572</v>
      </c>
      <c r="I541" s="95">
        <v>657.36350000000004</v>
      </c>
      <c r="J541" s="95">
        <v>40.181899999999999</v>
      </c>
      <c r="K541" s="95">
        <v>697.54539999999997</v>
      </c>
      <c r="L541" t="s">
        <v>572</v>
      </c>
    </row>
    <row r="542" spans="1:12" x14ac:dyDescent="0.25">
      <c r="A542" s="95" t="s">
        <v>568</v>
      </c>
      <c r="B542" s="95" t="s">
        <v>1111</v>
      </c>
      <c r="C542" s="95">
        <v>0</v>
      </c>
      <c r="D542" s="95" t="s">
        <v>572</v>
      </c>
      <c r="E542" s="95">
        <v>57.768700000000003</v>
      </c>
      <c r="F542" s="95" t="s">
        <v>573</v>
      </c>
      <c r="G542" s="95">
        <v>54.550699999999999</v>
      </c>
      <c r="H542" s="95" t="s">
        <v>572</v>
      </c>
      <c r="I542" s="95">
        <v>55.341200000000001</v>
      </c>
      <c r="J542" s="95">
        <v>2.3376000000000001</v>
      </c>
      <c r="K542" s="95">
        <v>57.678800000000003</v>
      </c>
      <c r="L542" t="s">
        <v>572</v>
      </c>
    </row>
    <row r="543" spans="1:12" x14ac:dyDescent="0.25">
      <c r="A543" s="95" t="s">
        <v>480</v>
      </c>
      <c r="B543" s="95" t="s">
        <v>1112</v>
      </c>
      <c r="C543" s="95">
        <v>0</v>
      </c>
      <c r="D543" s="95" t="s">
        <v>572</v>
      </c>
      <c r="E543" s="97">
        <v>17453.9869</v>
      </c>
      <c r="F543" s="95" t="s">
        <v>572</v>
      </c>
      <c r="G543" s="97">
        <v>17925.9552</v>
      </c>
      <c r="H543" s="95" t="s">
        <v>573</v>
      </c>
      <c r="I543" s="97">
        <v>17706.119900000002</v>
      </c>
      <c r="J543" s="95">
        <v>377.37270000000001</v>
      </c>
      <c r="K543" s="97">
        <v>18083.492600000001</v>
      </c>
      <c r="L543" t="s">
        <v>572</v>
      </c>
    </row>
    <row r="544" spans="1:12" x14ac:dyDescent="0.25">
      <c r="A544" s="95" t="s">
        <v>482</v>
      </c>
      <c r="B544" s="95" t="s">
        <v>1113</v>
      </c>
      <c r="C544" s="95">
        <v>945.38340000000005</v>
      </c>
      <c r="D544" s="95" t="s">
        <v>573</v>
      </c>
      <c r="E544" s="95">
        <v>920.49199999999996</v>
      </c>
      <c r="F544" s="95" t="s">
        <v>572</v>
      </c>
      <c r="G544" s="95">
        <v>883.25369999999998</v>
      </c>
      <c r="H544" s="95" t="s">
        <v>572</v>
      </c>
      <c r="I544" s="95">
        <v>926.68939999999998</v>
      </c>
      <c r="J544" s="95">
        <v>18.693999999999999</v>
      </c>
      <c r="K544" s="95">
        <v>945.38340000000005</v>
      </c>
      <c r="L544" t="s">
        <v>572</v>
      </c>
    </row>
    <row r="545" spans="1:12" x14ac:dyDescent="0.25">
      <c r="A545" s="95" t="s">
        <v>483</v>
      </c>
      <c r="B545" s="95" t="s">
        <v>1114</v>
      </c>
      <c r="C545" s="95">
        <v>1096.0786000000001</v>
      </c>
      <c r="D545" s="95" t="s">
        <v>573</v>
      </c>
      <c r="E545" s="95">
        <v>995.26670000000001</v>
      </c>
      <c r="F545" s="95" t="s">
        <v>572</v>
      </c>
      <c r="G545" s="95">
        <v>988.23950000000002</v>
      </c>
      <c r="H545" s="95" t="s">
        <v>572</v>
      </c>
      <c r="I545" s="95">
        <v>1075.0343</v>
      </c>
      <c r="J545" s="95">
        <v>21.0443</v>
      </c>
      <c r="K545" s="95">
        <v>1096.0786000000001</v>
      </c>
      <c r="L545" t="s">
        <v>572</v>
      </c>
    </row>
    <row r="546" spans="1:12" x14ac:dyDescent="0.25">
      <c r="A546" s="95" t="s">
        <v>484</v>
      </c>
      <c r="B546" s="95" t="s">
        <v>1115</v>
      </c>
      <c r="C546" s="95">
        <v>2767.9645</v>
      </c>
      <c r="D546" s="95" t="s">
        <v>573</v>
      </c>
      <c r="E546" s="95">
        <v>2652.9913999999999</v>
      </c>
      <c r="F546" s="95" t="s">
        <v>572</v>
      </c>
      <c r="G546" s="95">
        <v>2643.3616999999999</v>
      </c>
      <c r="H546" s="95" t="s">
        <v>572</v>
      </c>
      <c r="I546" s="95">
        <v>2704.9594999999999</v>
      </c>
      <c r="J546" s="95">
        <v>63.005000000000003</v>
      </c>
      <c r="K546" s="95">
        <v>2767.9645</v>
      </c>
      <c r="L546" t="s">
        <v>572</v>
      </c>
    </row>
    <row r="547" spans="1:12" x14ac:dyDescent="0.25">
      <c r="A547" s="95" t="s">
        <v>485</v>
      </c>
      <c r="B547" s="95" t="s">
        <v>1116</v>
      </c>
      <c r="C547" s="95">
        <v>527.81470000000002</v>
      </c>
      <c r="D547" s="95" t="s">
        <v>573</v>
      </c>
      <c r="E547" s="97">
        <v>479.91269999999997</v>
      </c>
      <c r="F547" s="95" t="s">
        <v>572</v>
      </c>
      <c r="G547" s="97">
        <v>374.68540000000002</v>
      </c>
      <c r="H547" s="95" t="s">
        <v>572</v>
      </c>
      <c r="I547" s="97">
        <v>504.19069999999999</v>
      </c>
      <c r="J547" s="95">
        <v>23.623999999999999</v>
      </c>
      <c r="K547" s="97">
        <v>527.81470000000002</v>
      </c>
      <c r="L547" t="s">
        <v>572</v>
      </c>
    </row>
    <row r="548" spans="1:12" x14ac:dyDescent="0.25">
      <c r="A548" s="95" t="s">
        <v>486</v>
      </c>
      <c r="B548" s="95" t="s">
        <v>1256</v>
      </c>
      <c r="C548" s="95">
        <v>481.09399999999999</v>
      </c>
      <c r="D548" s="95" t="s">
        <v>573</v>
      </c>
      <c r="E548" s="95">
        <v>406.95749999999998</v>
      </c>
      <c r="F548" s="95" t="s">
        <v>572</v>
      </c>
      <c r="G548" s="95">
        <v>401.43029999999999</v>
      </c>
      <c r="H548" s="95" t="s">
        <v>572</v>
      </c>
      <c r="I548" s="95">
        <v>481.09399999999999</v>
      </c>
      <c r="J548" s="95">
        <v>0</v>
      </c>
      <c r="K548" s="95">
        <v>481.09399999999999</v>
      </c>
      <c r="L548" t="s">
        <v>572</v>
      </c>
    </row>
    <row r="549" spans="1:12" x14ac:dyDescent="0.25">
      <c r="A549" s="95" t="s">
        <v>487</v>
      </c>
      <c r="B549" s="95" t="s">
        <v>1118</v>
      </c>
      <c r="C549" s="95">
        <v>0</v>
      </c>
      <c r="D549" s="95" t="s">
        <v>572</v>
      </c>
      <c r="E549" s="95">
        <v>416.78370000000001</v>
      </c>
      <c r="F549" s="95" t="s">
        <v>572</v>
      </c>
      <c r="G549" s="95">
        <v>492.64710000000002</v>
      </c>
      <c r="H549" s="95" t="s">
        <v>573</v>
      </c>
      <c r="I549" s="95">
        <v>473.40519999999998</v>
      </c>
      <c r="J549" s="95">
        <v>15.807499999999999</v>
      </c>
      <c r="K549" s="95">
        <v>489.21269999999998</v>
      </c>
      <c r="L549" t="s">
        <v>572</v>
      </c>
    </row>
    <row r="550" spans="1:12" x14ac:dyDescent="0.25">
      <c r="A550" s="95" t="s">
        <v>488</v>
      </c>
      <c r="B550" s="95" t="s">
        <v>1186</v>
      </c>
      <c r="C550" s="95">
        <v>0</v>
      </c>
      <c r="D550" s="95" t="s">
        <v>572</v>
      </c>
      <c r="E550" s="95">
        <v>2310.3631</v>
      </c>
      <c r="F550" s="95" t="s">
        <v>572</v>
      </c>
      <c r="G550" s="95">
        <v>2438.0805999999998</v>
      </c>
      <c r="H550" s="95" t="s">
        <v>573</v>
      </c>
      <c r="I550" s="95">
        <v>2398.2934</v>
      </c>
      <c r="J550" s="95">
        <v>27.550999999999998</v>
      </c>
      <c r="K550" s="95">
        <v>2425.8444</v>
      </c>
      <c r="L550" t="s">
        <v>572</v>
      </c>
    </row>
    <row r="551" spans="1:12" x14ac:dyDescent="0.25">
      <c r="A551" s="95" t="s">
        <v>490</v>
      </c>
      <c r="B551" s="95" t="s">
        <v>1121</v>
      </c>
      <c r="C551" s="95">
        <v>1811.7338</v>
      </c>
      <c r="D551" s="95" t="s">
        <v>573</v>
      </c>
      <c r="E551" s="95">
        <v>1620.6036999999999</v>
      </c>
      <c r="F551" s="95" t="s">
        <v>572</v>
      </c>
      <c r="G551" s="95">
        <v>1499.3496</v>
      </c>
      <c r="H551" s="95" t="s">
        <v>572</v>
      </c>
      <c r="I551" s="95">
        <v>1811.7338</v>
      </c>
      <c r="J551" s="95">
        <v>0</v>
      </c>
      <c r="K551" s="95">
        <v>1811.7338</v>
      </c>
      <c r="L551" t="s">
        <v>572</v>
      </c>
    </row>
    <row r="552" spans="1:12" x14ac:dyDescent="0.25">
      <c r="A552" s="95" t="s">
        <v>569</v>
      </c>
      <c r="B552" s="95" t="s">
        <v>1262</v>
      </c>
      <c r="C552" s="95">
        <v>0</v>
      </c>
      <c r="D552" s="95" t="s">
        <v>572</v>
      </c>
      <c r="E552" s="95">
        <v>688.51599999999996</v>
      </c>
      <c r="F552" s="95" t="s">
        <v>572</v>
      </c>
      <c r="G552" s="95">
        <v>747.2115</v>
      </c>
      <c r="H552" s="95" t="s">
        <v>573</v>
      </c>
      <c r="I552" s="95">
        <v>747.2115</v>
      </c>
      <c r="J552" s="95">
        <v>5.2732999999999999</v>
      </c>
      <c r="K552" s="95">
        <v>752.48479999999995</v>
      </c>
      <c r="L552" t="s">
        <v>572</v>
      </c>
    </row>
    <row r="553" spans="1:12" x14ac:dyDescent="0.25">
      <c r="A553" s="95" t="s">
        <v>570</v>
      </c>
      <c r="B553" s="95" t="s">
        <v>1128</v>
      </c>
      <c r="C553" s="95">
        <v>0</v>
      </c>
      <c r="D553" s="95" t="s">
        <v>572</v>
      </c>
      <c r="E553" s="95">
        <v>397.27080000000001</v>
      </c>
      <c r="F553" s="95" t="s">
        <v>573</v>
      </c>
      <c r="G553" s="95">
        <v>384.87970000000001</v>
      </c>
      <c r="H553" s="95" t="s">
        <v>572</v>
      </c>
      <c r="I553" s="95">
        <v>397.27080000000001</v>
      </c>
      <c r="J553" s="95">
        <v>0</v>
      </c>
      <c r="K553" s="95">
        <v>397.27080000000001</v>
      </c>
      <c r="L553" t="s">
        <v>572</v>
      </c>
    </row>
    <row r="554" spans="1:12" x14ac:dyDescent="0.25">
      <c r="A554" s="95" t="s">
        <v>1131</v>
      </c>
      <c r="B554" s="95" t="s">
        <v>1132</v>
      </c>
      <c r="C554" s="95">
        <v>181.55590000000001</v>
      </c>
      <c r="D554" s="95" t="s">
        <v>573</v>
      </c>
      <c r="E554" s="95">
        <v>157.10120000000001</v>
      </c>
      <c r="F554" s="95" t="s">
        <v>572</v>
      </c>
      <c r="G554" s="95">
        <v>181.14760000000001</v>
      </c>
      <c r="H554" s="95" t="s">
        <v>572</v>
      </c>
      <c r="I554" s="95">
        <v>181.55590000000001</v>
      </c>
      <c r="J554" s="95">
        <v>0</v>
      </c>
      <c r="K554" s="95">
        <v>181.55590000000001</v>
      </c>
      <c r="L554" t="s">
        <v>572</v>
      </c>
    </row>
    <row r="555" spans="1:12" x14ac:dyDescent="0.25">
      <c r="A555" s="95" t="s">
        <v>1244</v>
      </c>
      <c r="B555" s="95" t="s">
        <v>1247</v>
      </c>
      <c r="C555" s="95">
        <v>553.79639999999995</v>
      </c>
      <c r="D555" s="95" t="s">
        <v>573</v>
      </c>
      <c r="E555" s="95">
        <v>494.04520000000002</v>
      </c>
      <c r="F555" s="95" t="s">
        <v>572</v>
      </c>
      <c r="G555" s="95">
        <v>460.99130000000002</v>
      </c>
      <c r="H555" s="95" t="s">
        <v>572</v>
      </c>
      <c r="I555" s="95">
        <v>501.471</v>
      </c>
      <c r="J555" s="95">
        <v>52.325400000000002</v>
      </c>
      <c r="K555" s="95">
        <v>553.79639999999995</v>
      </c>
      <c r="L555" t="s">
        <v>572</v>
      </c>
    </row>
    <row r="556" spans="1:12" x14ac:dyDescent="0.25">
      <c r="A556" s="95" t="s">
        <v>1245</v>
      </c>
      <c r="B556" s="95" t="s">
        <v>1248</v>
      </c>
      <c r="C556" s="95">
        <v>0</v>
      </c>
      <c r="D556" s="95" t="s">
        <v>572</v>
      </c>
      <c r="E556" s="95">
        <v>130.8862</v>
      </c>
      <c r="F556" s="95" t="s">
        <v>573</v>
      </c>
      <c r="G556" s="95">
        <v>121.8141</v>
      </c>
      <c r="H556" s="95" t="s">
        <v>572</v>
      </c>
      <c r="I556" s="95">
        <v>129.18459999999999</v>
      </c>
      <c r="J556" s="95">
        <v>2.0914999999999999</v>
      </c>
      <c r="K556" s="95">
        <v>131.27610000000001</v>
      </c>
      <c r="L556" t="s">
        <v>572</v>
      </c>
    </row>
    <row r="557" spans="1:12" x14ac:dyDescent="0.25">
      <c r="A557" s="95" t="s">
        <v>1257</v>
      </c>
      <c r="B557" s="95" t="s">
        <v>1258</v>
      </c>
      <c r="C557" s="95">
        <v>492.94439999999997</v>
      </c>
      <c r="D557" s="95" t="s">
        <v>573</v>
      </c>
      <c r="E557" s="95">
        <v>314.7534</v>
      </c>
      <c r="F557" s="95" t="s">
        <v>572</v>
      </c>
      <c r="G557" s="95">
        <v>212.697</v>
      </c>
      <c r="H557" s="95" t="s">
        <v>572</v>
      </c>
      <c r="I557" s="95">
        <v>460.49549999999999</v>
      </c>
      <c r="J557" s="95">
        <v>32.448900000000002</v>
      </c>
      <c r="K557" s="95">
        <v>492.94439999999997</v>
      </c>
      <c r="L557" t="s">
        <v>572</v>
      </c>
    </row>
    <row r="558" spans="1:12" x14ac:dyDescent="0.25">
      <c r="A558" s="95" t="s">
        <v>1265</v>
      </c>
      <c r="B558" s="95" t="s">
        <v>1266</v>
      </c>
      <c r="C558" s="95">
        <v>122.4435</v>
      </c>
      <c r="D558" s="95" t="s">
        <v>573</v>
      </c>
      <c r="E558" s="95">
        <v>61.578600000000002</v>
      </c>
      <c r="F558" s="95" t="s">
        <v>572</v>
      </c>
      <c r="G558" s="95">
        <v>0</v>
      </c>
      <c r="H558" s="95" t="s">
        <v>572</v>
      </c>
      <c r="I558" s="95">
        <v>118</v>
      </c>
      <c r="J558" s="95">
        <v>4.4435000000000002</v>
      </c>
      <c r="K558" s="95">
        <v>122.4435</v>
      </c>
      <c r="L558" t="s">
        <v>572</v>
      </c>
    </row>
    <row r="559" spans="1:12" x14ac:dyDescent="0.25">
      <c r="A559" s="95" t="s">
        <v>1274</v>
      </c>
      <c r="B559" s="95" t="s">
        <v>1273</v>
      </c>
      <c r="C559" s="95">
        <v>113.8004</v>
      </c>
      <c r="D559" s="95" t="s">
        <v>573</v>
      </c>
      <c r="E559" s="95">
        <v>0</v>
      </c>
      <c r="F559" s="95" t="s">
        <v>572</v>
      </c>
      <c r="G559" s="95">
        <v>0</v>
      </c>
      <c r="H559" s="95" t="s">
        <v>572</v>
      </c>
      <c r="I559" s="95">
        <v>113.8004</v>
      </c>
      <c r="J559" s="95">
        <v>0</v>
      </c>
      <c r="K559" s="95">
        <v>113.8004</v>
      </c>
      <c r="L559" t="s">
        <v>572</v>
      </c>
    </row>
    <row r="560" spans="1:12" x14ac:dyDescent="0.25">
      <c r="A560" s="95" t="s">
        <v>496</v>
      </c>
      <c r="B560" s="95" t="s">
        <v>1135</v>
      </c>
      <c r="C560" s="95">
        <v>0</v>
      </c>
      <c r="D560" s="95" t="s">
        <v>572</v>
      </c>
      <c r="E560" s="95">
        <v>635.78449999999998</v>
      </c>
      <c r="F560" s="95" t="s">
        <v>572</v>
      </c>
      <c r="G560" s="95">
        <v>695.4153</v>
      </c>
      <c r="H560" s="95" t="s">
        <v>573</v>
      </c>
      <c r="I560" s="95">
        <v>695.4153</v>
      </c>
      <c r="J560" s="95">
        <v>0</v>
      </c>
      <c r="K560" s="95">
        <v>695.4153</v>
      </c>
      <c r="L560" t="s">
        <v>572</v>
      </c>
    </row>
    <row r="561" spans="1:11" x14ac:dyDescent="0.25">
      <c r="A561" s="93"/>
      <c r="B561" s="93"/>
      <c r="C561" s="93"/>
      <c r="D561" s="93"/>
      <c r="E561" s="93"/>
      <c r="F561" s="93"/>
      <c r="G561" s="93"/>
      <c r="H561" s="93"/>
      <c r="I561" s="93"/>
      <c r="J561" s="93"/>
      <c r="K561" s="93"/>
    </row>
    <row r="562" spans="1:11" x14ac:dyDescent="0.25">
      <c r="A562" s="93"/>
      <c r="B562" s="93"/>
      <c r="C562" s="93"/>
      <c r="D562" s="93"/>
      <c r="E562" s="94"/>
      <c r="F562" s="93"/>
      <c r="G562" s="94"/>
      <c r="H562" s="93"/>
      <c r="I562" s="94"/>
      <c r="J562" s="93"/>
      <c r="K562" s="94"/>
    </row>
  </sheetData>
  <sortState xmlns:xlrd2="http://schemas.microsoft.com/office/spreadsheetml/2017/richdata2" ref="A2:K563">
    <sortCondition ref="A2:A563"/>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560"/>
  <sheetViews>
    <sheetView workbookViewId="0">
      <selection sqref="A1:A1048576"/>
    </sheetView>
  </sheetViews>
  <sheetFormatPr defaultRowHeight="15" x14ac:dyDescent="0.25"/>
  <cols>
    <col min="1" max="1" width="7.7109375" bestFit="1" customWidth="1"/>
    <col min="2" max="2" width="12" bestFit="1" customWidth="1"/>
    <col min="3" max="4" width="10" bestFit="1" customWidth="1"/>
    <col min="5" max="5" width="8" bestFit="1" customWidth="1"/>
    <col min="6" max="6" width="15.28515625" bestFit="1" customWidth="1"/>
    <col min="7" max="7" width="13.85546875" bestFit="1" customWidth="1"/>
    <col min="8" max="8" width="9.42578125" bestFit="1" customWidth="1"/>
    <col min="9" max="9" width="18" bestFit="1" customWidth="1"/>
    <col min="10" max="10" width="13.5703125" bestFit="1" customWidth="1"/>
    <col min="11" max="11" width="4" bestFit="1" customWidth="1"/>
    <col min="12" max="12" width="16.85546875" bestFit="1" customWidth="1"/>
    <col min="13" max="13" width="13.42578125" bestFit="1" customWidth="1"/>
    <col min="14" max="14" width="20" bestFit="1" customWidth="1"/>
    <col min="15" max="15" width="20.28515625" bestFit="1" customWidth="1"/>
    <col min="16" max="16" width="11.7109375" bestFit="1" customWidth="1"/>
  </cols>
  <sheetData>
    <row r="1" spans="1:16" x14ac:dyDescent="0.25">
      <c r="A1" s="29" t="s">
        <v>1136</v>
      </c>
      <c r="B1" s="29" t="s">
        <v>1140</v>
      </c>
      <c r="C1" s="29" t="s">
        <v>1141</v>
      </c>
      <c r="D1" s="29" t="s">
        <v>1142</v>
      </c>
      <c r="E1" s="29" t="s">
        <v>1143</v>
      </c>
      <c r="F1" s="29" t="s">
        <v>1144</v>
      </c>
      <c r="G1" s="29" t="s">
        <v>1145</v>
      </c>
      <c r="H1" s="29" t="s">
        <v>1146</v>
      </c>
      <c r="I1" s="29" t="s">
        <v>1147</v>
      </c>
      <c r="J1" s="29" t="s">
        <v>1148</v>
      </c>
      <c r="K1" s="29" t="s">
        <v>1149</v>
      </c>
      <c r="L1" s="29" t="s">
        <v>1150</v>
      </c>
      <c r="M1" s="29" t="s">
        <v>1151</v>
      </c>
      <c r="N1" s="29" t="s">
        <v>1231</v>
      </c>
      <c r="O1" s="29" t="s">
        <v>1232</v>
      </c>
      <c r="P1" s="29" t="s">
        <v>1152</v>
      </c>
    </row>
    <row r="2" spans="1:16" x14ac:dyDescent="0.25">
      <c r="A2" s="95" t="s">
        <v>10</v>
      </c>
      <c r="B2" s="95"/>
      <c r="C2" s="95"/>
      <c r="D2" s="95">
        <v>0</v>
      </c>
      <c r="E2" s="95">
        <v>0</v>
      </c>
      <c r="F2" s="95"/>
      <c r="G2" s="95"/>
      <c r="H2" s="95"/>
      <c r="I2" s="95">
        <v>0</v>
      </c>
      <c r="J2" s="95"/>
      <c r="K2" s="95"/>
      <c r="L2" s="95">
        <v>0</v>
      </c>
      <c r="M2" s="95"/>
      <c r="N2" s="95">
        <v>0</v>
      </c>
      <c r="O2" s="95">
        <v>0</v>
      </c>
      <c r="P2" s="95"/>
    </row>
    <row r="3" spans="1:16" x14ac:dyDescent="0.25">
      <c r="A3" s="95" t="s">
        <v>11</v>
      </c>
      <c r="B3" s="95"/>
      <c r="C3" s="95">
        <v>101.0664</v>
      </c>
      <c r="D3" s="95">
        <v>101.0664</v>
      </c>
      <c r="E3" s="95"/>
      <c r="F3" s="95">
        <v>16.9084</v>
      </c>
      <c r="G3" s="95"/>
      <c r="H3" s="95"/>
      <c r="I3" s="95">
        <v>13.441800000000001</v>
      </c>
      <c r="J3" s="95"/>
      <c r="K3" s="95"/>
      <c r="L3" s="95">
        <v>2.1122999999999998</v>
      </c>
      <c r="M3" s="95"/>
      <c r="N3" s="95">
        <v>0</v>
      </c>
      <c r="O3" s="95">
        <v>0</v>
      </c>
      <c r="P3" s="95"/>
    </row>
    <row r="4" spans="1:16" x14ac:dyDescent="0.25">
      <c r="A4" s="95" t="s">
        <v>12</v>
      </c>
      <c r="B4" s="95"/>
      <c r="C4" s="95"/>
      <c r="D4" s="95">
        <v>0</v>
      </c>
      <c r="E4" s="95"/>
      <c r="F4" s="95"/>
      <c r="G4" s="95"/>
      <c r="H4" s="95"/>
      <c r="I4" s="95">
        <v>0</v>
      </c>
      <c r="J4" s="95"/>
      <c r="K4" s="95"/>
      <c r="L4" s="95">
        <v>0</v>
      </c>
      <c r="M4" s="95"/>
      <c r="N4" s="95">
        <v>0</v>
      </c>
      <c r="O4" s="95">
        <v>0</v>
      </c>
      <c r="P4" s="95"/>
    </row>
    <row r="5" spans="1:16" x14ac:dyDescent="0.25">
      <c r="A5" s="95" t="s">
        <v>13</v>
      </c>
      <c r="B5" s="95"/>
      <c r="C5" s="95"/>
      <c r="D5" s="95">
        <v>0</v>
      </c>
      <c r="E5" s="95"/>
      <c r="F5" s="95"/>
      <c r="G5" s="95"/>
      <c r="H5" s="95"/>
      <c r="I5" s="95">
        <v>0</v>
      </c>
      <c r="J5" s="95"/>
      <c r="K5" s="95"/>
      <c r="L5" s="95">
        <v>0</v>
      </c>
      <c r="M5" s="95"/>
      <c r="N5" s="95">
        <v>0</v>
      </c>
      <c r="O5" s="95">
        <v>0</v>
      </c>
      <c r="P5" s="95"/>
    </row>
    <row r="6" spans="1:16" x14ac:dyDescent="0.25">
      <c r="A6" s="95" t="s">
        <v>497</v>
      </c>
      <c r="B6" s="95"/>
      <c r="C6" s="95"/>
      <c r="D6" s="95"/>
      <c r="E6" s="95"/>
      <c r="F6" s="95"/>
      <c r="G6" s="95"/>
      <c r="H6" s="95"/>
      <c r="I6" s="95">
        <v>0</v>
      </c>
      <c r="J6" s="95"/>
      <c r="K6" s="95"/>
      <c r="L6" s="95">
        <v>0</v>
      </c>
      <c r="M6" s="95"/>
      <c r="N6" s="95">
        <v>0</v>
      </c>
      <c r="O6" s="95">
        <v>0</v>
      </c>
      <c r="P6" s="95"/>
    </row>
    <row r="7" spans="1:16" x14ac:dyDescent="0.25">
      <c r="A7" s="95" t="s">
        <v>14</v>
      </c>
      <c r="B7" s="95"/>
      <c r="C7" s="95">
        <v>77.046199999999999</v>
      </c>
      <c r="D7" s="95">
        <v>77.046199999999999</v>
      </c>
      <c r="E7" s="95"/>
      <c r="F7" s="95">
        <v>12.889799999999999</v>
      </c>
      <c r="G7" s="95"/>
      <c r="H7" s="95"/>
      <c r="I7" s="95">
        <v>10.2471</v>
      </c>
      <c r="J7" s="95"/>
      <c r="K7" s="95"/>
      <c r="L7" s="95">
        <v>1.6103000000000001</v>
      </c>
      <c r="M7" s="95"/>
      <c r="N7" s="95">
        <v>0</v>
      </c>
      <c r="O7" s="95">
        <v>0</v>
      </c>
      <c r="P7" s="95"/>
    </row>
    <row r="8" spans="1:16" x14ac:dyDescent="0.25">
      <c r="A8" s="95" t="s">
        <v>15</v>
      </c>
      <c r="B8" s="95"/>
      <c r="C8" s="95"/>
      <c r="D8" s="95">
        <v>0</v>
      </c>
      <c r="E8" s="95"/>
      <c r="F8" s="95"/>
      <c r="G8" s="95"/>
      <c r="H8" s="95"/>
      <c r="I8" s="95">
        <v>0</v>
      </c>
      <c r="J8" s="95"/>
      <c r="K8" s="95"/>
      <c r="L8" s="95">
        <v>0</v>
      </c>
      <c r="M8" s="95"/>
      <c r="N8" s="95">
        <v>0</v>
      </c>
      <c r="O8" s="95">
        <v>0</v>
      </c>
      <c r="P8" s="95"/>
    </row>
    <row r="9" spans="1:16" x14ac:dyDescent="0.25">
      <c r="A9" s="95" t="s">
        <v>16</v>
      </c>
      <c r="B9" s="95"/>
      <c r="C9" s="95"/>
      <c r="D9" s="95">
        <v>0</v>
      </c>
      <c r="E9" s="95"/>
      <c r="F9" s="95"/>
      <c r="G9" s="95"/>
      <c r="H9" s="95"/>
      <c r="I9" s="95">
        <v>0</v>
      </c>
      <c r="J9" s="95"/>
      <c r="K9" s="95"/>
      <c r="L9" s="95">
        <v>0</v>
      </c>
      <c r="M9" s="95"/>
      <c r="N9" s="95">
        <v>0</v>
      </c>
      <c r="O9" s="95">
        <v>0</v>
      </c>
      <c r="P9" s="95"/>
    </row>
    <row r="10" spans="1:16" x14ac:dyDescent="0.25">
      <c r="A10" s="95" t="s">
        <v>17</v>
      </c>
      <c r="B10" s="95"/>
      <c r="C10" s="95"/>
      <c r="D10" s="95">
        <v>0</v>
      </c>
      <c r="E10" s="95"/>
      <c r="F10" s="95"/>
      <c r="G10" s="95"/>
      <c r="H10" s="95"/>
      <c r="I10" s="95">
        <v>0</v>
      </c>
      <c r="J10" s="95"/>
      <c r="K10" s="95"/>
      <c r="L10" s="95">
        <v>0</v>
      </c>
      <c r="M10" s="95"/>
      <c r="N10" s="95">
        <v>0</v>
      </c>
      <c r="O10" s="95">
        <v>0</v>
      </c>
      <c r="P10" s="95"/>
    </row>
    <row r="11" spans="1:16" x14ac:dyDescent="0.25">
      <c r="A11" s="95" t="s">
        <v>18</v>
      </c>
      <c r="B11" s="95">
        <v>266</v>
      </c>
      <c r="C11" s="95">
        <v>16.3949</v>
      </c>
      <c r="D11" s="95">
        <v>282.39490000000001</v>
      </c>
      <c r="E11" s="95">
        <v>116</v>
      </c>
      <c r="F11" s="95">
        <v>47.244700000000002</v>
      </c>
      <c r="G11" s="95">
        <v>17.188800000000001</v>
      </c>
      <c r="H11" s="95">
        <v>54</v>
      </c>
      <c r="I11" s="95">
        <v>37.558500000000002</v>
      </c>
      <c r="J11" s="95">
        <v>12.331099999999999</v>
      </c>
      <c r="K11" s="95"/>
      <c r="L11" s="95">
        <v>5.9020999999999999</v>
      </c>
      <c r="M11" s="95"/>
      <c r="N11" s="95">
        <v>0</v>
      </c>
      <c r="O11" s="95">
        <v>0</v>
      </c>
      <c r="P11" s="95">
        <v>311.91480000000001</v>
      </c>
    </row>
    <row r="12" spans="1:16" x14ac:dyDescent="0.25">
      <c r="A12" s="95" t="s">
        <v>19</v>
      </c>
      <c r="B12" s="95">
        <v>494</v>
      </c>
      <c r="C12" s="95">
        <v>18.4526</v>
      </c>
      <c r="D12" s="95">
        <v>512.45259999999996</v>
      </c>
      <c r="E12" s="95">
        <v>266.51</v>
      </c>
      <c r="F12" s="95">
        <v>85.7333</v>
      </c>
      <c r="G12" s="95">
        <v>45.194200000000002</v>
      </c>
      <c r="H12" s="95">
        <v>80</v>
      </c>
      <c r="I12" s="95">
        <v>68.156199999999998</v>
      </c>
      <c r="J12" s="95">
        <v>8.8828999999999994</v>
      </c>
      <c r="K12" s="95"/>
      <c r="L12" s="95">
        <v>10.7103</v>
      </c>
      <c r="M12" s="95"/>
      <c r="N12" s="95">
        <v>0</v>
      </c>
      <c r="O12" s="95">
        <v>0</v>
      </c>
      <c r="P12" s="95">
        <v>566.52970000000005</v>
      </c>
    </row>
    <row r="13" spans="1:16" x14ac:dyDescent="0.25">
      <c r="A13" s="95" t="s">
        <v>20</v>
      </c>
      <c r="B13" s="95"/>
      <c r="C13" s="95">
        <v>0.23139999999999999</v>
      </c>
      <c r="D13" s="95">
        <v>0.23139999999999999</v>
      </c>
      <c r="E13" s="95">
        <v>0</v>
      </c>
      <c r="F13" s="95">
        <v>3.8699999999999998E-2</v>
      </c>
      <c r="G13" s="95"/>
      <c r="H13" s="95"/>
      <c r="I13" s="95">
        <v>3.0800000000000001E-2</v>
      </c>
      <c r="J13" s="95"/>
      <c r="K13" s="95"/>
      <c r="L13" s="95">
        <v>4.7999999999999996E-3</v>
      </c>
      <c r="M13" s="95"/>
      <c r="N13" s="95">
        <v>0</v>
      </c>
      <c r="O13" s="95">
        <v>0</v>
      </c>
      <c r="P13" s="95"/>
    </row>
    <row r="14" spans="1:16" x14ac:dyDescent="0.25">
      <c r="A14" s="95" t="s">
        <v>21</v>
      </c>
      <c r="B14" s="95">
        <v>368</v>
      </c>
      <c r="C14" s="95">
        <v>14.4625</v>
      </c>
      <c r="D14" s="95">
        <v>382.46249999999998</v>
      </c>
      <c r="E14" s="95">
        <v>241</v>
      </c>
      <c r="F14" s="95">
        <v>63.985999999999997</v>
      </c>
      <c r="G14" s="95">
        <v>44.253500000000003</v>
      </c>
      <c r="H14" s="95">
        <v>48</v>
      </c>
      <c r="I14" s="95">
        <v>50.8675</v>
      </c>
      <c r="J14" s="95"/>
      <c r="K14" s="95">
        <v>42</v>
      </c>
      <c r="L14" s="95">
        <v>7.9935</v>
      </c>
      <c r="M14" s="95">
        <v>20.4039</v>
      </c>
      <c r="N14" s="95">
        <v>0</v>
      </c>
      <c r="O14" s="95">
        <v>0</v>
      </c>
      <c r="P14" s="95">
        <v>447.11989999999997</v>
      </c>
    </row>
    <row r="15" spans="1:16" x14ac:dyDescent="0.25">
      <c r="A15" s="95" t="s">
        <v>22</v>
      </c>
      <c r="B15" s="95"/>
      <c r="C15" s="95">
        <v>14.2502</v>
      </c>
      <c r="D15" s="95">
        <v>14.2502</v>
      </c>
      <c r="E15" s="95"/>
      <c r="F15" s="95">
        <v>2.3841000000000001</v>
      </c>
      <c r="G15" s="95"/>
      <c r="H15" s="95"/>
      <c r="I15" s="95">
        <v>1.8953</v>
      </c>
      <c r="J15" s="95"/>
      <c r="K15" s="95"/>
      <c r="L15" s="95">
        <v>0.29780000000000001</v>
      </c>
      <c r="M15" s="95"/>
      <c r="N15" s="95">
        <v>0</v>
      </c>
      <c r="O15" s="95">
        <v>0</v>
      </c>
      <c r="P15" s="95"/>
    </row>
    <row r="16" spans="1:16" x14ac:dyDescent="0.25">
      <c r="A16" s="95" t="s">
        <v>23</v>
      </c>
      <c r="B16" s="95"/>
      <c r="C16" s="95">
        <v>14.378</v>
      </c>
      <c r="D16" s="95">
        <v>14.378</v>
      </c>
      <c r="E16" s="95"/>
      <c r="F16" s="95">
        <v>2.4054000000000002</v>
      </c>
      <c r="G16" s="95"/>
      <c r="H16" s="95"/>
      <c r="I16" s="95">
        <v>1.9123000000000001</v>
      </c>
      <c r="J16" s="95"/>
      <c r="K16" s="95"/>
      <c r="L16" s="95">
        <v>0.30049999999999999</v>
      </c>
      <c r="M16" s="95"/>
      <c r="N16" s="95">
        <v>0</v>
      </c>
      <c r="O16" s="95">
        <v>0</v>
      </c>
      <c r="P16" s="95"/>
    </row>
    <row r="17" spans="1:16" x14ac:dyDescent="0.25">
      <c r="A17" s="95" t="s">
        <v>24</v>
      </c>
      <c r="B17" s="95">
        <v>1574</v>
      </c>
      <c r="C17" s="95">
        <v>80.966899999999995</v>
      </c>
      <c r="D17" s="95">
        <v>1654.9668999999999</v>
      </c>
      <c r="E17" s="95">
        <v>972.14</v>
      </c>
      <c r="F17" s="95">
        <v>276.87599999999998</v>
      </c>
      <c r="G17" s="95">
        <v>173.816</v>
      </c>
      <c r="H17" s="95">
        <v>218</v>
      </c>
      <c r="I17" s="95">
        <v>220.11060000000001</v>
      </c>
      <c r="J17" s="95"/>
      <c r="K17" s="95">
        <v>48</v>
      </c>
      <c r="L17" s="95">
        <v>34.588799999999999</v>
      </c>
      <c r="M17" s="95">
        <v>8.0466999999999995</v>
      </c>
      <c r="N17" s="95">
        <v>7</v>
      </c>
      <c r="O17" s="95">
        <v>0</v>
      </c>
      <c r="P17" s="95">
        <v>1843.8296</v>
      </c>
    </row>
    <row r="18" spans="1:16" x14ac:dyDescent="0.25">
      <c r="A18" s="95" t="s">
        <v>25</v>
      </c>
      <c r="B18" s="95"/>
      <c r="C18" s="95">
        <v>17.405100000000001</v>
      </c>
      <c r="D18" s="95">
        <v>17.405100000000001</v>
      </c>
      <c r="E18" s="95"/>
      <c r="F18" s="95">
        <v>2.9119000000000002</v>
      </c>
      <c r="G18" s="95"/>
      <c r="H18" s="95"/>
      <c r="I18" s="95">
        <v>2.3149000000000002</v>
      </c>
      <c r="J18" s="95"/>
      <c r="K18" s="95"/>
      <c r="L18" s="95">
        <v>0.36380000000000001</v>
      </c>
      <c r="M18" s="95"/>
      <c r="N18" s="95">
        <v>0</v>
      </c>
      <c r="O18" s="95">
        <v>0</v>
      </c>
      <c r="P18" s="95"/>
    </row>
    <row r="19" spans="1:16" x14ac:dyDescent="0.25">
      <c r="A19" s="95" t="s">
        <v>498</v>
      </c>
      <c r="B19" s="95"/>
      <c r="C19" s="95"/>
      <c r="D19" s="95"/>
      <c r="E19" s="95">
        <v>0</v>
      </c>
      <c r="F19" s="95"/>
      <c r="G19" s="95"/>
      <c r="H19" s="95"/>
      <c r="I19" s="95">
        <v>0</v>
      </c>
      <c r="J19" s="95"/>
      <c r="K19" s="95"/>
      <c r="L19" s="95">
        <v>0</v>
      </c>
      <c r="M19" s="95"/>
      <c r="N19" s="95">
        <v>0</v>
      </c>
      <c r="O19" s="95">
        <v>0</v>
      </c>
      <c r="P19" s="95"/>
    </row>
    <row r="20" spans="1:16" x14ac:dyDescent="0.25">
      <c r="A20" s="95" t="s">
        <v>26</v>
      </c>
      <c r="B20" s="95"/>
      <c r="C20" s="95">
        <v>131.62700000000001</v>
      </c>
      <c r="D20" s="95">
        <v>131.62700000000001</v>
      </c>
      <c r="E20" s="95"/>
      <c r="F20" s="95">
        <v>22.0212</v>
      </c>
      <c r="G20" s="95"/>
      <c r="H20" s="95"/>
      <c r="I20" s="95">
        <v>17.506399999999999</v>
      </c>
      <c r="J20" s="95"/>
      <c r="K20" s="95"/>
      <c r="L20" s="95">
        <v>2.7509999999999999</v>
      </c>
      <c r="M20" s="95"/>
      <c r="N20" s="95">
        <v>0</v>
      </c>
      <c r="O20" s="95">
        <v>0</v>
      </c>
      <c r="P20" s="95"/>
    </row>
    <row r="21" spans="1:16" x14ac:dyDescent="0.25">
      <c r="A21" s="95" t="s">
        <v>27</v>
      </c>
      <c r="B21" s="95"/>
      <c r="C21" s="95"/>
      <c r="D21" s="95">
        <v>0</v>
      </c>
      <c r="E21" s="95"/>
      <c r="F21" s="95"/>
      <c r="G21" s="95"/>
      <c r="H21" s="95"/>
      <c r="I21" s="95">
        <v>0</v>
      </c>
      <c r="J21" s="95"/>
      <c r="K21" s="95"/>
      <c r="L21" s="95">
        <v>0</v>
      </c>
      <c r="M21" s="95"/>
      <c r="N21" s="95">
        <v>0</v>
      </c>
      <c r="O21" s="95">
        <v>0</v>
      </c>
      <c r="P21" s="95"/>
    </row>
    <row r="22" spans="1:16" x14ac:dyDescent="0.25">
      <c r="A22" s="95" t="s">
        <v>28</v>
      </c>
      <c r="B22" s="95"/>
      <c r="C22" s="95"/>
      <c r="D22" s="95">
        <v>0</v>
      </c>
      <c r="E22" s="95"/>
      <c r="F22" s="95"/>
      <c r="G22" s="95"/>
      <c r="H22" s="95"/>
      <c r="I22" s="95">
        <v>0</v>
      </c>
      <c r="J22" s="95"/>
      <c r="K22" s="95"/>
      <c r="L22" s="95">
        <v>0</v>
      </c>
      <c r="M22" s="95"/>
      <c r="N22" s="95">
        <v>0</v>
      </c>
      <c r="O22" s="95">
        <v>0</v>
      </c>
      <c r="P22" s="95"/>
    </row>
    <row r="23" spans="1:16" x14ac:dyDescent="0.25">
      <c r="A23" s="95" t="s">
        <v>29</v>
      </c>
      <c r="B23" s="95"/>
      <c r="C23" s="95">
        <v>28.645</v>
      </c>
      <c r="D23" s="95">
        <v>28.645</v>
      </c>
      <c r="E23" s="95"/>
      <c r="F23" s="95">
        <v>4.7923</v>
      </c>
      <c r="G23" s="95"/>
      <c r="H23" s="95"/>
      <c r="I23" s="95">
        <v>3.8098000000000001</v>
      </c>
      <c r="J23" s="95"/>
      <c r="K23" s="95"/>
      <c r="L23" s="95">
        <v>0.59870000000000001</v>
      </c>
      <c r="M23" s="95"/>
      <c r="N23" s="95">
        <v>0</v>
      </c>
      <c r="O23" s="95">
        <v>0</v>
      </c>
      <c r="P23" s="95"/>
    </row>
    <row r="24" spans="1:16" x14ac:dyDescent="0.25">
      <c r="A24" s="95" t="s">
        <v>30</v>
      </c>
      <c r="B24" s="95"/>
      <c r="C24" s="95"/>
      <c r="D24" s="95">
        <v>0</v>
      </c>
      <c r="E24" s="95"/>
      <c r="F24" s="95"/>
      <c r="G24" s="95"/>
      <c r="H24" s="95"/>
      <c r="I24" s="95">
        <v>0</v>
      </c>
      <c r="J24" s="95"/>
      <c r="K24" s="95"/>
      <c r="L24" s="95">
        <v>0</v>
      </c>
      <c r="M24" s="95"/>
      <c r="N24" s="95">
        <v>0</v>
      </c>
      <c r="O24" s="95">
        <v>0</v>
      </c>
      <c r="P24" s="95"/>
    </row>
    <row r="25" spans="1:16" x14ac:dyDescent="0.25">
      <c r="A25" s="95" t="s">
        <v>31</v>
      </c>
      <c r="B25" s="95"/>
      <c r="C25" s="95"/>
      <c r="D25" s="95">
        <v>0</v>
      </c>
      <c r="E25" s="95"/>
      <c r="F25" s="95"/>
      <c r="G25" s="95"/>
      <c r="H25" s="95"/>
      <c r="I25" s="95">
        <v>0</v>
      </c>
      <c r="J25" s="95"/>
      <c r="K25" s="95"/>
      <c r="L25" s="95">
        <v>0</v>
      </c>
      <c r="M25" s="95"/>
      <c r="N25" s="95">
        <v>0</v>
      </c>
      <c r="O25" s="95">
        <v>0</v>
      </c>
      <c r="P25" s="95"/>
    </row>
    <row r="26" spans="1:16" x14ac:dyDescent="0.25">
      <c r="A26" s="95" t="s">
        <v>32</v>
      </c>
      <c r="B26" s="95"/>
      <c r="C26" s="95">
        <v>5.9485000000000001</v>
      </c>
      <c r="D26" s="95">
        <v>5.9485000000000001</v>
      </c>
      <c r="E26" s="95"/>
      <c r="F26" s="95">
        <v>0.99519999999999997</v>
      </c>
      <c r="G26" s="95"/>
      <c r="H26" s="95"/>
      <c r="I26" s="95">
        <v>0.79120000000000001</v>
      </c>
      <c r="J26" s="95"/>
      <c r="K26" s="95"/>
      <c r="L26" s="95">
        <v>0.12429999999999999</v>
      </c>
      <c r="M26" s="95"/>
      <c r="N26" s="95">
        <v>0</v>
      </c>
      <c r="O26" s="95">
        <v>0</v>
      </c>
      <c r="P26" s="95"/>
    </row>
    <row r="27" spans="1:16" x14ac:dyDescent="0.25">
      <c r="A27" s="95" t="s">
        <v>33</v>
      </c>
      <c r="B27" s="95"/>
      <c r="C27" s="95"/>
      <c r="D27" s="95">
        <v>0</v>
      </c>
      <c r="E27" s="95"/>
      <c r="F27" s="95"/>
      <c r="G27" s="95"/>
      <c r="H27" s="95"/>
      <c r="I27" s="95">
        <v>0</v>
      </c>
      <c r="J27" s="95"/>
      <c r="K27" s="95"/>
      <c r="L27" s="95">
        <v>0</v>
      </c>
      <c r="M27" s="95"/>
      <c r="N27" s="95">
        <v>0</v>
      </c>
      <c r="O27" s="95">
        <v>0</v>
      </c>
      <c r="P27" s="95"/>
    </row>
    <row r="28" spans="1:16" x14ac:dyDescent="0.25">
      <c r="A28" s="95" t="s">
        <v>34</v>
      </c>
      <c r="B28" s="95"/>
      <c r="C28" s="95"/>
      <c r="D28" s="95">
        <v>0</v>
      </c>
      <c r="E28" s="95"/>
      <c r="F28" s="95"/>
      <c r="G28" s="95"/>
      <c r="H28" s="95"/>
      <c r="I28" s="95">
        <v>0</v>
      </c>
      <c r="J28" s="95"/>
      <c r="K28" s="95"/>
      <c r="L28" s="95">
        <v>0</v>
      </c>
      <c r="M28" s="95"/>
      <c r="N28" s="95">
        <v>0</v>
      </c>
      <c r="O28" s="95">
        <v>0</v>
      </c>
      <c r="P28" s="95"/>
    </row>
    <row r="29" spans="1:16" x14ac:dyDescent="0.25">
      <c r="A29" s="95" t="s">
        <v>499</v>
      </c>
      <c r="B29" s="95"/>
      <c r="C29" s="95"/>
      <c r="D29" s="95"/>
      <c r="E29" s="95"/>
      <c r="F29" s="95"/>
      <c r="G29" s="95"/>
      <c r="H29" s="95"/>
      <c r="I29" s="95">
        <v>0</v>
      </c>
      <c r="J29" s="95"/>
      <c r="K29" s="95"/>
      <c r="L29" s="95">
        <v>0</v>
      </c>
      <c r="M29" s="95"/>
      <c r="N29" s="95">
        <v>0</v>
      </c>
      <c r="O29" s="95">
        <v>0</v>
      </c>
      <c r="P29" s="95"/>
    </row>
    <row r="30" spans="1:16" x14ac:dyDescent="0.25">
      <c r="A30" s="95" t="s">
        <v>35</v>
      </c>
      <c r="B30" s="95"/>
      <c r="C30" s="95"/>
      <c r="D30" s="95">
        <v>0</v>
      </c>
      <c r="E30" s="95"/>
      <c r="F30" s="95"/>
      <c r="G30" s="95"/>
      <c r="H30" s="95"/>
      <c r="I30" s="95">
        <v>0</v>
      </c>
      <c r="J30" s="95"/>
      <c r="K30" s="95"/>
      <c r="L30" s="95">
        <v>0</v>
      </c>
      <c r="M30" s="95"/>
      <c r="N30" s="95">
        <v>0</v>
      </c>
      <c r="O30" s="95">
        <v>0</v>
      </c>
      <c r="P30" s="95"/>
    </row>
    <row r="31" spans="1:16" x14ac:dyDescent="0.25">
      <c r="A31" s="95" t="s">
        <v>36</v>
      </c>
      <c r="B31" s="95"/>
      <c r="C31" s="95"/>
      <c r="D31" s="95">
        <v>0</v>
      </c>
      <c r="E31" s="95">
        <v>0</v>
      </c>
      <c r="F31" s="95"/>
      <c r="G31" s="95"/>
      <c r="H31" s="95"/>
      <c r="I31" s="95">
        <v>0</v>
      </c>
      <c r="J31" s="95"/>
      <c r="K31" s="95"/>
      <c r="L31" s="95">
        <v>0</v>
      </c>
      <c r="M31" s="95"/>
      <c r="N31" s="95">
        <v>0</v>
      </c>
      <c r="O31" s="95">
        <v>0</v>
      </c>
      <c r="P31" s="95"/>
    </row>
    <row r="32" spans="1:16" x14ac:dyDescent="0.25">
      <c r="A32" s="95" t="s">
        <v>37</v>
      </c>
      <c r="B32" s="95"/>
      <c r="C32" s="95">
        <v>32.395899999999997</v>
      </c>
      <c r="D32" s="95">
        <v>32.395899999999997</v>
      </c>
      <c r="E32" s="95">
        <v>0</v>
      </c>
      <c r="F32" s="95">
        <v>5.4198000000000004</v>
      </c>
      <c r="G32" s="95"/>
      <c r="H32" s="95"/>
      <c r="I32" s="95">
        <v>4.3087</v>
      </c>
      <c r="J32" s="95"/>
      <c r="K32" s="95"/>
      <c r="L32" s="95">
        <v>0.67710000000000004</v>
      </c>
      <c r="M32" s="95"/>
      <c r="N32" s="95">
        <v>0</v>
      </c>
      <c r="O32" s="95">
        <v>0</v>
      </c>
      <c r="P32" s="95"/>
    </row>
    <row r="33" spans="1:16" x14ac:dyDescent="0.25">
      <c r="A33" s="95" t="s">
        <v>38</v>
      </c>
      <c r="B33" s="95"/>
      <c r="C33" s="95">
        <v>25.2621</v>
      </c>
      <c r="D33" s="95">
        <v>25.2621</v>
      </c>
      <c r="E33" s="95"/>
      <c r="F33" s="95">
        <v>4.2263000000000002</v>
      </c>
      <c r="G33" s="95"/>
      <c r="H33" s="95"/>
      <c r="I33" s="95">
        <v>3.3599000000000001</v>
      </c>
      <c r="J33" s="95"/>
      <c r="K33" s="95"/>
      <c r="L33" s="95">
        <v>0.52800000000000002</v>
      </c>
      <c r="M33" s="95"/>
      <c r="N33" s="95">
        <v>0</v>
      </c>
      <c r="O33" s="95">
        <v>0</v>
      </c>
      <c r="P33" s="95"/>
    </row>
    <row r="34" spans="1:16" x14ac:dyDescent="0.25">
      <c r="A34" s="95" t="s">
        <v>39</v>
      </c>
      <c r="B34" s="95"/>
      <c r="C34" s="95">
        <v>5.3310000000000004</v>
      </c>
      <c r="D34" s="95">
        <v>5.3310000000000004</v>
      </c>
      <c r="E34" s="95"/>
      <c r="F34" s="95">
        <v>0.89190000000000003</v>
      </c>
      <c r="G34" s="95"/>
      <c r="H34" s="95"/>
      <c r="I34" s="95">
        <v>0.70899999999999996</v>
      </c>
      <c r="J34" s="95"/>
      <c r="K34" s="95"/>
      <c r="L34" s="95">
        <v>0.1114</v>
      </c>
      <c r="M34" s="95"/>
      <c r="N34" s="95">
        <v>0</v>
      </c>
      <c r="O34" s="95">
        <v>0</v>
      </c>
      <c r="P34" s="95"/>
    </row>
    <row r="35" spans="1:16" x14ac:dyDescent="0.25">
      <c r="A35" s="95" t="s">
        <v>40</v>
      </c>
      <c r="B35" s="95">
        <v>183</v>
      </c>
      <c r="C35" s="95">
        <v>6.5991999999999997</v>
      </c>
      <c r="D35" s="95">
        <v>189.5992</v>
      </c>
      <c r="E35" s="95">
        <v>43</v>
      </c>
      <c r="F35" s="95">
        <v>31.719899999999999</v>
      </c>
      <c r="G35" s="95">
        <v>2.82</v>
      </c>
      <c r="H35" s="95">
        <v>14</v>
      </c>
      <c r="I35" s="95">
        <v>25.216699999999999</v>
      </c>
      <c r="J35" s="95"/>
      <c r="K35" s="95"/>
      <c r="L35" s="95">
        <v>3.9626000000000001</v>
      </c>
      <c r="M35" s="95"/>
      <c r="N35" s="95">
        <v>0</v>
      </c>
      <c r="O35" s="95">
        <v>0</v>
      </c>
      <c r="P35" s="95">
        <v>192.41919999999999</v>
      </c>
    </row>
    <row r="36" spans="1:16" x14ac:dyDescent="0.25">
      <c r="A36" s="95" t="s">
        <v>41</v>
      </c>
      <c r="B36" s="95"/>
      <c r="C36" s="95">
        <v>8.16</v>
      </c>
      <c r="D36" s="95">
        <v>8.16</v>
      </c>
      <c r="E36" s="95">
        <v>0</v>
      </c>
      <c r="F36" s="95">
        <v>1.3652</v>
      </c>
      <c r="G36" s="95"/>
      <c r="H36" s="95"/>
      <c r="I36" s="95">
        <v>1.0852999999999999</v>
      </c>
      <c r="J36" s="95"/>
      <c r="K36" s="95"/>
      <c r="L36" s="95">
        <v>0.17050000000000001</v>
      </c>
      <c r="M36" s="95"/>
      <c r="N36" s="95">
        <v>0</v>
      </c>
      <c r="O36" s="95">
        <v>0</v>
      </c>
      <c r="P36" s="95"/>
    </row>
    <row r="37" spans="1:16" x14ac:dyDescent="0.25">
      <c r="A37" s="95" t="s">
        <v>42</v>
      </c>
      <c r="B37" s="95"/>
      <c r="C37" s="95">
        <v>18.381799999999998</v>
      </c>
      <c r="D37" s="95">
        <v>18.381799999999998</v>
      </c>
      <c r="E37" s="95"/>
      <c r="F37" s="95">
        <v>3.0752999999999999</v>
      </c>
      <c r="G37" s="95"/>
      <c r="H37" s="95"/>
      <c r="I37" s="95">
        <v>2.4447999999999999</v>
      </c>
      <c r="J37" s="95"/>
      <c r="K37" s="95"/>
      <c r="L37" s="95">
        <v>0.38419999999999999</v>
      </c>
      <c r="M37" s="95"/>
      <c r="N37" s="95">
        <v>0</v>
      </c>
      <c r="O37" s="95">
        <v>0</v>
      </c>
      <c r="P37" s="95"/>
    </row>
    <row r="38" spans="1:16" x14ac:dyDescent="0.25">
      <c r="A38" s="95" t="s">
        <v>43</v>
      </c>
      <c r="B38" s="95"/>
      <c r="C38" s="95">
        <v>69.566699999999997</v>
      </c>
      <c r="D38" s="95">
        <v>69.566699999999997</v>
      </c>
      <c r="E38" s="95"/>
      <c r="F38" s="95">
        <v>11.638500000000001</v>
      </c>
      <c r="G38" s="95"/>
      <c r="H38" s="95"/>
      <c r="I38" s="95">
        <v>9.2523999999999997</v>
      </c>
      <c r="J38" s="95"/>
      <c r="K38" s="95"/>
      <c r="L38" s="95">
        <v>1.4539</v>
      </c>
      <c r="M38" s="95"/>
      <c r="N38" s="95">
        <v>0</v>
      </c>
      <c r="O38" s="95">
        <v>0</v>
      </c>
      <c r="P38" s="95"/>
    </row>
    <row r="39" spans="1:16" x14ac:dyDescent="0.25">
      <c r="A39" s="95" t="s">
        <v>44</v>
      </c>
      <c r="B39" s="95">
        <v>1417</v>
      </c>
      <c r="C39" s="95">
        <v>48.212699999999998</v>
      </c>
      <c r="D39" s="95">
        <v>1465.2127</v>
      </c>
      <c r="E39" s="95">
        <v>399.32</v>
      </c>
      <c r="F39" s="95">
        <v>245.1301</v>
      </c>
      <c r="G39" s="95">
        <v>38.547499999999999</v>
      </c>
      <c r="H39" s="95">
        <v>165</v>
      </c>
      <c r="I39" s="95">
        <v>194.8733</v>
      </c>
      <c r="J39" s="95"/>
      <c r="K39" s="95">
        <v>45</v>
      </c>
      <c r="L39" s="95">
        <v>30.622900000000001</v>
      </c>
      <c r="M39" s="95">
        <v>8.6262000000000008</v>
      </c>
      <c r="N39" s="95">
        <v>12</v>
      </c>
      <c r="O39" s="95">
        <v>0</v>
      </c>
      <c r="P39" s="95">
        <v>1524.3864000000001</v>
      </c>
    </row>
    <row r="40" spans="1:16" x14ac:dyDescent="0.25">
      <c r="A40" s="95" t="s">
        <v>45</v>
      </c>
      <c r="B40" s="95"/>
      <c r="C40" s="95">
        <v>15.6326</v>
      </c>
      <c r="D40" s="95">
        <v>15.6326</v>
      </c>
      <c r="E40" s="95"/>
      <c r="F40" s="95">
        <v>2.6153</v>
      </c>
      <c r="G40" s="95"/>
      <c r="H40" s="95"/>
      <c r="I40" s="95">
        <v>2.0790999999999999</v>
      </c>
      <c r="J40" s="95"/>
      <c r="K40" s="95"/>
      <c r="L40" s="95">
        <v>0.32669999999999999</v>
      </c>
      <c r="M40" s="95"/>
      <c r="N40" s="95">
        <v>0</v>
      </c>
      <c r="O40" s="95">
        <v>0</v>
      </c>
      <c r="P40" s="95"/>
    </row>
    <row r="41" spans="1:16" x14ac:dyDescent="0.25">
      <c r="A41" s="95" t="s">
        <v>46</v>
      </c>
      <c r="B41" s="95"/>
      <c r="C41" s="95">
        <v>39.11</v>
      </c>
      <c r="D41" s="95">
        <v>39.11</v>
      </c>
      <c r="E41" s="95"/>
      <c r="F41" s="95">
        <v>6.5430999999999999</v>
      </c>
      <c r="G41" s="95"/>
      <c r="H41" s="95"/>
      <c r="I41" s="95">
        <v>5.2016</v>
      </c>
      <c r="J41" s="95"/>
      <c r="K41" s="95"/>
      <c r="L41" s="95">
        <v>0.81740000000000002</v>
      </c>
      <c r="M41" s="95"/>
      <c r="N41" s="95">
        <v>0</v>
      </c>
      <c r="O41" s="95">
        <v>0</v>
      </c>
      <c r="P41" s="95"/>
    </row>
    <row r="42" spans="1:16" x14ac:dyDescent="0.25">
      <c r="A42" s="95" t="s">
        <v>47</v>
      </c>
      <c r="B42" s="95"/>
      <c r="C42" s="95">
        <v>20.3628</v>
      </c>
      <c r="D42" s="95">
        <v>20.3628</v>
      </c>
      <c r="E42" s="95"/>
      <c r="F42" s="95">
        <v>3.4066999999999998</v>
      </c>
      <c r="G42" s="95"/>
      <c r="H42" s="95"/>
      <c r="I42" s="95">
        <v>2.7082999999999999</v>
      </c>
      <c r="J42" s="95"/>
      <c r="K42" s="95"/>
      <c r="L42" s="95">
        <v>0.42559999999999998</v>
      </c>
      <c r="M42" s="95"/>
      <c r="N42" s="95">
        <v>0</v>
      </c>
      <c r="O42" s="95">
        <v>0</v>
      </c>
      <c r="P42" s="95"/>
    </row>
    <row r="43" spans="1:16" x14ac:dyDescent="0.25">
      <c r="A43" s="95" t="s">
        <v>48</v>
      </c>
      <c r="B43" s="95"/>
      <c r="C43" s="95">
        <v>751.84529999999995</v>
      </c>
      <c r="D43" s="95">
        <v>751.84529999999995</v>
      </c>
      <c r="E43" s="95">
        <v>0</v>
      </c>
      <c r="F43" s="95">
        <v>125.7837</v>
      </c>
      <c r="G43" s="95"/>
      <c r="H43" s="95"/>
      <c r="I43" s="95">
        <v>99.995400000000004</v>
      </c>
      <c r="J43" s="95"/>
      <c r="K43" s="95"/>
      <c r="L43" s="95">
        <v>15.7136</v>
      </c>
      <c r="M43" s="95"/>
      <c r="N43" s="95">
        <v>0</v>
      </c>
      <c r="O43" s="95">
        <v>0</v>
      </c>
      <c r="P43" s="95"/>
    </row>
    <row r="44" spans="1:16" x14ac:dyDescent="0.25">
      <c r="A44" s="95" t="s">
        <v>49</v>
      </c>
      <c r="B44" s="95"/>
      <c r="C44" s="95">
        <v>9.2310999999999996</v>
      </c>
      <c r="D44" s="95">
        <v>9.2310999999999996</v>
      </c>
      <c r="E44" s="95"/>
      <c r="F44" s="95">
        <v>1.5444</v>
      </c>
      <c r="G44" s="95"/>
      <c r="H44" s="95"/>
      <c r="I44" s="95">
        <v>1.2277</v>
      </c>
      <c r="J44" s="95"/>
      <c r="K44" s="95"/>
      <c r="L44" s="95">
        <v>0.19289999999999999</v>
      </c>
      <c r="M44" s="95"/>
      <c r="N44" s="95">
        <v>0</v>
      </c>
      <c r="O44" s="95">
        <v>0</v>
      </c>
      <c r="P44" s="95"/>
    </row>
    <row r="45" spans="1:16" x14ac:dyDescent="0.25">
      <c r="A45" s="95" t="s">
        <v>50</v>
      </c>
      <c r="B45" s="95"/>
      <c r="C45" s="95">
        <v>27.0793</v>
      </c>
      <c r="D45" s="95">
        <v>27.0793</v>
      </c>
      <c r="E45" s="95"/>
      <c r="F45" s="95">
        <v>4.5304000000000002</v>
      </c>
      <c r="G45" s="95"/>
      <c r="H45" s="95"/>
      <c r="I45" s="95">
        <v>3.6015000000000001</v>
      </c>
      <c r="J45" s="95"/>
      <c r="K45" s="95"/>
      <c r="L45" s="95">
        <v>0.56599999999999995</v>
      </c>
      <c r="M45" s="95"/>
      <c r="N45" s="95">
        <v>0</v>
      </c>
      <c r="O45" s="95">
        <v>0</v>
      </c>
      <c r="P45" s="95"/>
    </row>
    <row r="46" spans="1:16" x14ac:dyDescent="0.25">
      <c r="A46" s="95" t="s">
        <v>51</v>
      </c>
      <c r="B46" s="95"/>
      <c r="C46" s="95"/>
      <c r="D46" s="95">
        <v>0</v>
      </c>
      <c r="E46" s="95"/>
      <c r="F46" s="95"/>
      <c r="G46" s="95"/>
      <c r="H46" s="95"/>
      <c r="I46" s="95">
        <v>0</v>
      </c>
      <c r="J46" s="95"/>
      <c r="K46" s="95"/>
      <c r="L46" s="95">
        <v>0</v>
      </c>
      <c r="M46" s="95"/>
      <c r="N46" s="95">
        <v>0</v>
      </c>
      <c r="O46" s="95">
        <v>0</v>
      </c>
      <c r="P46" s="95"/>
    </row>
    <row r="47" spans="1:16" x14ac:dyDescent="0.25">
      <c r="A47" s="95" t="s">
        <v>52</v>
      </c>
      <c r="B47" s="95"/>
      <c r="C47" s="95">
        <v>358.68540000000002</v>
      </c>
      <c r="D47" s="95">
        <v>358.68540000000002</v>
      </c>
      <c r="E47" s="95">
        <v>0</v>
      </c>
      <c r="F47" s="95">
        <v>60.008099999999999</v>
      </c>
      <c r="G47" s="95"/>
      <c r="H47" s="95"/>
      <c r="I47" s="95">
        <v>47.705199999999998</v>
      </c>
      <c r="J47" s="95"/>
      <c r="K47" s="95"/>
      <c r="L47" s="95">
        <v>7.4965000000000002</v>
      </c>
      <c r="M47" s="95"/>
      <c r="N47" s="95">
        <v>0</v>
      </c>
      <c r="O47" s="95">
        <v>0</v>
      </c>
      <c r="P47" s="95"/>
    </row>
    <row r="48" spans="1:16" x14ac:dyDescent="0.25">
      <c r="A48" s="95" t="s">
        <v>53</v>
      </c>
      <c r="B48" s="95"/>
      <c r="C48" s="95"/>
      <c r="D48" s="95">
        <v>0</v>
      </c>
      <c r="E48" s="95"/>
      <c r="F48" s="95"/>
      <c r="G48" s="95"/>
      <c r="H48" s="95"/>
      <c r="I48" s="95">
        <v>0</v>
      </c>
      <c r="J48" s="95"/>
      <c r="K48" s="95"/>
      <c r="L48" s="95">
        <v>0</v>
      </c>
      <c r="M48" s="95"/>
      <c r="N48" s="95">
        <v>0</v>
      </c>
      <c r="O48" s="95">
        <v>0</v>
      </c>
      <c r="P48" s="95"/>
    </row>
    <row r="49" spans="1:16" x14ac:dyDescent="0.25">
      <c r="A49" s="95" t="s">
        <v>54</v>
      </c>
      <c r="B49" s="95"/>
      <c r="C49" s="95">
        <v>113.4503</v>
      </c>
      <c r="D49" s="95">
        <v>113.4503</v>
      </c>
      <c r="E49" s="95">
        <v>0</v>
      </c>
      <c r="F49" s="95">
        <v>18.9802</v>
      </c>
      <c r="G49" s="95"/>
      <c r="H49" s="95"/>
      <c r="I49" s="95">
        <v>15.088900000000001</v>
      </c>
      <c r="J49" s="95"/>
      <c r="K49" s="95"/>
      <c r="L49" s="95">
        <v>2.3711000000000002</v>
      </c>
      <c r="M49" s="95"/>
      <c r="N49" s="95">
        <v>0</v>
      </c>
      <c r="O49" s="95">
        <v>0</v>
      </c>
      <c r="P49" s="95"/>
    </row>
    <row r="50" spans="1:16" x14ac:dyDescent="0.25">
      <c r="A50" s="95" t="s">
        <v>55</v>
      </c>
      <c r="B50" s="95"/>
      <c r="C50" s="95">
        <v>20.5335</v>
      </c>
      <c r="D50" s="95">
        <v>20.5335</v>
      </c>
      <c r="E50" s="95"/>
      <c r="F50" s="95">
        <v>3.4352999999999998</v>
      </c>
      <c r="G50" s="95"/>
      <c r="H50" s="95"/>
      <c r="I50" s="95">
        <v>2.7309999999999999</v>
      </c>
      <c r="J50" s="95"/>
      <c r="K50" s="95"/>
      <c r="L50" s="95">
        <v>0.42920000000000003</v>
      </c>
      <c r="M50" s="95"/>
      <c r="N50" s="95">
        <v>0</v>
      </c>
      <c r="O50" s="95">
        <v>0</v>
      </c>
      <c r="P50" s="95"/>
    </row>
    <row r="51" spans="1:16" x14ac:dyDescent="0.25">
      <c r="A51" s="95" t="s">
        <v>56</v>
      </c>
      <c r="B51" s="95"/>
      <c r="C51" s="95"/>
      <c r="D51" s="95">
        <v>0</v>
      </c>
      <c r="E51" s="95"/>
      <c r="F51" s="95"/>
      <c r="G51" s="95"/>
      <c r="H51" s="95"/>
      <c r="I51" s="95">
        <v>0</v>
      </c>
      <c r="J51" s="95"/>
      <c r="K51" s="95"/>
      <c r="L51" s="95">
        <v>0</v>
      </c>
      <c r="M51" s="95"/>
      <c r="N51" s="95">
        <v>0</v>
      </c>
      <c r="O51" s="95">
        <v>0</v>
      </c>
      <c r="P51" s="95"/>
    </row>
    <row r="52" spans="1:16" x14ac:dyDescent="0.25">
      <c r="A52" s="95" t="s">
        <v>57</v>
      </c>
      <c r="B52" s="95"/>
      <c r="C52" s="95">
        <v>24.903500000000001</v>
      </c>
      <c r="D52" s="95">
        <v>24.903500000000001</v>
      </c>
      <c r="E52" s="95"/>
      <c r="F52" s="95">
        <v>4.1664000000000003</v>
      </c>
      <c r="G52" s="95"/>
      <c r="H52" s="95"/>
      <c r="I52" s="95">
        <v>3.3121999999999998</v>
      </c>
      <c r="J52" s="95"/>
      <c r="K52" s="95"/>
      <c r="L52" s="95">
        <v>0.52049999999999996</v>
      </c>
      <c r="M52" s="95"/>
      <c r="N52" s="95">
        <v>0</v>
      </c>
      <c r="O52" s="95">
        <v>0</v>
      </c>
      <c r="P52" s="95"/>
    </row>
    <row r="53" spans="1:16" x14ac:dyDescent="0.25">
      <c r="A53" s="95" t="s">
        <v>500</v>
      </c>
      <c r="B53" s="95"/>
      <c r="C53" s="95"/>
      <c r="D53" s="95"/>
      <c r="E53" s="95"/>
      <c r="F53" s="95"/>
      <c r="G53" s="95"/>
      <c r="H53" s="95"/>
      <c r="I53" s="95">
        <v>0</v>
      </c>
      <c r="J53" s="95"/>
      <c r="K53" s="95"/>
      <c r="L53" s="95">
        <v>0</v>
      </c>
      <c r="M53" s="95"/>
      <c r="N53" s="95">
        <v>0</v>
      </c>
      <c r="O53" s="95">
        <v>0</v>
      </c>
      <c r="P53" s="95"/>
    </row>
    <row r="54" spans="1:16" x14ac:dyDescent="0.25">
      <c r="A54" s="95" t="s">
        <v>501</v>
      </c>
      <c r="B54" s="95"/>
      <c r="C54" s="95"/>
      <c r="D54" s="95"/>
      <c r="E54" s="95"/>
      <c r="F54" s="95"/>
      <c r="G54" s="95"/>
      <c r="H54" s="95"/>
      <c r="I54" s="95">
        <v>0</v>
      </c>
      <c r="J54" s="95"/>
      <c r="K54" s="95"/>
      <c r="L54" s="95">
        <v>0</v>
      </c>
      <c r="M54" s="95"/>
      <c r="N54" s="95">
        <v>0</v>
      </c>
      <c r="O54" s="95">
        <v>0</v>
      </c>
      <c r="P54" s="95"/>
    </row>
    <row r="55" spans="1:16" x14ac:dyDescent="0.25">
      <c r="A55" s="95" t="s">
        <v>58</v>
      </c>
      <c r="B55" s="95"/>
      <c r="C55" s="95">
        <v>17.352799999999998</v>
      </c>
      <c r="D55" s="95">
        <v>17.352799999999998</v>
      </c>
      <c r="E55" s="95"/>
      <c r="F55" s="95">
        <v>2.9030999999999998</v>
      </c>
      <c r="G55" s="95"/>
      <c r="H55" s="95"/>
      <c r="I55" s="95">
        <v>2.3079000000000001</v>
      </c>
      <c r="J55" s="95"/>
      <c r="K55" s="95"/>
      <c r="L55" s="95">
        <v>0.36270000000000002</v>
      </c>
      <c r="M55" s="95"/>
      <c r="N55" s="95">
        <v>0</v>
      </c>
      <c r="O55" s="95">
        <v>0</v>
      </c>
      <c r="P55" s="95"/>
    </row>
    <row r="56" spans="1:16" x14ac:dyDescent="0.25">
      <c r="A56" s="95" t="s">
        <v>502</v>
      </c>
      <c r="B56" s="95"/>
      <c r="C56" s="95"/>
      <c r="D56" s="95"/>
      <c r="E56" s="95"/>
      <c r="F56" s="95"/>
      <c r="G56" s="95"/>
      <c r="H56" s="95"/>
      <c r="I56" s="95">
        <v>0</v>
      </c>
      <c r="J56" s="95"/>
      <c r="K56" s="95"/>
      <c r="L56" s="95">
        <v>0</v>
      </c>
      <c r="M56" s="95"/>
      <c r="N56" s="95">
        <v>0</v>
      </c>
      <c r="O56" s="95">
        <v>0</v>
      </c>
      <c r="P56" s="95"/>
    </row>
    <row r="57" spans="1:16" x14ac:dyDescent="0.25">
      <c r="A57" s="95" t="s">
        <v>59</v>
      </c>
      <c r="B57" s="95"/>
      <c r="C57" s="95">
        <v>3.2642000000000002</v>
      </c>
      <c r="D57" s="95">
        <v>3.2642000000000002</v>
      </c>
      <c r="E57" s="95"/>
      <c r="F57" s="95">
        <v>0.54610000000000003</v>
      </c>
      <c r="G57" s="95"/>
      <c r="H57" s="95"/>
      <c r="I57" s="95">
        <v>0.43409999999999999</v>
      </c>
      <c r="J57" s="95"/>
      <c r="K57" s="95"/>
      <c r="L57" s="95">
        <v>6.8199999999999997E-2</v>
      </c>
      <c r="M57" s="95"/>
      <c r="N57" s="95">
        <v>0</v>
      </c>
      <c r="O57" s="95">
        <v>0</v>
      </c>
      <c r="P57" s="95"/>
    </row>
    <row r="58" spans="1:16" x14ac:dyDescent="0.25">
      <c r="A58" s="95" t="s">
        <v>503</v>
      </c>
      <c r="B58" s="95"/>
      <c r="C58" s="95"/>
      <c r="D58" s="95"/>
      <c r="E58" s="95"/>
      <c r="F58" s="95"/>
      <c r="G58" s="95"/>
      <c r="H58" s="95"/>
      <c r="I58" s="95">
        <v>0</v>
      </c>
      <c r="J58" s="95"/>
      <c r="K58" s="95"/>
      <c r="L58" s="95">
        <v>0</v>
      </c>
      <c r="M58" s="95"/>
      <c r="N58" s="95">
        <v>0</v>
      </c>
      <c r="O58" s="95">
        <v>0</v>
      </c>
      <c r="P58" s="95"/>
    </row>
    <row r="59" spans="1:16" x14ac:dyDescent="0.25">
      <c r="A59" s="95" t="s">
        <v>60</v>
      </c>
      <c r="B59" s="95"/>
      <c r="C59" s="95">
        <v>25.636099999999999</v>
      </c>
      <c r="D59" s="95">
        <v>25.636099999999999</v>
      </c>
      <c r="E59" s="95"/>
      <c r="F59" s="95">
        <v>4.2888999999999999</v>
      </c>
      <c r="G59" s="95"/>
      <c r="H59" s="95"/>
      <c r="I59" s="95">
        <v>3.4096000000000002</v>
      </c>
      <c r="J59" s="95"/>
      <c r="K59" s="95"/>
      <c r="L59" s="95">
        <v>0.53580000000000005</v>
      </c>
      <c r="M59" s="95"/>
      <c r="N59" s="95">
        <v>0</v>
      </c>
      <c r="O59" s="95">
        <v>0</v>
      </c>
      <c r="P59" s="95"/>
    </row>
    <row r="60" spans="1:16" x14ac:dyDescent="0.25">
      <c r="A60" s="95" t="s">
        <v>61</v>
      </c>
      <c r="B60" s="95"/>
      <c r="C60" s="95">
        <v>8.0165000000000006</v>
      </c>
      <c r="D60" s="95">
        <v>8.0165000000000006</v>
      </c>
      <c r="E60" s="95"/>
      <c r="F60" s="95">
        <v>1.3411999999999999</v>
      </c>
      <c r="G60" s="95"/>
      <c r="H60" s="95"/>
      <c r="I60" s="95">
        <v>1.0662</v>
      </c>
      <c r="J60" s="95"/>
      <c r="K60" s="95"/>
      <c r="L60" s="95">
        <v>0.16750000000000001</v>
      </c>
      <c r="M60" s="95"/>
      <c r="N60" s="95">
        <v>0</v>
      </c>
      <c r="O60" s="95">
        <v>0</v>
      </c>
      <c r="P60" s="95"/>
    </row>
    <row r="61" spans="1:16" x14ac:dyDescent="0.25">
      <c r="A61" s="95" t="s">
        <v>62</v>
      </c>
      <c r="B61" s="95">
        <v>1945</v>
      </c>
      <c r="C61" s="95">
        <v>18.1511</v>
      </c>
      <c r="D61" s="95">
        <v>1963.1511</v>
      </c>
      <c r="E61" s="95">
        <v>1112.24</v>
      </c>
      <c r="F61" s="95">
        <v>328.43520000000001</v>
      </c>
      <c r="G61" s="95">
        <v>195.9512</v>
      </c>
      <c r="H61" s="95">
        <v>378</v>
      </c>
      <c r="I61" s="95">
        <v>261.09910000000002</v>
      </c>
      <c r="J61" s="95">
        <v>87.675700000000006</v>
      </c>
      <c r="K61" s="95">
        <v>29</v>
      </c>
      <c r="L61" s="95">
        <v>41.029899999999998</v>
      </c>
      <c r="M61" s="95"/>
      <c r="N61" s="95">
        <v>30</v>
      </c>
      <c r="O61" s="95">
        <v>0</v>
      </c>
      <c r="P61" s="95">
        <v>2276.7779999999998</v>
      </c>
    </row>
    <row r="62" spans="1:16" x14ac:dyDescent="0.25">
      <c r="A62" s="95" t="s">
        <v>63</v>
      </c>
      <c r="B62" s="95"/>
      <c r="C62" s="95"/>
      <c r="D62" s="95">
        <v>0</v>
      </c>
      <c r="E62" s="95"/>
      <c r="F62" s="95"/>
      <c r="G62" s="95"/>
      <c r="H62" s="95"/>
      <c r="I62" s="95">
        <v>0</v>
      </c>
      <c r="J62" s="95"/>
      <c r="K62" s="95"/>
      <c r="L62" s="95">
        <v>0</v>
      </c>
      <c r="M62" s="95"/>
      <c r="N62" s="95">
        <v>0</v>
      </c>
      <c r="O62" s="95">
        <v>0</v>
      </c>
      <c r="P62" s="95"/>
    </row>
    <row r="63" spans="1:16" x14ac:dyDescent="0.25">
      <c r="A63" s="95" t="s">
        <v>64</v>
      </c>
      <c r="B63" s="95"/>
      <c r="C63" s="95">
        <v>19.302800000000001</v>
      </c>
      <c r="D63" s="95">
        <v>19.302800000000001</v>
      </c>
      <c r="E63" s="95"/>
      <c r="F63" s="95">
        <v>3.2294</v>
      </c>
      <c r="G63" s="95"/>
      <c r="H63" s="95"/>
      <c r="I63" s="95">
        <v>2.5672999999999999</v>
      </c>
      <c r="J63" s="95"/>
      <c r="K63" s="95"/>
      <c r="L63" s="95">
        <v>0.40339999999999998</v>
      </c>
      <c r="M63" s="95"/>
      <c r="N63" s="95">
        <v>0</v>
      </c>
      <c r="O63" s="95">
        <v>0</v>
      </c>
      <c r="P63" s="95"/>
    </row>
    <row r="64" spans="1:16" x14ac:dyDescent="0.25">
      <c r="A64" s="95" t="s">
        <v>65</v>
      </c>
      <c r="B64" s="95"/>
      <c r="C64" s="95"/>
      <c r="D64" s="95">
        <v>0</v>
      </c>
      <c r="E64" s="95"/>
      <c r="F64" s="95"/>
      <c r="G64" s="95"/>
      <c r="H64" s="95"/>
      <c r="I64" s="95">
        <v>0</v>
      </c>
      <c r="J64" s="95"/>
      <c r="K64" s="95"/>
      <c r="L64" s="95">
        <v>0</v>
      </c>
      <c r="M64" s="95"/>
      <c r="N64" s="95">
        <v>0</v>
      </c>
      <c r="O64" s="95">
        <v>0</v>
      </c>
      <c r="P64" s="95"/>
    </row>
    <row r="65" spans="1:16" x14ac:dyDescent="0.25">
      <c r="A65" s="95" t="s">
        <v>66</v>
      </c>
      <c r="B65" s="95">
        <v>182</v>
      </c>
      <c r="C65" s="95"/>
      <c r="D65" s="95">
        <v>182</v>
      </c>
      <c r="E65" s="95">
        <v>124.58</v>
      </c>
      <c r="F65" s="95">
        <v>30.448599999999999</v>
      </c>
      <c r="G65" s="95">
        <v>23.532800000000002</v>
      </c>
      <c r="H65" s="95">
        <v>39</v>
      </c>
      <c r="I65" s="95">
        <v>24.206</v>
      </c>
      <c r="J65" s="95">
        <v>11.095499999999999</v>
      </c>
      <c r="K65" s="95"/>
      <c r="L65" s="95">
        <v>3.8037999999999998</v>
      </c>
      <c r="M65" s="95"/>
      <c r="N65" s="95">
        <v>0</v>
      </c>
      <c r="O65" s="95">
        <v>0</v>
      </c>
      <c r="P65" s="95">
        <v>216.6283</v>
      </c>
    </row>
    <row r="66" spans="1:16" x14ac:dyDescent="0.25">
      <c r="A66" s="95" t="s">
        <v>67</v>
      </c>
      <c r="B66" s="95"/>
      <c r="C66" s="95"/>
      <c r="D66" s="95">
        <v>0</v>
      </c>
      <c r="E66" s="95"/>
      <c r="F66" s="95"/>
      <c r="G66" s="95"/>
      <c r="H66" s="95"/>
      <c r="I66" s="95">
        <v>0</v>
      </c>
      <c r="J66" s="95"/>
      <c r="K66" s="95"/>
      <c r="L66" s="95">
        <v>0</v>
      </c>
      <c r="M66" s="95"/>
      <c r="N66" s="95">
        <v>0</v>
      </c>
      <c r="O66" s="95">
        <v>0</v>
      </c>
      <c r="P66" s="95"/>
    </row>
    <row r="67" spans="1:16" x14ac:dyDescent="0.25">
      <c r="A67" s="95" t="s">
        <v>68</v>
      </c>
      <c r="B67" s="95">
        <v>4944</v>
      </c>
      <c r="C67" s="95">
        <v>139.59</v>
      </c>
      <c r="D67" s="95">
        <v>5083.59</v>
      </c>
      <c r="E67" s="95">
        <v>1881.43</v>
      </c>
      <c r="F67" s="95">
        <v>850.4846</v>
      </c>
      <c r="G67" s="95">
        <v>257.73630000000003</v>
      </c>
      <c r="H67" s="95">
        <v>702</v>
      </c>
      <c r="I67" s="95">
        <v>676.11749999999995</v>
      </c>
      <c r="J67" s="95">
        <v>19.411899999999999</v>
      </c>
      <c r="K67" s="95">
        <v>62</v>
      </c>
      <c r="L67" s="95">
        <v>106.247</v>
      </c>
      <c r="M67" s="95"/>
      <c r="N67" s="95">
        <v>10</v>
      </c>
      <c r="O67" s="95">
        <v>0</v>
      </c>
      <c r="P67" s="95">
        <v>5370.7381999999998</v>
      </c>
    </row>
    <row r="68" spans="1:16" x14ac:dyDescent="0.25">
      <c r="A68" s="95" t="s">
        <v>69</v>
      </c>
      <c r="B68" s="95"/>
      <c r="C68" s="95"/>
      <c r="D68" s="95">
        <v>0</v>
      </c>
      <c r="E68" s="95"/>
      <c r="F68" s="95"/>
      <c r="G68" s="95"/>
      <c r="H68" s="95"/>
      <c r="I68" s="95">
        <v>0</v>
      </c>
      <c r="J68" s="95"/>
      <c r="K68" s="95"/>
      <c r="L68" s="95">
        <v>0</v>
      </c>
      <c r="M68" s="95"/>
      <c r="N68" s="95">
        <v>0</v>
      </c>
      <c r="O68" s="95">
        <v>0</v>
      </c>
      <c r="P68" s="95"/>
    </row>
    <row r="69" spans="1:16" x14ac:dyDescent="0.25">
      <c r="A69" s="95" t="s">
        <v>70</v>
      </c>
      <c r="B69" s="95"/>
      <c r="C69" s="95"/>
      <c r="D69" s="95">
        <v>0</v>
      </c>
      <c r="E69" s="95"/>
      <c r="F69" s="95"/>
      <c r="G69" s="95"/>
      <c r="H69" s="95"/>
      <c r="I69" s="95">
        <v>0</v>
      </c>
      <c r="J69" s="95"/>
      <c r="K69" s="95"/>
      <c r="L69" s="95">
        <v>0</v>
      </c>
      <c r="M69" s="95"/>
      <c r="N69" s="95">
        <v>0</v>
      </c>
      <c r="O69" s="95">
        <v>0</v>
      </c>
      <c r="P69" s="95"/>
    </row>
    <row r="70" spans="1:16" x14ac:dyDescent="0.25">
      <c r="A70" s="95" t="s">
        <v>71</v>
      </c>
      <c r="B70" s="95"/>
      <c r="C70" s="95">
        <v>58.461100000000002</v>
      </c>
      <c r="D70" s="95">
        <v>58.461100000000002</v>
      </c>
      <c r="E70" s="95">
        <v>0</v>
      </c>
      <c r="F70" s="95">
        <v>9.7805</v>
      </c>
      <c r="G70" s="95"/>
      <c r="H70" s="95"/>
      <c r="I70" s="95">
        <v>7.7752999999999997</v>
      </c>
      <c r="J70" s="95"/>
      <c r="K70" s="95"/>
      <c r="L70" s="95">
        <v>1.2218</v>
      </c>
      <c r="M70" s="95"/>
      <c r="N70" s="95">
        <v>0</v>
      </c>
      <c r="O70" s="95">
        <v>0</v>
      </c>
      <c r="P70" s="95"/>
    </row>
    <row r="71" spans="1:16" x14ac:dyDescent="0.25">
      <c r="A71" s="95" t="s">
        <v>504</v>
      </c>
      <c r="B71" s="95"/>
      <c r="C71" s="95">
        <v>9.4507999999999992</v>
      </c>
      <c r="D71" s="95"/>
      <c r="E71" s="95"/>
      <c r="F71" s="95">
        <v>1.5810999999999999</v>
      </c>
      <c r="G71" s="95"/>
      <c r="H71" s="95"/>
      <c r="I71" s="95">
        <v>0</v>
      </c>
      <c r="J71" s="95"/>
      <c r="K71" s="95"/>
      <c r="L71" s="95">
        <v>0</v>
      </c>
      <c r="M71" s="95"/>
      <c r="N71" s="95">
        <v>0</v>
      </c>
      <c r="O71" s="95">
        <v>0</v>
      </c>
      <c r="P71" s="95"/>
    </row>
    <row r="72" spans="1:16" x14ac:dyDescent="0.25">
      <c r="A72" s="95" t="s">
        <v>72</v>
      </c>
      <c r="B72" s="95"/>
      <c r="C72" s="95"/>
      <c r="D72" s="95">
        <v>0</v>
      </c>
      <c r="E72" s="95"/>
      <c r="F72" s="95"/>
      <c r="G72" s="95"/>
      <c r="H72" s="95"/>
      <c r="I72" s="95">
        <v>0</v>
      </c>
      <c r="J72" s="95"/>
      <c r="K72" s="95"/>
      <c r="L72" s="95">
        <v>0</v>
      </c>
      <c r="M72" s="95"/>
      <c r="N72" s="95">
        <v>0</v>
      </c>
      <c r="O72" s="95">
        <v>0</v>
      </c>
      <c r="P72" s="95"/>
    </row>
    <row r="73" spans="1:16" x14ac:dyDescent="0.25">
      <c r="A73" s="95" t="s">
        <v>73</v>
      </c>
      <c r="B73" s="95"/>
      <c r="C73" s="95"/>
      <c r="D73" s="95">
        <v>0</v>
      </c>
      <c r="E73" s="95"/>
      <c r="F73" s="95"/>
      <c r="G73" s="95"/>
      <c r="H73" s="95"/>
      <c r="I73" s="95">
        <v>0</v>
      </c>
      <c r="J73" s="95"/>
      <c r="K73" s="95"/>
      <c r="L73" s="95">
        <v>0</v>
      </c>
      <c r="M73" s="95"/>
      <c r="N73" s="95">
        <v>0</v>
      </c>
      <c r="O73" s="95">
        <v>0</v>
      </c>
      <c r="P73" s="95"/>
    </row>
    <row r="74" spans="1:16" x14ac:dyDescent="0.25">
      <c r="A74" s="95" t="s">
        <v>74</v>
      </c>
      <c r="B74" s="95"/>
      <c r="C74" s="95">
        <v>1.3187</v>
      </c>
      <c r="D74" s="95">
        <v>1.3187</v>
      </c>
      <c r="E74" s="95">
        <v>0</v>
      </c>
      <c r="F74" s="95">
        <v>0.22059999999999999</v>
      </c>
      <c r="G74" s="95"/>
      <c r="H74" s="95"/>
      <c r="I74" s="95">
        <v>0.1754</v>
      </c>
      <c r="J74" s="95"/>
      <c r="K74" s="95"/>
      <c r="L74" s="95">
        <v>2.76E-2</v>
      </c>
      <c r="M74" s="95"/>
      <c r="N74" s="95">
        <v>0</v>
      </c>
      <c r="O74" s="95">
        <v>0</v>
      </c>
      <c r="P74" s="95"/>
    </row>
    <row r="75" spans="1:16" x14ac:dyDescent="0.25">
      <c r="A75" s="95" t="s">
        <v>75</v>
      </c>
      <c r="B75" s="95"/>
      <c r="C75" s="95">
        <v>20.149799999999999</v>
      </c>
      <c r="D75" s="95">
        <v>20.149799999999999</v>
      </c>
      <c r="E75" s="95"/>
      <c r="F75" s="95">
        <v>3.3711000000000002</v>
      </c>
      <c r="G75" s="95"/>
      <c r="H75" s="95"/>
      <c r="I75" s="95">
        <v>2.6798999999999999</v>
      </c>
      <c r="J75" s="95"/>
      <c r="K75" s="95"/>
      <c r="L75" s="95">
        <v>0.42109999999999997</v>
      </c>
      <c r="M75" s="95"/>
      <c r="N75" s="95">
        <v>0</v>
      </c>
      <c r="O75" s="95">
        <v>0</v>
      </c>
      <c r="P75" s="95"/>
    </row>
    <row r="76" spans="1:16" x14ac:dyDescent="0.25">
      <c r="A76" s="95" t="s">
        <v>76</v>
      </c>
      <c r="B76" s="95"/>
      <c r="C76" s="95"/>
      <c r="D76" s="95">
        <v>0</v>
      </c>
      <c r="E76" s="95"/>
      <c r="F76" s="95"/>
      <c r="G76" s="95"/>
      <c r="H76" s="95"/>
      <c r="I76" s="95">
        <v>0</v>
      </c>
      <c r="J76" s="95"/>
      <c r="K76" s="95"/>
      <c r="L76" s="95">
        <v>0</v>
      </c>
      <c r="M76" s="95"/>
      <c r="N76" s="95">
        <v>0</v>
      </c>
      <c r="O76" s="95">
        <v>0</v>
      </c>
      <c r="P76" s="95"/>
    </row>
    <row r="77" spans="1:16" x14ac:dyDescent="0.25">
      <c r="A77" s="95" t="s">
        <v>77</v>
      </c>
      <c r="B77" s="95"/>
      <c r="C77" s="95">
        <v>9.9280000000000008</v>
      </c>
      <c r="D77" s="95">
        <v>9.9280000000000008</v>
      </c>
      <c r="E77" s="95"/>
      <c r="F77" s="95">
        <v>1.661</v>
      </c>
      <c r="G77" s="95"/>
      <c r="H77" s="95"/>
      <c r="I77" s="95">
        <v>1.3204</v>
      </c>
      <c r="J77" s="95"/>
      <c r="K77" s="95"/>
      <c r="L77" s="95">
        <v>0.20749999999999999</v>
      </c>
      <c r="M77" s="95"/>
      <c r="N77" s="95">
        <v>0</v>
      </c>
      <c r="O77" s="95">
        <v>0</v>
      </c>
      <c r="P77" s="95"/>
    </row>
    <row r="78" spans="1:16" x14ac:dyDescent="0.25">
      <c r="A78" s="95" t="s">
        <v>78</v>
      </c>
      <c r="B78" s="95">
        <v>412</v>
      </c>
      <c r="C78" s="95">
        <v>23.5138</v>
      </c>
      <c r="D78" s="95">
        <v>435.5138</v>
      </c>
      <c r="E78" s="95">
        <v>304</v>
      </c>
      <c r="F78" s="95">
        <v>72.861500000000007</v>
      </c>
      <c r="G78" s="95">
        <v>57.784599999999998</v>
      </c>
      <c r="H78" s="95">
        <v>70</v>
      </c>
      <c r="I78" s="95">
        <v>57.923299999999998</v>
      </c>
      <c r="J78" s="95">
        <v>9.0574999999999992</v>
      </c>
      <c r="K78" s="95"/>
      <c r="L78" s="95">
        <v>9.1021999999999998</v>
      </c>
      <c r="M78" s="95"/>
      <c r="N78" s="95">
        <v>15</v>
      </c>
      <c r="O78" s="95">
        <v>0</v>
      </c>
      <c r="P78" s="95">
        <v>517.35590000000002</v>
      </c>
    </row>
    <row r="79" spans="1:16" x14ac:dyDescent="0.25">
      <c r="A79" s="95" t="s">
        <v>79</v>
      </c>
      <c r="B79" s="95"/>
      <c r="C79" s="95">
        <v>6.0267999999999997</v>
      </c>
      <c r="D79" s="95">
        <v>6.0267999999999997</v>
      </c>
      <c r="E79" s="95"/>
      <c r="F79" s="95">
        <v>1.0083</v>
      </c>
      <c r="G79" s="95"/>
      <c r="H79" s="95"/>
      <c r="I79" s="95">
        <v>0.80159999999999998</v>
      </c>
      <c r="J79" s="95"/>
      <c r="K79" s="95"/>
      <c r="L79" s="95">
        <v>0.126</v>
      </c>
      <c r="M79" s="95"/>
      <c r="N79" s="95">
        <v>0</v>
      </c>
      <c r="O79" s="95">
        <v>0</v>
      </c>
      <c r="P79" s="95"/>
    </row>
    <row r="80" spans="1:16" x14ac:dyDescent="0.25">
      <c r="A80" s="95" t="s">
        <v>505</v>
      </c>
      <c r="B80" s="95"/>
      <c r="C80" s="95"/>
      <c r="D80" s="95"/>
      <c r="E80" s="95"/>
      <c r="F80" s="95"/>
      <c r="G80" s="95"/>
      <c r="H80" s="95"/>
      <c r="I80" s="95">
        <v>0</v>
      </c>
      <c r="J80" s="95"/>
      <c r="K80" s="95"/>
      <c r="L80" s="95">
        <v>0</v>
      </c>
      <c r="M80" s="95"/>
      <c r="N80" s="95">
        <v>0</v>
      </c>
      <c r="O80" s="95">
        <v>0</v>
      </c>
      <c r="P80" s="95"/>
    </row>
    <row r="81" spans="1:16" x14ac:dyDescent="0.25">
      <c r="A81" s="95" t="s">
        <v>80</v>
      </c>
      <c r="B81" s="95">
        <v>5708</v>
      </c>
      <c r="C81" s="95">
        <v>254.14670000000001</v>
      </c>
      <c r="D81" s="95">
        <v>5962.1467000000002</v>
      </c>
      <c r="E81" s="95">
        <v>1754.87</v>
      </c>
      <c r="F81" s="95">
        <v>997.46709999999996</v>
      </c>
      <c r="G81" s="95">
        <v>189.35069999999999</v>
      </c>
      <c r="H81" s="95">
        <v>568</v>
      </c>
      <c r="I81" s="95">
        <v>792.96550000000002</v>
      </c>
      <c r="J81" s="95"/>
      <c r="K81" s="95">
        <v>134</v>
      </c>
      <c r="L81" s="95">
        <v>124.60890000000001</v>
      </c>
      <c r="M81" s="95">
        <v>5.6346999999999996</v>
      </c>
      <c r="N81" s="95">
        <v>50</v>
      </c>
      <c r="O81" s="95">
        <v>0</v>
      </c>
      <c r="P81" s="95">
        <v>6207.1320999999998</v>
      </c>
    </row>
    <row r="82" spans="1:16" x14ac:dyDescent="0.25">
      <c r="A82" s="95" t="s">
        <v>81</v>
      </c>
      <c r="B82" s="95"/>
      <c r="C82" s="95">
        <v>7.5202</v>
      </c>
      <c r="D82" s="95">
        <v>7.5202</v>
      </c>
      <c r="E82" s="95"/>
      <c r="F82" s="95">
        <v>1.2581</v>
      </c>
      <c r="G82" s="95"/>
      <c r="H82" s="95"/>
      <c r="I82" s="95">
        <v>1.0002</v>
      </c>
      <c r="J82" s="95"/>
      <c r="K82" s="95"/>
      <c r="L82" s="95">
        <v>0.15720000000000001</v>
      </c>
      <c r="M82" s="95"/>
      <c r="N82" s="95">
        <v>0</v>
      </c>
      <c r="O82" s="95">
        <v>0</v>
      </c>
      <c r="P82" s="95"/>
    </row>
    <row r="83" spans="1:16" x14ac:dyDescent="0.25">
      <c r="A83" s="95" t="s">
        <v>506</v>
      </c>
      <c r="B83" s="95"/>
      <c r="C83" s="95"/>
      <c r="D83" s="95"/>
      <c r="E83" s="95"/>
      <c r="F83" s="95"/>
      <c r="G83" s="95"/>
      <c r="H83" s="95"/>
      <c r="I83" s="95">
        <v>0</v>
      </c>
      <c r="J83" s="95"/>
      <c r="K83" s="95"/>
      <c r="L83" s="95">
        <v>0</v>
      </c>
      <c r="M83" s="95"/>
      <c r="N83" s="95">
        <v>0</v>
      </c>
      <c r="O83" s="95">
        <v>0</v>
      </c>
      <c r="P83" s="95"/>
    </row>
    <row r="84" spans="1:16" x14ac:dyDescent="0.25">
      <c r="A84" s="95" t="s">
        <v>82</v>
      </c>
      <c r="B84" s="95"/>
      <c r="C84" s="95">
        <v>48.579900000000002</v>
      </c>
      <c r="D84" s="95">
        <v>48.579900000000002</v>
      </c>
      <c r="E84" s="95"/>
      <c r="F84" s="95">
        <v>8.1273999999999997</v>
      </c>
      <c r="G84" s="95"/>
      <c r="H84" s="95"/>
      <c r="I84" s="95">
        <v>6.4611000000000001</v>
      </c>
      <c r="J84" s="95"/>
      <c r="K84" s="95"/>
      <c r="L84" s="95">
        <v>1.0153000000000001</v>
      </c>
      <c r="M84" s="95"/>
      <c r="N84" s="95">
        <v>0</v>
      </c>
      <c r="O84" s="95">
        <v>0</v>
      </c>
      <c r="P84" s="95"/>
    </row>
    <row r="85" spans="1:16" x14ac:dyDescent="0.25">
      <c r="A85" s="95" t="s">
        <v>83</v>
      </c>
      <c r="B85" s="95"/>
      <c r="C85" s="95">
        <v>62.219799999999999</v>
      </c>
      <c r="D85" s="95">
        <v>62.219799999999999</v>
      </c>
      <c r="E85" s="95"/>
      <c r="F85" s="95">
        <v>10.4094</v>
      </c>
      <c r="G85" s="95"/>
      <c r="H85" s="95"/>
      <c r="I85" s="95">
        <v>8.2751999999999999</v>
      </c>
      <c r="J85" s="95"/>
      <c r="K85" s="95"/>
      <c r="L85" s="95">
        <v>1.3004</v>
      </c>
      <c r="M85" s="95"/>
      <c r="N85" s="95">
        <v>0</v>
      </c>
      <c r="O85" s="95">
        <v>0</v>
      </c>
      <c r="P85" s="95"/>
    </row>
    <row r="86" spans="1:16" x14ac:dyDescent="0.25">
      <c r="A86" s="95" t="s">
        <v>84</v>
      </c>
      <c r="B86" s="95"/>
      <c r="C86" s="95"/>
      <c r="D86" s="95">
        <v>0</v>
      </c>
      <c r="E86" s="95"/>
      <c r="F86" s="95"/>
      <c r="G86" s="95"/>
      <c r="H86" s="95"/>
      <c r="I86" s="95">
        <v>0</v>
      </c>
      <c r="J86" s="95"/>
      <c r="K86" s="95"/>
      <c r="L86" s="95">
        <v>0</v>
      </c>
      <c r="M86" s="95"/>
      <c r="N86" s="95">
        <v>0</v>
      </c>
      <c r="O86" s="95">
        <v>0</v>
      </c>
      <c r="P86" s="95"/>
    </row>
    <row r="87" spans="1:16" x14ac:dyDescent="0.25">
      <c r="A87" s="95" t="s">
        <v>85</v>
      </c>
      <c r="B87" s="95"/>
      <c r="C87" s="95">
        <v>1.0228999999999999</v>
      </c>
      <c r="D87" s="95">
        <v>1.0228999999999999</v>
      </c>
      <c r="E87" s="95"/>
      <c r="F87" s="95">
        <v>0.1711</v>
      </c>
      <c r="G87" s="95"/>
      <c r="H87" s="95"/>
      <c r="I87" s="95">
        <v>0.13600000000000001</v>
      </c>
      <c r="J87" s="95"/>
      <c r="K87" s="95"/>
      <c r="L87" s="95">
        <v>2.1399999999999999E-2</v>
      </c>
      <c r="M87" s="95"/>
      <c r="N87" s="95">
        <v>0</v>
      </c>
      <c r="O87" s="95">
        <v>0</v>
      </c>
      <c r="P87" s="95"/>
    </row>
    <row r="88" spans="1:16" x14ac:dyDescent="0.25">
      <c r="A88" s="95" t="s">
        <v>86</v>
      </c>
      <c r="B88" s="95">
        <v>3616</v>
      </c>
      <c r="C88" s="95">
        <v>157.70400000000001</v>
      </c>
      <c r="D88" s="95">
        <v>3773.7040000000002</v>
      </c>
      <c r="E88" s="95">
        <v>2251.96</v>
      </c>
      <c r="F88" s="95">
        <v>631.34069999999997</v>
      </c>
      <c r="G88" s="95">
        <v>405.14909999999998</v>
      </c>
      <c r="H88" s="95">
        <v>699</v>
      </c>
      <c r="I88" s="95">
        <v>501.90260000000001</v>
      </c>
      <c r="J88" s="95">
        <v>147.80930000000001</v>
      </c>
      <c r="K88" s="95">
        <v>249</v>
      </c>
      <c r="L88" s="95">
        <v>78.870400000000004</v>
      </c>
      <c r="M88" s="95">
        <v>102.07599999999999</v>
      </c>
      <c r="N88" s="95">
        <v>25</v>
      </c>
      <c r="O88" s="95">
        <v>0</v>
      </c>
      <c r="P88" s="95">
        <v>4453.7384000000002</v>
      </c>
    </row>
    <row r="89" spans="1:16" x14ac:dyDescent="0.25">
      <c r="A89" s="95" t="s">
        <v>87</v>
      </c>
      <c r="B89" s="95"/>
      <c r="C89" s="95">
        <v>0.1376</v>
      </c>
      <c r="D89" s="95">
        <v>0.1376</v>
      </c>
      <c r="E89" s="95"/>
      <c r="F89" s="95">
        <v>2.3E-2</v>
      </c>
      <c r="G89" s="95"/>
      <c r="H89" s="95"/>
      <c r="I89" s="95">
        <v>1.83E-2</v>
      </c>
      <c r="J89" s="95"/>
      <c r="K89" s="95"/>
      <c r="L89" s="95">
        <v>2.8999999999999998E-3</v>
      </c>
      <c r="M89" s="95"/>
      <c r="N89" s="95">
        <v>0</v>
      </c>
      <c r="O89" s="95">
        <v>0</v>
      </c>
      <c r="P89" s="95"/>
    </row>
    <row r="90" spans="1:16" x14ac:dyDescent="0.25">
      <c r="A90" s="95" t="s">
        <v>88</v>
      </c>
      <c r="B90" s="95"/>
      <c r="C90" s="95">
        <v>36.711599999999997</v>
      </c>
      <c r="D90" s="95">
        <v>36.711599999999997</v>
      </c>
      <c r="E90" s="95"/>
      <c r="F90" s="95">
        <v>6.1418999999999997</v>
      </c>
      <c r="G90" s="95"/>
      <c r="H90" s="95"/>
      <c r="I90" s="95">
        <v>4.8826000000000001</v>
      </c>
      <c r="J90" s="95"/>
      <c r="K90" s="95"/>
      <c r="L90" s="95">
        <v>0.76729999999999998</v>
      </c>
      <c r="M90" s="95"/>
      <c r="N90" s="95">
        <v>0</v>
      </c>
      <c r="O90" s="95">
        <v>0</v>
      </c>
      <c r="P90" s="95"/>
    </row>
    <row r="91" spans="1:16" x14ac:dyDescent="0.25">
      <c r="A91" s="95" t="s">
        <v>89</v>
      </c>
      <c r="B91" s="95"/>
      <c r="C91" s="95">
        <v>49.2119</v>
      </c>
      <c r="D91" s="95">
        <v>49.2119</v>
      </c>
      <c r="E91" s="95">
        <v>0</v>
      </c>
      <c r="F91" s="95">
        <v>8.2332000000000001</v>
      </c>
      <c r="G91" s="95"/>
      <c r="H91" s="95"/>
      <c r="I91" s="95">
        <v>6.5452000000000004</v>
      </c>
      <c r="J91" s="95"/>
      <c r="K91" s="95"/>
      <c r="L91" s="95">
        <v>1.0285</v>
      </c>
      <c r="M91" s="95"/>
      <c r="N91" s="95">
        <v>0</v>
      </c>
      <c r="O91" s="95">
        <v>0</v>
      </c>
      <c r="P91" s="95"/>
    </row>
    <row r="92" spans="1:16" x14ac:dyDescent="0.25">
      <c r="A92" s="95" t="s">
        <v>90</v>
      </c>
      <c r="B92" s="95"/>
      <c r="C92" s="95">
        <v>2.3800000000000002E-2</v>
      </c>
      <c r="D92" s="95">
        <v>2.3800000000000002E-2</v>
      </c>
      <c r="E92" s="95"/>
      <c r="F92" s="95">
        <v>4.0000000000000001E-3</v>
      </c>
      <c r="G92" s="95"/>
      <c r="H92" s="95"/>
      <c r="I92" s="95">
        <v>3.2000000000000002E-3</v>
      </c>
      <c r="J92" s="95"/>
      <c r="K92" s="95"/>
      <c r="L92" s="95">
        <v>5.0000000000000001E-4</v>
      </c>
      <c r="M92" s="95"/>
      <c r="N92" s="95">
        <v>0</v>
      </c>
      <c r="O92" s="95">
        <v>0</v>
      </c>
      <c r="P92" s="95"/>
    </row>
    <row r="93" spans="1:16" x14ac:dyDescent="0.25">
      <c r="A93" s="95" t="s">
        <v>91</v>
      </c>
      <c r="B93" s="95"/>
      <c r="C93" s="95"/>
      <c r="D93" s="95">
        <v>0</v>
      </c>
      <c r="E93" s="95"/>
      <c r="F93" s="95"/>
      <c r="G93" s="95"/>
      <c r="H93" s="95"/>
      <c r="I93" s="95">
        <v>0</v>
      </c>
      <c r="J93" s="95"/>
      <c r="K93" s="95"/>
      <c r="L93" s="95">
        <v>0</v>
      </c>
      <c r="M93" s="95"/>
      <c r="N93" s="95">
        <v>0</v>
      </c>
      <c r="O93" s="95">
        <v>0</v>
      </c>
      <c r="P93" s="95"/>
    </row>
    <row r="94" spans="1:16" x14ac:dyDescent="0.25">
      <c r="A94" s="95" t="s">
        <v>92</v>
      </c>
      <c r="B94" s="95"/>
      <c r="C94" s="95"/>
      <c r="D94" s="95">
        <v>0</v>
      </c>
      <c r="E94" s="95"/>
      <c r="F94" s="95"/>
      <c r="G94" s="95"/>
      <c r="H94" s="95"/>
      <c r="I94" s="95">
        <v>0</v>
      </c>
      <c r="J94" s="95"/>
      <c r="K94" s="95"/>
      <c r="L94" s="95">
        <v>0</v>
      </c>
      <c r="M94" s="95"/>
      <c r="N94" s="95">
        <v>0</v>
      </c>
      <c r="O94" s="95">
        <v>0</v>
      </c>
      <c r="P94" s="95"/>
    </row>
    <row r="95" spans="1:16" x14ac:dyDescent="0.25">
      <c r="A95" s="95" t="s">
        <v>93</v>
      </c>
      <c r="B95" s="95"/>
      <c r="C95" s="95"/>
      <c r="D95" s="95">
        <v>0</v>
      </c>
      <c r="E95" s="95"/>
      <c r="F95" s="95"/>
      <c r="G95" s="95"/>
      <c r="H95" s="95"/>
      <c r="I95" s="95">
        <v>0</v>
      </c>
      <c r="J95" s="95"/>
      <c r="K95" s="95"/>
      <c r="L95" s="95">
        <v>0</v>
      </c>
      <c r="M95" s="95"/>
      <c r="N95" s="95">
        <v>0</v>
      </c>
      <c r="O95" s="95">
        <v>0</v>
      </c>
      <c r="P95" s="95"/>
    </row>
    <row r="96" spans="1:16" x14ac:dyDescent="0.25">
      <c r="A96" s="95" t="s">
        <v>94</v>
      </c>
      <c r="B96" s="95"/>
      <c r="C96" s="95"/>
      <c r="D96" s="95">
        <v>0</v>
      </c>
      <c r="E96" s="95"/>
      <c r="F96" s="95"/>
      <c r="G96" s="95"/>
      <c r="H96" s="95"/>
      <c r="I96" s="95">
        <v>0</v>
      </c>
      <c r="J96" s="95"/>
      <c r="K96" s="95"/>
      <c r="L96" s="95">
        <v>0</v>
      </c>
      <c r="M96" s="95"/>
      <c r="N96" s="95">
        <v>0</v>
      </c>
      <c r="O96" s="95">
        <v>0</v>
      </c>
      <c r="P96" s="95"/>
    </row>
    <row r="97" spans="1:16" x14ac:dyDescent="0.25">
      <c r="A97" s="95" t="s">
        <v>95</v>
      </c>
      <c r="B97" s="95"/>
      <c r="C97" s="95">
        <v>251.12989999999999</v>
      </c>
      <c r="D97" s="95">
        <v>251.12989999999999</v>
      </c>
      <c r="E97" s="95"/>
      <c r="F97" s="95">
        <v>42.014000000000003</v>
      </c>
      <c r="G97" s="95"/>
      <c r="H97" s="95"/>
      <c r="I97" s="95">
        <v>33.400300000000001</v>
      </c>
      <c r="J97" s="95"/>
      <c r="K97" s="95"/>
      <c r="L97" s="95">
        <v>5.2485999999999997</v>
      </c>
      <c r="M97" s="95"/>
      <c r="N97" s="95">
        <v>0</v>
      </c>
      <c r="O97" s="95">
        <v>0</v>
      </c>
      <c r="P97" s="95"/>
    </row>
    <row r="98" spans="1:16" x14ac:dyDescent="0.25">
      <c r="A98" s="95" t="s">
        <v>96</v>
      </c>
      <c r="B98" s="95"/>
      <c r="C98" s="95">
        <v>51.625599999999999</v>
      </c>
      <c r="D98" s="95">
        <v>51.625599999999999</v>
      </c>
      <c r="E98" s="95"/>
      <c r="F98" s="95">
        <v>8.6370000000000005</v>
      </c>
      <c r="G98" s="95"/>
      <c r="H98" s="95"/>
      <c r="I98" s="95">
        <v>6.8662000000000001</v>
      </c>
      <c r="J98" s="95"/>
      <c r="K98" s="95"/>
      <c r="L98" s="95">
        <v>1.079</v>
      </c>
      <c r="M98" s="95"/>
      <c r="N98" s="95">
        <v>0</v>
      </c>
      <c r="O98" s="95">
        <v>0</v>
      </c>
      <c r="P98" s="95"/>
    </row>
    <row r="99" spans="1:16" x14ac:dyDescent="0.25">
      <c r="A99" s="95" t="s">
        <v>97</v>
      </c>
      <c r="B99" s="95"/>
      <c r="C99" s="95">
        <v>18.4587</v>
      </c>
      <c r="D99" s="95">
        <v>18.4587</v>
      </c>
      <c r="E99" s="95"/>
      <c r="F99" s="95">
        <v>3.0880999999999998</v>
      </c>
      <c r="G99" s="95"/>
      <c r="H99" s="95"/>
      <c r="I99" s="95">
        <v>2.4550000000000001</v>
      </c>
      <c r="J99" s="95"/>
      <c r="K99" s="95"/>
      <c r="L99" s="95">
        <v>0.38579999999999998</v>
      </c>
      <c r="M99" s="95"/>
      <c r="N99" s="95">
        <v>0</v>
      </c>
      <c r="O99" s="95">
        <v>0</v>
      </c>
      <c r="P99" s="95"/>
    </row>
    <row r="100" spans="1:16" x14ac:dyDescent="0.25">
      <c r="A100" s="95" t="s">
        <v>98</v>
      </c>
      <c r="B100" s="95">
        <v>1134</v>
      </c>
      <c r="C100" s="95">
        <v>42.647199999999998</v>
      </c>
      <c r="D100" s="95">
        <v>1176.6472000000001</v>
      </c>
      <c r="E100" s="95">
        <v>355.43</v>
      </c>
      <c r="F100" s="95">
        <v>196.85310000000001</v>
      </c>
      <c r="G100" s="95">
        <v>39.644199999999998</v>
      </c>
      <c r="H100" s="95">
        <v>111</v>
      </c>
      <c r="I100" s="95">
        <v>156.4941</v>
      </c>
      <c r="J100" s="95"/>
      <c r="K100" s="95">
        <v>9</v>
      </c>
      <c r="L100" s="95">
        <v>24.591899999999999</v>
      </c>
      <c r="M100" s="95"/>
      <c r="N100" s="95">
        <v>4</v>
      </c>
      <c r="O100" s="95">
        <v>0</v>
      </c>
      <c r="P100" s="95">
        <v>1220.2914000000001</v>
      </c>
    </row>
    <row r="101" spans="1:16" x14ac:dyDescent="0.25">
      <c r="A101" s="95" t="s">
        <v>99</v>
      </c>
      <c r="B101" s="95">
        <v>5360</v>
      </c>
      <c r="C101" s="95">
        <v>122.1628</v>
      </c>
      <c r="D101" s="95">
        <v>5482.1628000000001</v>
      </c>
      <c r="E101" s="95">
        <v>1960.06</v>
      </c>
      <c r="F101" s="95">
        <v>917.16579999999999</v>
      </c>
      <c r="G101" s="95">
        <v>260.7235</v>
      </c>
      <c r="H101" s="95">
        <v>685</v>
      </c>
      <c r="I101" s="95">
        <v>729.1277</v>
      </c>
      <c r="J101" s="95"/>
      <c r="K101" s="95">
        <v>287</v>
      </c>
      <c r="L101" s="95">
        <v>114.5772</v>
      </c>
      <c r="M101" s="95">
        <v>103.4537</v>
      </c>
      <c r="N101" s="95">
        <v>68</v>
      </c>
      <c r="O101" s="95">
        <v>0</v>
      </c>
      <c r="P101" s="95">
        <v>5914.34</v>
      </c>
    </row>
    <row r="102" spans="1:16" x14ac:dyDescent="0.25">
      <c r="A102" s="95" t="s">
        <v>100</v>
      </c>
      <c r="B102" s="95"/>
      <c r="C102" s="95">
        <v>28.554400000000001</v>
      </c>
      <c r="D102" s="95">
        <v>28.554400000000001</v>
      </c>
      <c r="E102" s="95"/>
      <c r="F102" s="95">
        <v>4.7771999999999997</v>
      </c>
      <c r="G102" s="95"/>
      <c r="H102" s="95"/>
      <c r="I102" s="95">
        <v>3.7976999999999999</v>
      </c>
      <c r="J102" s="95"/>
      <c r="K102" s="95"/>
      <c r="L102" s="95">
        <v>0.5968</v>
      </c>
      <c r="M102" s="95"/>
      <c r="N102" s="95">
        <v>0</v>
      </c>
      <c r="O102" s="95">
        <v>0</v>
      </c>
      <c r="P102" s="95"/>
    </row>
    <row r="103" spans="1:16" x14ac:dyDescent="0.25">
      <c r="A103" s="95" t="s">
        <v>101</v>
      </c>
      <c r="B103" s="95"/>
      <c r="C103" s="95">
        <v>29.815000000000001</v>
      </c>
      <c r="D103" s="95">
        <v>29.815000000000001</v>
      </c>
      <c r="E103" s="95"/>
      <c r="F103" s="95">
        <v>4.9880000000000004</v>
      </c>
      <c r="G103" s="95"/>
      <c r="H103" s="95"/>
      <c r="I103" s="95">
        <v>3.9653999999999998</v>
      </c>
      <c r="J103" s="95"/>
      <c r="K103" s="95"/>
      <c r="L103" s="95">
        <v>0.62309999999999999</v>
      </c>
      <c r="M103" s="95"/>
      <c r="N103" s="95">
        <v>0</v>
      </c>
      <c r="O103" s="95">
        <v>0</v>
      </c>
      <c r="P103" s="95"/>
    </row>
    <row r="104" spans="1:16" x14ac:dyDescent="0.25">
      <c r="A104" s="95" t="s">
        <v>102</v>
      </c>
      <c r="B104" s="95"/>
      <c r="C104" s="95">
        <v>72.710300000000004</v>
      </c>
      <c r="D104" s="95">
        <v>72.710300000000004</v>
      </c>
      <c r="E104" s="95"/>
      <c r="F104" s="95">
        <v>12.164400000000001</v>
      </c>
      <c r="G104" s="95"/>
      <c r="H104" s="95"/>
      <c r="I104" s="95">
        <v>9.6705000000000005</v>
      </c>
      <c r="J104" s="95"/>
      <c r="K104" s="95"/>
      <c r="L104" s="95">
        <v>1.5196000000000001</v>
      </c>
      <c r="M104" s="95"/>
      <c r="N104" s="95">
        <v>0</v>
      </c>
      <c r="O104" s="95">
        <v>0</v>
      </c>
      <c r="P104" s="95"/>
    </row>
    <row r="105" spans="1:16" x14ac:dyDescent="0.25">
      <c r="A105" s="95" t="s">
        <v>103</v>
      </c>
      <c r="B105" s="95"/>
      <c r="C105" s="95">
        <v>74.504400000000004</v>
      </c>
      <c r="D105" s="95">
        <v>74.504400000000004</v>
      </c>
      <c r="E105" s="95"/>
      <c r="F105" s="95">
        <v>12.464600000000001</v>
      </c>
      <c r="G105" s="95"/>
      <c r="H105" s="95"/>
      <c r="I105" s="95">
        <v>9.9091000000000005</v>
      </c>
      <c r="J105" s="95"/>
      <c r="K105" s="95"/>
      <c r="L105" s="95">
        <v>1.5570999999999999</v>
      </c>
      <c r="M105" s="95"/>
      <c r="N105" s="95">
        <v>0</v>
      </c>
      <c r="O105" s="95">
        <v>0</v>
      </c>
      <c r="P105" s="95"/>
    </row>
    <row r="106" spans="1:16" x14ac:dyDescent="0.25">
      <c r="A106" s="95" t="s">
        <v>104</v>
      </c>
      <c r="B106" s="95">
        <v>2280</v>
      </c>
      <c r="C106" s="95">
        <v>118.64449999999999</v>
      </c>
      <c r="D106" s="95">
        <v>2398.6444999999999</v>
      </c>
      <c r="E106" s="95">
        <v>1119.58</v>
      </c>
      <c r="F106" s="95">
        <v>401.29320000000001</v>
      </c>
      <c r="G106" s="95">
        <v>179.57169999999999</v>
      </c>
      <c r="H106" s="95">
        <v>323</v>
      </c>
      <c r="I106" s="95">
        <v>319.0197</v>
      </c>
      <c r="J106" s="95">
        <v>2.9851999999999999</v>
      </c>
      <c r="K106" s="95">
        <v>5</v>
      </c>
      <c r="L106" s="95">
        <v>50.131700000000002</v>
      </c>
      <c r="M106" s="95"/>
      <c r="N106" s="95">
        <v>0</v>
      </c>
      <c r="O106" s="95">
        <v>0</v>
      </c>
      <c r="P106" s="95">
        <v>2581.2013999999999</v>
      </c>
    </row>
    <row r="107" spans="1:16" x14ac:dyDescent="0.25">
      <c r="A107" s="95" t="s">
        <v>105</v>
      </c>
      <c r="B107" s="95"/>
      <c r="C107" s="95">
        <v>465.76769999999999</v>
      </c>
      <c r="D107" s="95">
        <v>465.76769999999999</v>
      </c>
      <c r="E107" s="95"/>
      <c r="F107" s="95">
        <v>77.922899999999998</v>
      </c>
      <c r="G107" s="95"/>
      <c r="H107" s="95"/>
      <c r="I107" s="95">
        <v>61.947099999999999</v>
      </c>
      <c r="J107" s="95"/>
      <c r="K107" s="95"/>
      <c r="L107" s="95">
        <v>9.7345000000000006</v>
      </c>
      <c r="M107" s="95"/>
      <c r="N107" s="95">
        <v>0</v>
      </c>
      <c r="O107" s="95">
        <v>0</v>
      </c>
      <c r="P107" s="95"/>
    </row>
    <row r="108" spans="1:16" x14ac:dyDescent="0.25">
      <c r="A108" s="95" t="s">
        <v>508</v>
      </c>
      <c r="B108" s="95"/>
      <c r="C108" s="95"/>
      <c r="D108" s="95"/>
      <c r="E108" s="95"/>
      <c r="F108" s="95"/>
      <c r="G108" s="95"/>
      <c r="H108" s="95"/>
      <c r="I108" s="95">
        <v>0</v>
      </c>
      <c r="J108" s="95"/>
      <c r="K108" s="95"/>
      <c r="L108" s="95">
        <v>0</v>
      </c>
      <c r="M108" s="95"/>
      <c r="N108" s="95">
        <v>0</v>
      </c>
      <c r="O108" s="95">
        <v>0</v>
      </c>
      <c r="P108" s="95"/>
    </row>
    <row r="109" spans="1:16" x14ac:dyDescent="0.25">
      <c r="A109" s="95" t="s">
        <v>106</v>
      </c>
      <c r="B109" s="95">
        <v>19067</v>
      </c>
      <c r="C109" s="95">
        <v>830.01859999999999</v>
      </c>
      <c r="D109" s="95">
        <v>19897.018599999999</v>
      </c>
      <c r="E109" s="95">
        <v>10082.93</v>
      </c>
      <c r="F109" s="95">
        <v>3328.7712000000001</v>
      </c>
      <c r="G109" s="95">
        <v>1688.5397</v>
      </c>
      <c r="H109" s="95">
        <v>2727</v>
      </c>
      <c r="I109" s="95">
        <v>2646.3035</v>
      </c>
      <c r="J109" s="95">
        <v>60.522399999999998</v>
      </c>
      <c r="K109" s="95">
        <v>1961</v>
      </c>
      <c r="L109" s="95">
        <v>415.84769999999997</v>
      </c>
      <c r="M109" s="95">
        <v>927.09140000000002</v>
      </c>
      <c r="N109" s="95">
        <v>182</v>
      </c>
      <c r="O109" s="95">
        <v>0</v>
      </c>
      <c r="P109" s="95">
        <v>22755.1721</v>
      </c>
    </row>
    <row r="110" spans="1:16" x14ac:dyDescent="0.25">
      <c r="A110" s="95" t="s">
        <v>107</v>
      </c>
      <c r="B110" s="95"/>
      <c r="C110" s="95">
        <v>63.648099999999999</v>
      </c>
      <c r="D110" s="95">
        <v>63.648099999999999</v>
      </c>
      <c r="E110" s="95"/>
      <c r="F110" s="95">
        <v>10.648300000000001</v>
      </c>
      <c r="G110" s="95"/>
      <c r="H110" s="95"/>
      <c r="I110" s="95">
        <v>8.4651999999999994</v>
      </c>
      <c r="J110" s="95"/>
      <c r="K110" s="95"/>
      <c r="L110" s="95">
        <v>1.3302</v>
      </c>
      <c r="M110" s="95"/>
      <c r="N110" s="95">
        <v>0</v>
      </c>
      <c r="O110" s="95">
        <v>0</v>
      </c>
      <c r="P110" s="95"/>
    </row>
    <row r="111" spans="1:16" x14ac:dyDescent="0.25">
      <c r="A111" s="95" t="s">
        <v>108</v>
      </c>
      <c r="B111" s="95"/>
      <c r="C111" s="95">
        <v>28.923500000000001</v>
      </c>
      <c r="D111" s="95">
        <v>28.923500000000001</v>
      </c>
      <c r="E111" s="95"/>
      <c r="F111" s="95">
        <v>4.8388999999999998</v>
      </c>
      <c r="G111" s="95"/>
      <c r="H111" s="95"/>
      <c r="I111" s="95">
        <v>3.8468</v>
      </c>
      <c r="J111" s="95"/>
      <c r="K111" s="95"/>
      <c r="L111" s="95">
        <v>0.60450000000000004</v>
      </c>
      <c r="M111" s="95"/>
      <c r="N111" s="95">
        <v>0</v>
      </c>
      <c r="O111" s="95">
        <v>0</v>
      </c>
      <c r="P111" s="95"/>
    </row>
    <row r="112" spans="1:16" x14ac:dyDescent="0.25">
      <c r="A112" s="95" t="s">
        <v>109</v>
      </c>
      <c r="B112" s="95"/>
      <c r="C112" s="95">
        <v>4.3795999999999999</v>
      </c>
      <c r="D112" s="95">
        <v>4.3795999999999999</v>
      </c>
      <c r="E112" s="95"/>
      <c r="F112" s="95">
        <v>0.73270000000000002</v>
      </c>
      <c r="G112" s="95"/>
      <c r="H112" s="95"/>
      <c r="I112" s="95">
        <v>0.58250000000000002</v>
      </c>
      <c r="J112" s="95"/>
      <c r="K112" s="95"/>
      <c r="L112" s="95">
        <v>9.1499999999999998E-2</v>
      </c>
      <c r="M112" s="95"/>
      <c r="N112" s="95">
        <v>0</v>
      </c>
      <c r="O112" s="95">
        <v>0</v>
      </c>
      <c r="P112" s="95"/>
    </row>
    <row r="113" spans="1:16" x14ac:dyDescent="0.25">
      <c r="A113" s="95" t="s">
        <v>110</v>
      </c>
      <c r="B113" s="95">
        <v>563</v>
      </c>
      <c r="C113" s="95">
        <v>10.435</v>
      </c>
      <c r="D113" s="95">
        <v>573.43499999999995</v>
      </c>
      <c r="E113" s="95">
        <v>133.66</v>
      </c>
      <c r="F113" s="95">
        <v>95.935699999999997</v>
      </c>
      <c r="G113" s="95">
        <v>9.4311000000000007</v>
      </c>
      <c r="H113" s="95">
        <v>83</v>
      </c>
      <c r="I113" s="95">
        <v>76.266900000000007</v>
      </c>
      <c r="J113" s="95">
        <v>5.0499000000000001</v>
      </c>
      <c r="K113" s="95">
        <v>1</v>
      </c>
      <c r="L113" s="95">
        <v>11.9848</v>
      </c>
      <c r="M113" s="95"/>
      <c r="N113" s="95">
        <v>11</v>
      </c>
      <c r="O113" s="95">
        <v>0</v>
      </c>
      <c r="P113" s="95">
        <v>598.91600000000005</v>
      </c>
    </row>
    <row r="114" spans="1:16" x14ac:dyDescent="0.25">
      <c r="A114" s="95" t="s">
        <v>111</v>
      </c>
      <c r="B114" s="95"/>
      <c r="C114" s="95">
        <v>34.283000000000001</v>
      </c>
      <c r="D114" s="95">
        <v>34.283000000000001</v>
      </c>
      <c r="E114" s="95"/>
      <c r="F114" s="95">
        <v>5.7355</v>
      </c>
      <c r="G114" s="95"/>
      <c r="H114" s="95"/>
      <c r="I114" s="95">
        <v>4.5595999999999997</v>
      </c>
      <c r="J114" s="95"/>
      <c r="K114" s="95"/>
      <c r="L114" s="95">
        <v>0.71650000000000003</v>
      </c>
      <c r="M114" s="95"/>
      <c r="N114" s="95">
        <v>0</v>
      </c>
      <c r="O114" s="95">
        <v>0</v>
      </c>
      <c r="P114" s="95"/>
    </row>
    <row r="115" spans="1:16" x14ac:dyDescent="0.25">
      <c r="A115" s="95" t="s">
        <v>112</v>
      </c>
      <c r="B115" s="95"/>
      <c r="C115" s="95">
        <v>15.72</v>
      </c>
      <c r="D115" s="95">
        <v>15.72</v>
      </c>
      <c r="E115" s="95"/>
      <c r="F115" s="95">
        <v>2.63</v>
      </c>
      <c r="G115" s="95"/>
      <c r="H115" s="95"/>
      <c r="I115" s="95">
        <v>2.0908000000000002</v>
      </c>
      <c r="J115" s="95"/>
      <c r="K115" s="95"/>
      <c r="L115" s="95">
        <v>0.32850000000000001</v>
      </c>
      <c r="M115" s="95"/>
      <c r="N115" s="95">
        <v>0</v>
      </c>
      <c r="O115" s="95">
        <v>0</v>
      </c>
      <c r="P115" s="95"/>
    </row>
    <row r="116" spans="1:16" x14ac:dyDescent="0.25">
      <c r="A116" s="95" t="s">
        <v>113</v>
      </c>
      <c r="B116" s="95">
        <v>7315</v>
      </c>
      <c r="C116" s="95">
        <v>262.99720000000002</v>
      </c>
      <c r="D116" s="95">
        <v>7577.9971999999998</v>
      </c>
      <c r="E116" s="95">
        <v>4309.7700000000004</v>
      </c>
      <c r="F116" s="95">
        <v>1267.7989</v>
      </c>
      <c r="G116" s="95">
        <v>760.49279999999999</v>
      </c>
      <c r="H116" s="95">
        <v>1167</v>
      </c>
      <c r="I116" s="95">
        <v>1007.8736</v>
      </c>
      <c r="J116" s="95">
        <v>119.34480000000001</v>
      </c>
      <c r="K116" s="95">
        <v>275</v>
      </c>
      <c r="L116" s="95">
        <v>158.3801</v>
      </c>
      <c r="M116" s="95">
        <v>69.971900000000005</v>
      </c>
      <c r="N116" s="95">
        <v>122</v>
      </c>
      <c r="O116" s="95">
        <v>0</v>
      </c>
      <c r="P116" s="95">
        <v>8649.8066999999992</v>
      </c>
    </row>
    <row r="117" spans="1:16" x14ac:dyDescent="0.25">
      <c r="A117" s="95" t="s">
        <v>509</v>
      </c>
      <c r="B117" s="95"/>
      <c r="C117" s="95"/>
      <c r="D117" s="95"/>
      <c r="E117" s="95"/>
      <c r="F117" s="95"/>
      <c r="G117" s="95"/>
      <c r="H117" s="95"/>
      <c r="I117" s="95">
        <v>0</v>
      </c>
      <c r="J117" s="95"/>
      <c r="K117" s="95"/>
      <c r="L117" s="95">
        <v>0</v>
      </c>
      <c r="M117" s="95"/>
      <c r="N117" s="95">
        <v>0</v>
      </c>
      <c r="O117" s="95">
        <v>0</v>
      </c>
      <c r="P117" s="95"/>
    </row>
    <row r="118" spans="1:16" x14ac:dyDescent="0.25">
      <c r="A118" s="95" t="s">
        <v>114</v>
      </c>
      <c r="B118" s="95"/>
      <c r="C118" s="95"/>
      <c r="D118" s="95">
        <v>0</v>
      </c>
      <c r="E118" s="95">
        <v>0</v>
      </c>
      <c r="F118" s="95"/>
      <c r="G118" s="95"/>
      <c r="H118" s="95"/>
      <c r="I118" s="95">
        <v>0</v>
      </c>
      <c r="J118" s="95"/>
      <c r="K118" s="95"/>
      <c r="L118" s="95">
        <v>0</v>
      </c>
      <c r="M118" s="95"/>
      <c r="N118" s="95">
        <v>0</v>
      </c>
      <c r="O118" s="95">
        <v>0</v>
      </c>
      <c r="P118" s="95"/>
    </row>
    <row r="119" spans="1:16" x14ac:dyDescent="0.25">
      <c r="A119" s="95" t="s">
        <v>115</v>
      </c>
      <c r="B119" s="95"/>
      <c r="C119" s="95"/>
      <c r="D119" s="95">
        <v>0</v>
      </c>
      <c r="E119" s="95"/>
      <c r="F119" s="95"/>
      <c r="G119" s="95"/>
      <c r="H119" s="95"/>
      <c r="I119" s="95">
        <v>0</v>
      </c>
      <c r="J119" s="95"/>
      <c r="K119" s="95"/>
      <c r="L119" s="95">
        <v>0</v>
      </c>
      <c r="M119" s="95"/>
      <c r="N119" s="95">
        <v>0</v>
      </c>
      <c r="O119" s="95">
        <v>0</v>
      </c>
      <c r="P119" s="95"/>
    </row>
    <row r="120" spans="1:16" x14ac:dyDescent="0.25">
      <c r="A120" s="95" t="s">
        <v>116</v>
      </c>
      <c r="B120" s="95">
        <v>188</v>
      </c>
      <c r="C120" s="95"/>
      <c r="D120" s="95">
        <v>188</v>
      </c>
      <c r="E120" s="95">
        <v>59</v>
      </c>
      <c r="F120" s="95">
        <v>31.452400000000001</v>
      </c>
      <c r="G120" s="95">
        <v>6.8868999999999998</v>
      </c>
      <c r="H120" s="95">
        <v>25</v>
      </c>
      <c r="I120" s="95">
        <v>25.004000000000001</v>
      </c>
      <c r="J120" s="95"/>
      <c r="K120" s="95"/>
      <c r="L120" s="95">
        <v>3.9291999999999998</v>
      </c>
      <c r="M120" s="95"/>
      <c r="N120" s="95">
        <v>0</v>
      </c>
      <c r="O120" s="95">
        <v>0</v>
      </c>
      <c r="P120" s="95">
        <v>194.8869</v>
      </c>
    </row>
    <row r="121" spans="1:16" x14ac:dyDescent="0.25">
      <c r="A121" s="95" t="s">
        <v>117</v>
      </c>
      <c r="B121" s="95"/>
      <c r="C121" s="95"/>
      <c r="D121" s="95">
        <v>0</v>
      </c>
      <c r="E121" s="95"/>
      <c r="F121" s="95"/>
      <c r="G121" s="95"/>
      <c r="H121" s="95"/>
      <c r="I121" s="95">
        <v>0</v>
      </c>
      <c r="J121" s="95"/>
      <c r="K121" s="95"/>
      <c r="L121" s="95">
        <v>0</v>
      </c>
      <c r="M121" s="95"/>
      <c r="N121" s="95">
        <v>0</v>
      </c>
      <c r="O121" s="95">
        <v>0</v>
      </c>
      <c r="P121" s="95"/>
    </row>
    <row r="122" spans="1:16" x14ac:dyDescent="0.25">
      <c r="A122" s="95" t="s">
        <v>118</v>
      </c>
      <c r="B122" s="95">
        <v>1385</v>
      </c>
      <c r="C122" s="95">
        <v>36.789400000000001</v>
      </c>
      <c r="D122" s="95">
        <v>1421.7893999999999</v>
      </c>
      <c r="E122" s="95">
        <v>788.13</v>
      </c>
      <c r="F122" s="95">
        <v>237.86539999999999</v>
      </c>
      <c r="G122" s="95">
        <v>137.56620000000001</v>
      </c>
      <c r="H122" s="95">
        <v>250</v>
      </c>
      <c r="I122" s="95">
        <v>189.09800000000001</v>
      </c>
      <c r="J122" s="95">
        <v>45.676499999999997</v>
      </c>
      <c r="K122" s="95">
        <v>4</v>
      </c>
      <c r="L122" s="95">
        <v>29.715399999999999</v>
      </c>
      <c r="M122" s="95"/>
      <c r="N122" s="95">
        <v>0</v>
      </c>
      <c r="O122" s="95">
        <v>0</v>
      </c>
      <c r="P122" s="95">
        <v>1605.0320999999999</v>
      </c>
    </row>
    <row r="123" spans="1:16" x14ac:dyDescent="0.25">
      <c r="A123" s="95" t="s">
        <v>119</v>
      </c>
      <c r="B123" s="95">
        <v>735</v>
      </c>
      <c r="C123" s="95">
        <v>25.141300000000001</v>
      </c>
      <c r="D123" s="95">
        <v>760.1413</v>
      </c>
      <c r="E123" s="95">
        <v>397.13</v>
      </c>
      <c r="F123" s="95">
        <v>127.1716</v>
      </c>
      <c r="G123" s="95">
        <v>67.489599999999996</v>
      </c>
      <c r="H123" s="95">
        <v>116</v>
      </c>
      <c r="I123" s="95">
        <v>101.0988</v>
      </c>
      <c r="J123" s="95">
        <v>11.1759</v>
      </c>
      <c r="K123" s="95">
        <v>1</v>
      </c>
      <c r="L123" s="95">
        <v>15.887</v>
      </c>
      <c r="M123" s="95"/>
      <c r="N123" s="95">
        <v>0</v>
      </c>
      <c r="O123" s="95">
        <v>0</v>
      </c>
      <c r="P123" s="95">
        <v>838.80679999999995</v>
      </c>
    </row>
    <row r="124" spans="1:16" x14ac:dyDescent="0.25">
      <c r="A124" s="95" t="s">
        <v>120</v>
      </c>
      <c r="B124" s="95"/>
      <c r="C124" s="95">
        <v>35.498199999999997</v>
      </c>
      <c r="D124" s="95">
        <v>35.498199999999997</v>
      </c>
      <c r="E124" s="95"/>
      <c r="F124" s="95">
        <v>5.9387999999999996</v>
      </c>
      <c r="G124" s="95"/>
      <c r="H124" s="95"/>
      <c r="I124" s="95">
        <v>4.7213000000000003</v>
      </c>
      <c r="J124" s="95"/>
      <c r="K124" s="95"/>
      <c r="L124" s="95">
        <v>0.7419</v>
      </c>
      <c r="M124" s="95"/>
      <c r="N124" s="95">
        <v>0</v>
      </c>
      <c r="O124" s="95">
        <v>0</v>
      </c>
      <c r="P124" s="95"/>
    </row>
    <row r="125" spans="1:16" x14ac:dyDescent="0.25">
      <c r="A125" s="95" t="s">
        <v>121</v>
      </c>
      <c r="B125" s="95"/>
      <c r="C125" s="95">
        <v>26.798999999999999</v>
      </c>
      <c r="D125" s="95">
        <v>26.798999999999999</v>
      </c>
      <c r="E125" s="95"/>
      <c r="F125" s="95">
        <v>4.4835000000000003</v>
      </c>
      <c r="G125" s="95"/>
      <c r="H125" s="95"/>
      <c r="I125" s="95">
        <v>3.5642999999999998</v>
      </c>
      <c r="J125" s="95"/>
      <c r="K125" s="95"/>
      <c r="L125" s="95">
        <v>0.56010000000000004</v>
      </c>
      <c r="M125" s="95"/>
      <c r="N125" s="95">
        <v>0</v>
      </c>
      <c r="O125" s="95">
        <v>0</v>
      </c>
      <c r="P125" s="95"/>
    </row>
    <row r="126" spans="1:16" x14ac:dyDescent="0.25">
      <c r="A126" s="95" t="s">
        <v>122</v>
      </c>
      <c r="B126" s="95"/>
      <c r="C126" s="95"/>
      <c r="D126" s="95">
        <v>0</v>
      </c>
      <c r="E126" s="95"/>
      <c r="F126" s="95"/>
      <c r="G126" s="95"/>
      <c r="H126" s="95"/>
      <c r="I126" s="95">
        <v>0</v>
      </c>
      <c r="J126" s="95"/>
      <c r="K126" s="95"/>
      <c r="L126" s="95">
        <v>0</v>
      </c>
      <c r="M126" s="95"/>
      <c r="N126" s="95">
        <v>0</v>
      </c>
      <c r="O126" s="95">
        <v>0</v>
      </c>
      <c r="P126" s="95"/>
    </row>
    <row r="127" spans="1:16" x14ac:dyDescent="0.25">
      <c r="A127" s="95" t="s">
        <v>123</v>
      </c>
      <c r="B127" s="95"/>
      <c r="C127" s="95"/>
      <c r="D127" s="95">
        <v>0</v>
      </c>
      <c r="E127" s="95"/>
      <c r="F127" s="95"/>
      <c r="G127" s="95"/>
      <c r="H127" s="95"/>
      <c r="I127" s="95">
        <v>0</v>
      </c>
      <c r="J127" s="95"/>
      <c r="K127" s="95"/>
      <c r="L127" s="95">
        <v>0</v>
      </c>
      <c r="M127" s="95"/>
      <c r="N127" s="95">
        <v>0</v>
      </c>
      <c r="O127" s="95">
        <v>0</v>
      </c>
      <c r="P127" s="95"/>
    </row>
    <row r="128" spans="1:16" x14ac:dyDescent="0.25">
      <c r="A128" s="95" t="s">
        <v>124</v>
      </c>
      <c r="B128" s="95"/>
      <c r="C128" s="95"/>
      <c r="D128" s="95">
        <v>0</v>
      </c>
      <c r="E128" s="95"/>
      <c r="F128" s="95"/>
      <c r="G128" s="95"/>
      <c r="H128" s="95"/>
      <c r="I128" s="95">
        <v>0</v>
      </c>
      <c r="J128" s="95"/>
      <c r="K128" s="95"/>
      <c r="L128" s="95">
        <v>0</v>
      </c>
      <c r="M128" s="95"/>
      <c r="N128" s="95">
        <v>0</v>
      </c>
      <c r="O128" s="95">
        <v>0</v>
      </c>
      <c r="P128" s="95"/>
    </row>
    <row r="129" spans="1:16" x14ac:dyDescent="0.25">
      <c r="A129" s="95" t="s">
        <v>125</v>
      </c>
      <c r="B129" s="95"/>
      <c r="C129" s="95">
        <v>7.5212000000000003</v>
      </c>
      <c r="D129" s="95">
        <v>7.5212000000000003</v>
      </c>
      <c r="E129" s="95"/>
      <c r="F129" s="95">
        <v>1.2583</v>
      </c>
      <c r="G129" s="95"/>
      <c r="H129" s="95"/>
      <c r="I129" s="95">
        <v>1.0003</v>
      </c>
      <c r="J129" s="95"/>
      <c r="K129" s="95"/>
      <c r="L129" s="95">
        <v>0.15720000000000001</v>
      </c>
      <c r="M129" s="95"/>
      <c r="N129" s="95">
        <v>0</v>
      </c>
      <c r="O129" s="95">
        <v>0</v>
      </c>
      <c r="P129" s="95"/>
    </row>
    <row r="130" spans="1:16" x14ac:dyDescent="0.25">
      <c r="A130" s="95" t="s">
        <v>126</v>
      </c>
      <c r="B130" s="95"/>
      <c r="C130" s="95">
        <v>44.533299999999997</v>
      </c>
      <c r="D130" s="95">
        <v>44.533299999999997</v>
      </c>
      <c r="E130" s="95"/>
      <c r="F130" s="95">
        <v>7.4504000000000001</v>
      </c>
      <c r="G130" s="95"/>
      <c r="H130" s="95"/>
      <c r="I130" s="95">
        <v>5.9229000000000003</v>
      </c>
      <c r="J130" s="95"/>
      <c r="K130" s="95"/>
      <c r="L130" s="95">
        <v>0.93069999999999997</v>
      </c>
      <c r="M130" s="95"/>
      <c r="N130" s="95">
        <v>0</v>
      </c>
      <c r="O130" s="95">
        <v>0</v>
      </c>
      <c r="P130" s="95"/>
    </row>
    <row r="131" spans="1:16" x14ac:dyDescent="0.25">
      <c r="A131" s="95" t="s">
        <v>127</v>
      </c>
      <c r="B131" s="95"/>
      <c r="C131" s="95"/>
      <c r="D131" s="95">
        <v>0</v>
      </c>
      <c r="E131" s="95"/>
      <c r="F131" s="95"/>
      <c r="G131" s="95"/>
      <c r="H131" s="95"/>
      <c r="I131" s="95">
        <v>0</v>
      </c>
      <c r="J131" s="95"/>
      <c r="K131" s="95"/>
      <c r="L131" s="95">
        <v>0</v>
      </c>
      <c r="M131" s="95"/>
      <c r="N131" s="95">
        <v>0</v>
      </c>
      <c r="O131" s="95">
        <v>0</v>
      </c>
      <c r="P131" s="95"/>
    </row>
    <row r="132" spans="1:16" x14ac:dyDescent="0.25">
      <c r="A132" s="95" t="s">
        <v>128</v>
      </c>
      <c r="B132" s="95"/>
      <c r="C132" s="95">
        <v>5.6590999999999996</v>
      </c>
      <c r="D132" s="95">
        <v>5.6590999999999996</v>
      </c>
      <c r="E132" s="95"/>
      <c r="F132" s="95">
        <v>0.94679999999999997</v>
      </c>
      <c r="G132" s="95"/>
      <c r="H132" s="95"/>
      <c r="I132" s="95">
        <v>0.75270000000000004</v>
      </c>
      <c r="J132" s="95"/>
      <c r="K132" s="95"/>
      <c r="L132" s="95">
        <v>0.1183</v>
      </c>
      <c r="M132" s="95"/>
      <c r="N132" s="95">
        <v>0</v>
      </c>
      <c r="O132" s="95">
        <v>0</v>
      </c>
      <c r="P132" s="95"/>
    </row>
    <row r="133" spans="1:16" x14ac:dyDescent="0.25">
      <c r="A133" s="95" t="s">
        <v>129</v>
      </c>
      <c r="B133" s="95"/>
      <c r="C133" s="95"/>
      <c r="D133" s="95">
        <v>0</v>
      </c>
      <c r="E133" s="95">
        <v>0</v>
      </c>
      <c r="F133" s="95"/>
      <c r="G133" s="95"/>
      <c r="H133" s="95"/>
      <c r="I133" s="95">
        <v>0</v>
      </c>
      <c r="J133" s="95"/>
      <c r="K133" s="95"/>
      <c r="L133" s="95">
        <v>0</v>
      </c>
      <c r="M133" s="95"/>
      <c r="N133" s="95">
        <v>0</v>
      </c>
      <c r="O133" s="95">
        <v>0</v>
      </c>
      <c r="P133" s="95"/>
    </row>
    <row r="134" spans="1:16" x14ac:dyDescent="0.25">
      <c r="A134" s="95" t="s">
        <v>130</v>
      </c>
      <c r="B134" s="95"/>
      <c r="C134" s="95">
        <v>17.605399999999999</v>
      </c>
      <c r="D134" s="95">
        <v>17.605399999999999</v>
      </c>
      <c r="E134" s="95"/>
      <c r="F134" s="95">
        <v>2.9453999999999998</v>
      </c>
      <c r="G134" s="95"/>
      <c r="H134" s="95"/>
      <c r="I134" s="95">
        <v>2.3414999999999999</v>
      </c>
      <c r="J134" s="95"/>
      <c r="K134" s="95"/>
      <c r="L134" s="95">
        <v>0.36799999999999999</v>
      </c>
      <c r="M134" s="95"/>
      <c r="N134" s="95">
        <v>0</v>
      </c>
      <c r="O134" s="95">
        <v>0</v>
      </c>
      <c r="P134" s="95"/>
    </row>
    <row r="135" spans="1:16" x14ac:dyDescent="0.25">
      <c r="A135" s="95" t="s">
        <v>131</v>
      </c>
      <c r="B135" s="95"/>
      <c r="C135" s="95"/>
      <c r="D135" s="95">
        <v>0</v>
      </c>
      <c r="E135" s="95"/>
      <c r="F135" s="95"/>
      <c r="G135" s="95"/>
      <c r="H135" s="95"/>
      <c r="I135" s="95">
        <v>0</v>
      </c>
      <c r="J135" s="95"/>
      <c r="K135" s="95"/>
      <c r="L135" s="95">
        <v>0</v>
      </c>
      <c r="M135" s="95"/>
      <c r="N135" s="95">
        <v>0</v>
      </c>
      <c r="O135" s="95">
        <v>0</v>
      </c>
      <c r="P135" s="95"/>
    </row>
    <row r="136" spans="1:16" x14ac:dyDescent="0.25">
      <c r="A136" s="95" t="s">
        <v>132</v>
      </c>
      <c r="B136" s="95"/>
      <c r="C136" s="95"/>
      <c r="D136" s="95">
        <v>0</v>
      </c>
      <c r="E136" s="95"/>
      <c r="F136" s="95"/>
      <c r="G136" s="95"/>
      <c r="H136" s="95"/>
      <c r="I136" s="95">
        <v>0</v>
      </c>
      <c r="J136" s="95"/>
      <c r="K136" s="95"/>
      <c r="L136" s="95">
        <v>0</v>
      </c>
      <c r="M136" s="95"/>
      <c r="N136" s="95">
        <v>0</v>
      </c>
      <c r="O136" s="95">
        <v>0</v>
      </c>
      <c r="P136" s="95"/>
    </row>
    <row r="137" spans="1:16" x14ac:dyDescent="0.25">
      <c r="A137" s="95" t="s">
        <v>133</v>
      </c>
      <c r="B137" s="95"/>
      <c r="C137" s="95"/>
      <c r="D137" s="95">
        <v>0</v>
      </c>
      <c r="E137" s="95"/>
      <c r="F137" s="95"/>
      <c r="G137" s="95"/>
      <c r="H137" s="95"/>
      <c r="I137" s="95">
        <v>0</v>
      </c>
      <c r="J137" s="95"/>
      <c r="K137" s="95"/>
      <c r="L137" s="95">
        <v>0</v>
      </c>
      <c r="M137" s="95"/>
      <c r="N137" s="95">
        <v>0</v>
      </c>
      <c r="O137" s="95">
        <v>0</v>
      </c>
      <c r="P137" s="95"/>
    </row>
    <row r="138" spans="1:16" x14ac:dyDescent="0.25">
      <c r="A138" s="95" t="s">
        <v>134</v>
      </c>
      <c r="B138" s="95"/>
      <c r="C138" s="95"/>
      <c r="D138" s="95">
        <v>0</v>
      </c>
      <c r="E138" s="95"/>
      <c r="F138" s="95"/>
      <c r="G138" s="95"/>
      <c r="H138" s="95"/>
      <c r="I138" s="95">
        <v>0</v>
      </c>
      <c r="J138" s="95"/>
      <c r="K138" s="95"/>
      <c r="L138" s="95">
        <v>0</v>
      </c>
      <c r="M138" s="95"/>
      <c r="N138" s="95">
        <v>0</v>
      </c>
      <c r="O138" s="95">
        <v>0</v>
      </c>
      <c r="P138" s="95"/>
    </row>
    <row r="139" spans="1:16" x14ac:dyDescent="0.25">
      <c r="A139" s="95" t="s">
        <v>135</v>
      </c>
      <c r="B139" s="95"/>
      <c r="C139" s="95"/>
      <c r="D139" s="95">
        <v>0</v>
      </c>
      <c r="E139" s="95"/>
      <c r="F139" s="95"/>
      <c r="G139" s="95"/>
      <c r="H139" s="95"/>
      <c r="I139" s="95">
        <v>0</v>
      </c>
      <c r="J139" s="95"/>
      <c r="K139" s="95"/>
      <c r="L139" s="95">
        <v>0</v>
      </c>
      <c r="M139" s="95"/>
      <c r="N139" s="95">
        <v>0</v>
      </c>
      <c r="O139" s="95">
        <v>0</v>
      </c>
      <c r="P139" s="95"/>
    </row>
    <row r="140" spans="1:16" x14ac:dyDescent="0.25">
      <c r="A140" s="95" t="s">
        <v>136</v>
      </c>
      <c r="B140" s="95">
        <v>991</v>
      </c>
      <c r="C140" s="95">
        <v>23.272500000000001</v>
      </c>
      <c r="D140" s="95">
        <v>1014.2725</v>
      </c>
      <c r="E140" s="95">
        <v>564.67999999999995</v>
      </c>
      <c r="F140" s="95">
        <v>169.68780000000001</v>
      </c>
      <c r="G140" s="95">
        <v>98.748099999999994</v>
      </c>
      <c r="H140" s="95">
        <v>176</v>
      </c>
      <c r="I140" s="95">
        <v>134.8982</v>
      </c>
      <c r="J140" s="95">
        <v>30.8263</v>
      </c>
      <c r="K140" s="95">
        <v>8</v>
      </c>
      <c r="L140" s="95">
        <v>21.1983</v>
      </c>
      <c r="M140" s="95"/>
      <c r="N140" s="95">
        <v>0</v>
      </c>
      <c r="O140" s="95">
        <v>0</v>
      </c>
      <c r="P140" s="95">
        <v>1143.8469</v>
      </c>
    </row>
    <row r="141" spans="1:16" x14ac:dyDescent="0.25">
      <c r="A141" s="95" t="s">
        <v>510</v>
      </c>
      <c r="B141" s="95"/>
      <c r="C141" s="95"/>
      <c r="D141" s="95"/>
      <c r="E141" s="95"/>
      <c r="F141" s="95"/>
      <c r="G141" s="95"/>
      <c r="H141" s="95"/>
      <c r="I141" s="95">
        <v>0</v>
      </c>
      <c r="J141" s="95"/>
      <c r="K141" s="95"/>
      <c r="L141" s="95">
        <v>0</v>
      </c>
      <c r="M141" s="95"/>
      <c r="N141" s="95">
        <v>0</v>
      </c>
      <c r="O141" s="95">
        <v>0</v>
      </c>
      <c r="P141" s="95"/>
    </row>
    <row r="142" spans="1:16" x14ac:dyDescent="0.25">
      <c r="A142" s="95" t="s">
        <v>511</v>
      </c>
      <c r="B142" s="95">
        <v>209</v>
      </c>
      <c r="C142" s="95"/>
      <c r="D142" s="95"/>
      <c r="E142" s="95">
        <v>119</v>
      </c>
      <c r="F142" s="95">
        <v>34.965699999999998</v>
      </c>
      <c r="G142" s="95">
        <v>21.008600000000001</v>
      </c>
      <c r="H142" s="95">
        <v>18</v>
      </c>
      <c r="I142" s="95">
        <v>0</v>
      </c>
      <c r="J142" s="95"/>
      <c r="K142" s="95"/>
      <c r="L142" s="95">
        <v>0</v>
      </c>
      <c r="M142" s="95"/>
      <c r="N142" s="95">
        <v>0</v>
      </c>
      <c r="O142" s="95">
        <v>0</v>
      </c>
      <c r="P142" s="95">
        <v>230.0086</v>
      </c>
    </row>
    <row r="143" spans="1:16" x14ac:dyDescent="0.25">
      <c r="A143" s="95" t="s">
        <v>512</v>
      </c>
      <c r="B143" s="95"/>
      <c r="C143" s="95"/>
      <c r="D143" s="95"/>
      <c r="E143" s="95"/>
      <c r="F143" s="95"/>
      <c r="G143" s="95"/>
      <c r="H143" s="95"/>
      <c r="I143" s="95">
        <v>0</v>
      </c>
      <c r="J143" s="95"/>
      <c r="K143" s="95"/>
      <c r="L143" s="95">
        <v>0</v>
      </c>
      <c r="M143" s="95"/>
      <c r="N143" s="95">
        <v>0</v>
      </c>
      <c r="O143" s="95">
        <v>0</v>
      </c>
      <c r="P143" s="95"/>
    </row>
    <row r="144" spans="1:16" x14ac:dyDescent="0.25">
      <c r="A144" s="95" t="s">
        <v>513</v>
      </c>
      <c r="B144" s="95"/>
      <c r="C144" s="95"/>
      <c r="D144" s="95"/>
      <c r="E144" s="95"/>
      <c r="F144" s="95"/>
      <c r="G144" s="95"/>
      <c r="H144" s="95"/>
      <c r="I144" s="95">
        <v>0</v>
      </c>
      <c r="J144" s="95"/>
      <c r="K144" s="95"/>
      <c r="L144" s="95">
        <v>0</v>
      </c>
      <c r="M144" s="95"/>
      <c r="N144" s="95">
        <v>0</v>
      </c>
      <c r="O144" s="95">
        <v>0</v>
      </c>
      <c r="P144" s="95"/>
    </row>
    <row r="145" spans="1:16" x14ac:dyDescent="0.25">
      <c r="A145" s="95" t="s">
        <v>514</v>
      </c>
      <c r="B145" s="95"/>
      <c r="C145" s="95"/>
      <c r="D145" s="95"/>
      <c r="E145" s="95"/>
      <c r="F145" s="95"/>
      <c r="G145" s="95"/>
      <c r="H145" s="95"/>
      <c r="I145" s="95">
        <v>0</v>
      </c>
      <c r="J145" s="95"/>
      <c r="K145" s="95"/>
      <c r="L145" s="95">
        <v>0</v>
      </c>
      <c r="M145" s="95"/>
      <c r="N145" s="95">
        <v>0</v>
      </c>
      <c r="O145" s="95">
        <v>0</v>
      </c>
      <c r="P145" s="95"/>
    </row>
    <row r="146" spans="1:16" x14ac:dyDescent="0.25">
      <c r="A146" s="95" t="s">
        <v>515</v>
      </c>
      <c r="B146" s="95"/>
      <c r="C146" s="95">
        <v>11.1564</v>
      </c>
      <c r="D146" s="95"/>
      <c r="E146" s="95"/>
      <c r="F146" s="95">
        <v>1.8665</v>
      </c>
      <c r="G146" s="95"/>
      <c r="H146" s="95"/>
      <c r="I146" s="95">
        <v>0</v>
      </c>
      <c r="J146" s="95"/>
      <c r="K146" s="95"/>
      <c r="L146" s="95">
        <v>0</v>
      </c>
      <c r="M146" s="95"/>
      <c r="N146" s="95">
        <v>0</v>
      </c>
      <c r="O146" s="95">
        <v>0</v>
      </c>
      <c r="P146" s="95"/>
    </row>
    <row r="147" spans="1:16" x14ac:dyDescent="0.25">
      <c r="A147" s="95" t="s">
        <v>137</v>
      </c>
      <c r="B147" s="95"/>
      <c r="C147" s="95">
        <v>49.4544</v>
      </c>
      <c r="D147" s="95">
        <v>49.4544</v>
      </c>
      <c r="E147" s="95"/>
      <c r="F147" s="95">
        <v>8.2736999999999998</v>
      </c>
      <c r="G147" s="95"/>
      <c r="H147" s="95"/>
      <c r="I147" s="95">
        <v>6.5773999999999999</v>
      </c>
      <c r="J147" s="95"/>
      <c r="K147" s="95"/>
      <c r="L147" s="95">
        <v>1.0336000000000001</v>
      </c>
      <c r="M147" s="95"/>
      <c r="N147" s="95">
        <v>0</v>
      </c>
      <c r="O147" s="95">
        <v>0</v>
      </c>
      <c r="P147" s="95"/>
    </row>
    <row r="148" spans="1:16" x14ac:dyDescent="0.25">
      <c r="A148" s="95" t="s">
        <v>138</v>
      </c>
      <c r="B148" s="95"/>
      <c r="C148" s="95">
        <v>26.3371</v>
      </c>
      <c r="D148" s="95">
        <v>26.3371</v>
      </c>
      <c r="E148" s="95">
        <v>0</v>
      </c>
      <c r="F148" s="95">
        <v>4.4062000000000001</v>
      </c>
      <c r="G148" s="95"/>
      <c r="H148" s="95"/>
      <c r="I148" s="95">
        <v>3.5028000000000001</v>
      </c>
      <c r="J148" s="95"/>
      <c r="K148" s="95"/>
      <c r="L148" s="95">
        <v>0.5504</v>
      </c>
      <c r="M148" s="95"/>
      <c r="N148" s="95">
        <v>0</v>
      </c>
      <c r="O148" s="95">
        <v>0</v>
      </c>
      <c r="P148" s="95"/>
    </row>
    <row r="149" spans="1:16" x14ac:dyDescent="0.25">
      <c r="A149" s="95" t="s">
        <v>139</v>
      </c>
      <c r="B149" s="95"/>
      <c r="C149" s="95">
        <v>21.8931</v>
      </c>
      <c r="D149" s="95">
        <v>21.8931</v>
      </c>
      <c r="E149" s="95">
        <v>0</v>
      </c>
      <c r="F149" s="95">
        <v>3.6627000000000001</v>
      </c>
      <c r="G149" s="95"/>
      <c r="H149" s="95"/>
      <c r="I149" s="95">
        <v>2.9117999999999999</v>
      </c>
      <c r="J149" s="95"/>
      <c r="K149" s="95"/>
      <c r="L149" s="95">
        <v>0.45760000000000001</v>
      </c>
      <c r="M149" s="95"/>
      <c r="N149" s="95">
        <v>0</v>
      </c>
      <c r="O149" s="95">
        <v>0</v>
      </c>
      <c r="P149" s="95"/>
    </row>
    <row r="150" spans="1:16" x14ac:dyDescent="0.25">
      <c r="A150" s="95" t="s">
        <v>140</v>
      </c>
      <c r="B150" s="95"/>
      <c r="C150" s="95">
        <v>16.896100000000001</v>
      </c>
      <c r="D150" s="95">
        <v>16.896100000000001</v>
      </c>
      <c r="E150" s="95">
        <v>0</v>
      </c>
      <c r="F150" s="95">
        <v>2.8267000000000002</v>
      </c>
      <c r="G150" s="95"/>
      <c r="H150" s="95"/>
      <c r="I150" s="95">
        <v>2.2471999999999999</v>
      </c>
      <c r="J150" s="95"/>
      <c r="K150" s="95"/>
      <c r="L150" s="95">
        <v>0.35310000000000002</v>
      </c>
      <c r="M150" s="95"/>
      <c r="N150" s="95">
        <v>0</v>
      </c>
      <c r="O150" s="95">
        <v>0</v>
      </c>
      <c r="P150" s="95"/>
    </row>
    <row r="151" spans="1:16" x14ac:dyDescent="0.25">
      <c r="A151" s="95" t="s">
        <v>141</v>
      </c>
      <c r="B151" s="95"/>
      <c r="C151" s="95">
        <v>7.0305</v>
      </c>
      <c r="D151" s="95">
        <v>7.0305</v>
      </c>
      <c r="E151" s="95">
        <v>0</v>
      </c>
      <c r="F151" s="95">
        <v>1.1761999999999999</v>
      </c>
      <c r="G151" s="95"/>
      <c r="H151" s="95"/>
      <c r="I151" s="95">
        <v>0.93510000000000004</v>
      </c>
      <c r="J151" s="95"/>
      <c r="K151" s="95"/>
      <c r="L151" s="95">
        <v>0.1469</v>
      </c>
      <c r="M151" s="95"/>
      <c r="N151" s="95">
        <v>0</v>
      </c>
      <c r="O151" s="95">
        <v>0</v>
      </c>
      <c r="P151" s="95"/>
    </row>
    <row r="152" spans="1:16" x14ac:dyDescent="0.25">
      <c r="A152" s="95" t="s">
        <v>142</v>
      </c>
      <c r="B152" s="95"/>
      <c r="C152" s="95">
        <v>17.026700000000002</v>
      </c>
      <c r="D152" s="95">
        <v>17.026700000000002</v>
      </c>
      <c r="E152" s="95">
        <v>0</v>
      </c>
      <c r="F152" s="95">
        <v>2.8485999999999998</v>
      </c>
      <c r="G152" s="95"/>
      <c r="H152" s="95"/>
      <c r="I152" s="95">
        <v>2.2646000000000002</v>
      </c>
      <c r="J152" s="95"/>
      <c r="K152" s="95"/>
      <c r="L152" s="95">
        <v>0.35589999999999999</v>
      </c>
      <c r="M152" s="95"/>
      <c r="N152" s="95">
        <v>0</v>
      </c>
      <c r="O152" s="95">
        <v>0</v>
      </c>
      <c r="P152" s="95"/>
    </row>
    <row r="153" spans="1:16" x14ac:dyDescent="0.25">
      <c r="A153" s="95" t="s">
        <v>143</v>
      </c>
      <c r="B153" s="95"/>
      <c r="C153" s="95"/>
      <c r="D153" s="95">
        <v>0</v>
      </c>
      <c r="E153" s="95">
        <v>0</v>
      </c>
      <c r="F153" s="95"/>
      <c r="G153" s="95"/>
      <c r="H153" s="95"/>
      <c r="I153" s="95">
        <v>0</v>
      </c>
      <c r="J153" s="95"/>
      <c r="K153" s="95"/>
      <c r="L153" s="95">
        <v>0</v>
      </c>
      <c r="M153" s="95"/>
      <c r="N153" s="95">
        <v>0</v>
      </c>
      <c r="O153" s="95">
        <v>0</v>
      </c>
      <c r="P153" s="95"/>
    </row>
    <row r="154" spans="1:16" x14ac:dyDescent="0.25">
      <c r="A154" s="95" t="s">
        <v>144</v>
      </c>
      <c r="B154" s="95"/>
      <c r="C154" s="95">
        <v>45.744100000000003</v>
      </c>
      <c r="D154" s="95">
        <v>45.744100000000003</v>
      </c>
      <c r="E154" s="95">
        <v>0</v>
      </c>
      <c r="F154" s="95">
        <v>7.6529999999999996</v>
      </c>
      <c r="G154" s="95"/>
      <c r="H154" s="95"/>
      <c r="I154" s="95">
        <v>6.0839999999999996</v>
      </c>
      <c r="J154" s="95"/>
      <c r="K154" s="95"/>
      <c r="L154" s="95">
        <v>0.95609999999999995</v>
      </c>
      <c r="M154" s="95"/>
      <c r="N154" s="95">
        <v>0</v>
      </c>
      <c r="O154" s="95">
        <v>0</v>
      </c>
      <c r="P154" s="95"/>
    </row>
    <row r="155" spans="1:16" x14ac:dyDescent="0.25">
      <c r="A155" s="95" t="s">
        <v>516</v>
      </c>
      <c r="B155" s="95"/>
      <c r="C155" s="95">
        <v>0.1236</v>
      </c>
      <c r="D155" s="95"/>
      <c r="E155" s="95"/>
      <c r="F155" s="95">
        <v>2.07E-2</v>
      </c>
      <c r="G155" s="95"/>
      <c r="H155" s="95"/>
      <c r="I155" s="95">
        <v>0</v>
      </c>
      <c r="J155" s="95"/>
      <c r="K155" s="95"/>
      <c r="L155" s="95">
        <v>0</v>
      </c>
      <c r="M155" s="95"/>
      <c r="N155" s="95">
        <v>0</v>
      </c>
      <c r="O155" s="95">
        <v>0</v>
      </c>
      <c r="P155" s="95"/>
    </row>
    <row r="156" spans="1:16" x14ac:dyDescent="0.25">
      <c r="A156" s="95" t="s">
        <v>145</v>
      </c>
      <c r="B156" s="95"/>
      <c r="C156" s="95">
        <v>125.87690000000001</v>
      </c>
      <c r="D156" s="95">
        <v>125.87690000000001</v>
      </c>
      <c r="E156" s="95"/>
      <c r="F156" s="95">
        <v>21.059200000000001</v>
      </c>
      <c r="G156" s="95"/>
      <c r="H156" s="95"/>
      <c r="I156" s="95">
        <v>16.741599999999998</v>
      </c>
      <c r="J156" s="95"/>
      <c r="K156" s="95"/>
      <c r="L156" s="95">
        <v>2.6307999999999998</v>
      </c>
      <c r="M156" s="95"/>
      <c r="N156" s="95">
        <v>0</v>
      </c>
      <c r="O156" s="95">
        <v>0</v>
      </c>
      <c r="P156" s="95"/>
    </row>
    <row r="157" spans="1:16" x14ac:dyDescent="0.25">
      <c r="A157" s="95" t="s">
        <v>146</v>
      </c>
      <c r="B157" s="95">
        <v>2762</v>
      </c>
      <c r="C157" s="95">
        <v>122.8006</v>
      </c>
      <c r="D157" s="95">
        <v>2884.8006</v>
      </c>
      <c r="E157" s="95">
        <v>1239.73</v>
      </c>
      <c r="F157" s="95">
        <v>482.62709999999998</v>
      </c>
      <c r="G157" s="95">
        <v>189.2757</v>
      </c>
      <c r="H157" s="95">
        <v>382</v>
      </c>
      <c r="I157" s="95">
        <v>383.67849999999999</v>
      </c>
      <c r="J157" s="95"/>
      <c r="K157" s="95">
        <v>14</v>
      </c>
      <c r="L157" s="95">
        <v>60.292299999999997</v>
      </c>
      <c r="M157" s="95"/>
      <c r="N157" s="95">
        <v>0</v>
      </c>
      <c r="O157" s="95">
        <v>0</v>
      </c>
      <c r="P157" s="95">
        <v>3074.0763000000002</v>
      </c>
    </row>
    <row r="158" spans="1:16" x14ac:dyDescent="0.25">
      <c r="A158" s="95" t="s">
        <v>517</v>
      </c>
      <c r="B158" s="95"/>
      <c r="C158" s="95">
        <v>25.9618</v>
      </c>
      <c r="D158" s="95"/>
      <c r="E158" s="95"/>
      <c r="F158" s="95">
        <v>4.3433999999999999</v>
      </c>
      <c r="G158" s="95"/>
      <c r="H158" s="95"/>
      <c r="I158" s="95">
        <v>0</v>
      </c>
      <c r="J158" s="95"/>
      <c r="K158" s="95"/>
      <c r="L158" s="95">
        <v>0</v>
      </c>
      <c r="M158" s="95"/>
      <c r="N158" s="95">
        <v>0</v>
      </c>
      <c r="O158" s="95">
        <v>0</v>
      </c>
      <c r="P158" s="95"/>
    </row>
    <row r="159" spans="1:16" x14ac:dyDescent="0.25">
      <c r="A159" s="95" t="s">
        <v>518</v>
      </c>
      <c r="B159" s="95"/>
      <c r="C159" s="95">
        <v>11.580299999999999</v>
      </c>
      <c r="D159" s="95"/>
      <c r="E159" s="95"/>
      <c r="F159" s="95">
        <v>1.9374</v>
      </c>
      <c r="G159" s="95"/>
      <c r="H159" s="95"/>
      <c r="I159" s="95">
        <v>0</v>
      </c>
      <c r="J159" s="95"/>
      <c r="K159" s="95"/>
      <c r="L159" s="95">
        <v>0</v>
      </c>
      <c r="M159" s="95"/>
      <c r="N159" s="95">
        <v>0</v>
      </c>
      <c r="O159" s="95">
        <v>0</v>
      </c>
      <c r="P159" s="95"/>
    </row>
    <row r="160" spans="1:16" x14ac:dyDescent="0.25">
      <c r="A160" s="95" t="s">
        <v>519</v>
      </c>
      <c r="B160" s="95">
        <v>104</v>
      </c>
      <c r="C160" s="95"/>
      <c r="D160" s="95"/>
      <c r="E160" s="95">
        <v>50.89</v>
      </c>
      <c r="F160" s="95">
        <v>17.3992</v>
      </c>
      <c r="G160" s="95">
        <v>8.3727</v>
      </c>
      <c r="H160" s="95">
        <v>9</v>
      </c>
      <c r="I160" s="95">
        <v>0</v>
      </c>
      <c r="J160" s="95"/>
      <c r="K160" s="95"/>
      <c r="L160" s="95">
        <v>0</v>
      </c>
      <c r="M160" s="95"/>
      <c r="N160" s="95">
        <v>0</v>
      </c>
      <c r="O160" s="95">
        <v>0</v>
      </c>
      <c r="P160" s="95">
        <v>112.37269999999999</v>
      </c>
    </row>
    <row r="161" spans="1:16" x14ac:dyDescent="0.25">
      <c r="A161" s="95" t="s">
        <v>147</v>
      </c>
      <c r="B161" s="95"/>
      <c r="C161" s="95">
        <v>126.45229999999999</v>
      </c>
      <c r="D161" s="95">
        <v>126.45229999999999</v>
      </c>
      <c r="E161" s="95"/>
      <c r="F161" s="95">
        <v>21.1555</v>
      </c>
      <c r="G161" s="95"/>
      <c r="H161" s="95"/>
      <c r="I161" s="95">
        <v>16.818200000000001</v>
      </c>
      <c r="J161" s="95"/>
      <c r="K161" s="95"/>
      <c r="L161" s="95">
        <v>2.6429</v>
      </c>
      <c r="M161" s="95"/>
      <c r="N161" s="95">
        <v>0</v>
      </c>
      <c r="O161" s="95">
        <v>0</v>
      </c>
      <c r="P161" s="95"/>
    </row>
    <row r="162" spans="1:16" x14ac:dyDescent="0.25">
      <c r="A162" s="95" t="s">
        <v>148</v>
      </c>
      <c r="B162" s="95"/>
      <c r="C162" s="95">
        <v>55.204500000000003</v>
      </c>
      <c r="D162" s="95">
        <v>55.204500000000003</v>
      </c>
      <c r="E162" s="95"/>
      <c r="F162" s="95">
        <v>9.2356999999999996</v>
      </c>
      <c r="G162" s="95"/>
      <c r="H162" s="95"/>
      <c r="I162" s="95">
        <v>7.3422000000000001</v>
      </c>
      <c r="J162" s="95"/>
      <c r="K162" s="95"/>
      <c r="L162" s="95">
        <v>1.1537999999999999</v>
      </c>
      <c r="M162" s="95"/>
      <c r="N162" s="95">
        <v>0</v>
      </c>
      <c r="O162" s="95">
        <v>0</v>
      </c>
      <c r="P162" s="95"/>
    </row>
    <row r="163" spans="1:16" x14ac:dyDescent="0.25">
      <c r="A163" s="95" t="s">
        <v>149</v>
      </c>
      <c r="B163" s="95"/>
      <c r="C163" s="95">
        <v>26.148800000000001</v>
      </c>
      <c r="D163" s="95">
        <v>26.148800000000001</v>
      </c>
      <c r="E163" s="95"/>
      <c r="F163" s="95">
        <v>4.3746999999999998</v>
      </c>
      <c r="G163" s="95"/>
      <c r="H163" s="95"/>
      <c r="I163" s="95">
        <v>3.4777999999999998</v>
      </c>
      <c r="J163" s="95"/>
      <c r="K163" s="95"/>
      <c r="L163" s="95">
        <v>0.54649999999999999</v>
      </c>
      <c r="M163" s="95"/>
      <c r="N163" s="95">
        <v>0</v>
      </c>
      <c r="O163" s="95">
        <v>0</v>
      </c>
      <c r="P163" s="95"/>
    </row>
    <row r="164" spans="1:16" x14ac:dyDescent="0.25">
      <c r="A164" s="95" t="s">
        <v>150</v>
      </c>
      <c r="B164" s="95"/>
      <c r="C164" s="95">
        <v>73.485900000000001</v>
      </c>
      <c r="D164" s="95">
        <v>73.485900000000001</v>
      </c>
      <c r="E164" s="95"/>
      <c r="F164" s="95">
        <v>12.2942</v>
      </c>
      <c r="G164" s="95"/>
      <c r="H164" s="95"/>
      <c r="I164" s="95">
        <v>9.7736000000000001</v>
      </c>
      <c r="J164" s="95"/>
      <c r="K164" s="95"/>
      <c r="L164" s="95">
        <v>1.5359</v>
      </c>
      <c r="M164" s="95"/>
      <c r="N164" s="95">
        <v>0</v>
      </c>
      <c r="O164" s="95">
        <v>0</v>
      </c>
      <c r="P164" s="95"/>
    </row>
    <row r="165" spans="1:16" x14ac:dyDescent="0.25">
      <c r="A165" s="95" t="s">
        <v>151</v>
      </c>
      <c r="B165" s="95"/>
      <c r="C165" s="95">
        <v>62.094499999999996</v>
      </c>
      <c r="D165" s="95">
        <v>62.094499999999996</v>
      </c>
      <c r="E165" s="95">
        <v>0</v>
      </c>
      <c r="F165" s="95">
        <v>10.388400000000001</v>
      </c>
      <c r="G165" s="95"/>
      <c r="H165" s="95"/>
      <c r="I165" s="95">
        <v>8.2585999999999995</v>
      </c>
      <c r="J165" s="95"/>
      <c r="K165" s="95"/>
      <c r="L165" s="95">
        <v>1.2978000000000001</v>
      </c>
      <c r="M165" s="95"/>
      <c r="N165" s="95">
        <v>0</v>
      </c>
      <c r="O165" s="95">
        <v>0</v>
      </c>
      <c r="P165" s="95"/>
    </row>
    <row r="166" spans="1:16" x14ac:dyDescent="0.25">
      <c r="A166" s="95" t="s">
        <v>152</v>
      </c>
      <c r="B166" s="95"/>
      <c r="C166" s="95">
        <v>21.387699999999999</v>
      </c>
      <c r="D166" s="95">
        <v>21.387699999999999</v>
      </c>
      <c r="E166" s="95"/>
      <c r="F166" s="95">
        <v>3.5781999999999998</v>
      </c>
      <c r="G166" s="95"/>
      <c r="H166" s="95"/>
      <c r="I166" s="95">
        <v>2.8445999999999998</v>
      </c>
      <c r="J166" s="95"/>
      <c r="K166" s="95"/>
      <c r="L166" s="95">
        <v>0.44700000000000001</v>
      </c>
      <c r="M166" s="95"/>
      <c r="N166" s="95">
        <v>0</v>
      </c>
      <c r="O166" s="95">
        <v>0</v>
      </c>
      <c r="P166" s="95"/>
    </row>
    <row r="167" spans="1:16" x14ac:dyDescent="0.25">
      <c r="A167" s="95" t="s">
        <v>153</v>
      </c>
      <c r="B167" s="95"/>
      <c r="C167" s="95"/>
      <c r="D167" s="95">
        <v>0</v>
      </c>
      <c r="E167" s="95"/>
      <c r="F167" s="95"/>
      <c r="G167" s="95"/>
      <c r="H167" s="95"/>
      <c r="I167" s="95">
        <v>0</v>
      </c>
      <c r="J167" s="95"/>
      <c r="K167" s="95"/>
      <c r="L167" s="95">
        <v>0</v>
      </c>
      <c r="M167" s="95"/>
      <c r="N167" s="95">
        <v>0</v>
      </c>
      <c r="O167" s="95">
        <v>0</v>
      </c>
      <c r="P167" s="95"/>
    </row>
    <row r="168" spans="1:16" x14ac:dyDescent="0.25">
      <c r="A168" s="95" t="s">
        <v>154</v>
      </c>
      <c r="B168" s="95"/>
      <c r="C168" s="95"/>
      <c r="D168" s="95">
        <v>0</v>
      </c>
      <c r="E168" s="95"/>
      <c r="F168" s="95"/>
      <c r="G168" s="95"/>
      <c r="H168" s="95"/>
      <c r="I168" s="95">
        <v>0</v>
      </c>
      <c r="J168" s="95"/>
      <c r="K168" s="95"/>
      <c r="L168" s="95">
        <v>0</v>
      </c>
      <c r="M168" s="95"/>
      <c r="N168" s="95">
        <v>0</v>
      </c>
      <c r="O168" s="95">
        <v>0</v>
      </c>
      <c r="P168" s="95"/>
    </row>
    <row r="169" spans="1:16" x14ac:dyDescent="0.25">
      <c r="A169" s="95" t="s">
        <v>155</v>
      </c>
      <c r="B169" s="95"/>
      <c r="C169" s="95">
        <v>20.259699999999999</v>
      </c>
      <c r="D169" s="95">
        <v>20.259699999999999</v>
      </c>
      <c r="E169" s="95"/>
      <c r="F169" s="95">
        <v>3.3894000000000002</v>
      </c>
      <c r="G169" s="95"/>
      <c r="H169" s="95"/>
      <c r="I169" s="95">
        <v>2.6945000000000001</v>
      </c>
      <c r="J169" s="95"/>
      <c r="K169" s="95"/>
      <c r="L169" s="95">
        <v>0.4234</v>
      </c>
      <c r="M169" s="95"/>
      <c r="N169" s="95">
        <v>0</v>
      </c>
      <c r="O169" s="95">
        <v>0</v>
      </c>
      <c r="P169" s="95"/>
    </row>
    <row r="170" spans="1:16" x14ac:dyDescent="0.25">
      <c r="A170" s="95" t="s">
        <v>156</v>
      </c>
      <c r="B170" s="95">
        <v>4148</v>
      </c>
      <c r="C170" s="95">
        <v>123.4315</v>
      </c>
      <c r="D170" s="95">
        <v>4271.4314999999997</v>
      </c>
      <c r="E170" s="95">
        <v>1766.55</v>
      </c>
      <c r="F170" s="95">
        <v>714.6105</v>
      </c>
      <c r="G170" s="95">
        <v>262.98489999999998</v>
      </c>
      <c r="H170" s="95">
        <v>536</v>
      </c>
      <c r="I170" s="95">
        <v>568.10040000000004</v>
      </c>
      <c r="J170" s="95"/>
      <c r="K170" s="95">
        <v>108</v>
      </c>
      <c r="L170" s="95">
        <v>89.272900000000007</v>
      </c>
      <c r="M170" s="95">
        <v>11.2362</v>
      </c>
      <c r="N170" s="95">
        <v>56</v>
      </c>
      <c r="O170" s="95">
        <v>0</v>
      </c>
      <c r="P170" s="95">
        <v>4601.6526000000003</v>
      </c>
    </row>
    <row r="171" spans="1:16" x14ac:dyDescent="0.25">
      <c r="A171" s="95" t="s">
        <v>157</v>
      </c>
      <c r="B171" s="95">
        <v>4645</v>
      </c>
      <c r="C171" s="95">
        <v>156.84479999999999</v>
      </c>
      <c r="D171" s="95">
        <v>4801.8447999999999</v>
      </c>
      <c r="E171" s="95">
        <v>1789.8</v>
      </c>
      <c r="F171" s="95">
        <v>803.34860000000003</v>
      </c>
      <c r="G171" s="95">
        <v>246.61279999999999</v>
      </c>
      <c r="H171" s="95">
        <v>691</v>
      </c>
      <c r="I171" s="95">
        <v>638.6454</v>
      </c>
      <c r="J171" s="95">
        <v>39.265999999999998</v>
      </c>
      <c r="K171" s="95">
        <v>105</v>
      </c>
      <c r="L171" s="95">
        <v>100.3586</v>
      </c>
      <c r="M171" s="95">
        <v>2.7848999999999999</v>
      </c>
      <c r="N171" s="95">
        <v>40</v>
      </c>
      <c r="O171" s="95">
        <v>0</v>
      </c>
      <c r="P171" s="95">
        <v>5130.5084999999999</v>
      </c>
    </row>
    <row r="172" spans="1:16" x14ac:dyDescent="0.25">
      <c r="A172" s="95" t="s">
        <v>158</v>
      </c>
      <c r="B172" s="95">
        <v>702</v>
      </c>
      <c r="C172" s="95">
        <v>27.5152</v>
      </c>
      <c r="D172" s="95">
        <v>729.51520000000005</v>
      </c>
      <c r="E172" s="95">
        <v>283.39999999999998</v>
      </c>
      <c r="F172" s="95">
        <v>122.0479</v>
      </c>
      <c r="G172" s="95">
        <v>40.338000000000001</v>
      </c>
      <c r="H172" s="95">
        <v>77</v>
      </c>
      <c r="I172" s="95">
        <v>97.025499999999994</v>
      </c>
      <c r="J172" s="95"/>
      <c r="K172" s="95">
        <v>12</v>
      </c>
      <c r="L172" s="95">
        <v>15.2469</v>
      </c>
      <c r="M172" s="95"/>
      <c r="N172" s="95">
        <v>1</v>
      </c>
      <c r="O172" s="95">
        <v>0</v>
      </c>
      <c r="P172" s="95">
        <v>770.85320000000002</v>
      </c>
    </row>
    <row r="173" spans="1:16" x14ac:dyDescent="0.25">
      <c r="A173" s="95" t="s">
        <v>159</v>
      </c>
      <c r="B173" s="95"/>
      <c r="C173" s="95"/>
      <c r="D173" s="95">
        <v>0</v>
      </c>
      <c r="E173" s="95"/>
      <c r="F173" s="95"/>
      <c r="G173" s="95"/>
      <c r="H173" s="95"/>
      <c r="I173" s="95">
        <v>0</v>
      </c>
      <c r="J173" s="95"/>
      <c r="K173" s="95"/>
      <c r="L173" s="95">
        <v>0</v>
      </c>
      <c r="M173" s="95"/>
      <c r="N173" s="95">
        <v>0</v>
      </c>
      <c r="O173" s="95">
        <v>0</v>
      </c>
      <c r="P173" s="95"/>
    </row>
    <row r="174" spans="1:16" x14ac:dyDescent="0.25">
      <c r="A174" s="95" t="s">
        <v>160</v>
      </c>
      <c r="B174" s="95"/>
      <c r="C174" s="95">
        <v>15.9636</v>
      </c>
      <c r="D174" s="95">
        <v>15.9636</v>
      </c>
      <c r="E174" s="95"/>
      <c r="F174" s="95">
        <v>2.6707000000000001</v>
      </c>
      <c r="G174" s="95"/>
      <c r="H174" s="95"/>
      <c r="I174" s="95">
        <v>2.1232000000000002</v>
      </c>
      <c r="J174" s="95"/>
      <c r="K174" s="95"/>
      <c r="L174" s="95">
        <v>0.33360000000000001</v>
      </c>
      <c r="M174" s="95"/>
      <c r="N174" s="95">
        <v>0</v>
      </c>
      <c r="O174" s="95">
        <v>0</v>
      </c>
      <c r="P174" s="95"/>
    </row>
    <row r="175" spans="1:16" x14ac:dyDescent="0.25">
      <c r="A175" s="95" t="s">
        <v>161</v>
      </c>
      <c r="B175" s="95">
        <v>2180</v>
      </c>
      <c r="C175" s="95">
        <v>105.26179999999999</v>
      </c>
      <c r="D175" s="95">
        <v>2285.2618000000002</v>
      </c>
      <c r="E175" s="95">
        <v>776.13</v>
      </c>
      <c r="F175" s="95">
        <v>382.32429999999999</v>
      </c>
      <c r="G175" s="95">
        <v>98.451400000000007</v>
      </c>
      <c r="H175" s="95">
        <v>284</v>
      </c>
      <c r="I175" s="95">
        <v>303.93979999999999</v>
      </c>
      <c r="J175" s="95"/>
      <c r="K175" s="95">
        <v>137</v>
      </c>
      <c r="L175" s="95">
        <v>47.762</v>
      </c>
      <c r="M175" s="95">
        <v>53.5428</v>
      </c>
      <c r="N175" s="95">
        <v>30</v>
      </c>
      <c r="O175" s="95">
        <v>0</v>
      </c>
      <c r="P175" s="95">
        <v>2467.2559999999999</v>
      </c>
    </row>
    <row r="176" spans="1:16" x14ac:dyDescent="0.25">
      <c r="A176" s="95" t="s">
        <v>162</v>
      </c>
      <c r="B176" s="95">
        <v>20176</v>
      </c>
      <c r="C176" s="97">
        <v>1185.8182999999999</v>
      </c>
      <c r="D176" s="97">
        <v>21361.818299999999</v>
      </c>
      <c r="E176" s="95">
        <v>11946.75</v>
      </c>
      <c r="F176" s="95">
        <v>3573.8321999999998</v>
      </c>
      <c r="G176" s="95">
        <v>2093.2294000000002</v>
      </c>
      <c r="H176" s="95">
        <v>2845</v>
      </c>
      <c r="I176" s="95">
        <v>2841.1217999999999</v>
      </c>
      <c r="J176" s="95">
        <v>2.9085999999999999</v>
      </c>
      <c r="K176" s="95">
        <v>1293</v>
      </c>
      <c r="L176" s="95">
        <v>446.46199999999999</v>
      </c>
      <c r="M176" s="95">
        <v>507.9228</v>
      </c>
      <c r="N176" s="95">
        <v>290</v>
      </c>
      <c r="O176" s="95">
        <v>0</v>
      </c>
      <c r="P176" s="95">
        <v>24255.879099999998</v>
      </c>
    </row>
    <row r="177" spans="1:16" x14ac:dyDescent="0.25">
      <c r="A177" s="95" t="s">
        <v>163</v>
      </c>
      <c r="B177" s="95">
        <v>1146</v>
      </c>
      <c r="C177" s="95">
        <v>35.8371</v>
      </c>
      <c r="D177" s="95">
        <v>1181.8371</v>
      </c>
      <c r="E177" s="95">
        <v>425.23</v>
      </c>
      <c r="F177" s="95">
        <v>197.72130000000001</v>
      </c>
      <c r="G177" s="95">
        <v>56.877200000000002</v>
      </c>
      <c r="H177" s="95">
        <v>106</v>
      </c>
      <c r="I177" s="95">
        <v>157.18430000000001</v>
      </c>
      <c r="J177" s="95"/>
      <c r="K177" s="95">
        <v>13</v>
      </c>
      <c r="L177" s="95">
        <v>24.700399999999998</v>
      </c>
      <c r="M177" s="95"/>
      <c r="N177" s="95">
        <v>20</v>
      </c>
      <c r="O177" s="95">
        <v>0</v>
      </c>
      <c r="P177" s="95">
        <v>1258.7143000000001</v>
      </c>
    </row>
    <row r="178" spans="1:16" x14ac:dyDescent="0.25">
      <c r="A178" s="95" t="s">
        <v>164</v>
      </c>
      <c r="B178" s="95"/>
      <c r="C178" s="95">
        <v>0.34189999999999998</v>
      </c>
      <c r="D178" s="95">
        <v>0.34189999999999998</v>
      </c>
      <c r="E178" s="95"/>
      <c r="F178" s="95">
        <v>5.7200000000000001E-2</v>
      </c>
      <c r="G178" s="95"/>
      <c r="H178" s="95"/>
      <c r="I178" s="95">
        <v>4.5499999999999999E-2</v>
      </c>
      <c r="J178" s="95"/>
      <c r="K178" s="95"/>
      <c r="L178" s="95">
        <v>7.1000000000000004E-3</v>
      </c>
      <c r="M178" s="95"/>
      <c r="N178" s="95">
        <v>0</v>
      </c>
      <c r="O178" s="95">
        <v>0</v>
      </c>
      <c r="P178" s="95"/>
    </row>
    <row r="179" spans="1:16" x14ac:dyDescent="0.25">
      <c r="A179" s="95" t="s">
        <v>520</v>
      </c>
      <c r="B179" s="95"/>
      <c r="C179" s="95">
        <v>0.1542</v>
      </c>
      <c r="D179" s="95"/>
      <c r="E179" s="95">
        <v>0</v>
      </c>
      <c r="F179" s="95">
        <v>2.58E-2</v>
      </c>
      <c r="G179" s="95"/>
      <c r="H179" s="95"/>
      <c r="I179" s="95">
        <v>0</v>
      </c>
      <c r="J179" s="95"/>
      <c r="K179" s="95"/>
      <c r="L179" s="95">
        <v>0</v>
      </c>
      <c r="M179" s="95"/>
      <c r="N179" s="95">
        <v>0</v>
      </c>
      <c r="O179" s="95">
        <v>0</v>
      </c>
      <c r="P179" s="95"/>
    </row>
    <row r="180" spans="1:16" x14ac:dyDescent="0.25">
      <c r="A180" s="95" t="s">
        <v>521</v>
      </c>
      <c r="B180" s="95"/>
      <c r="C180" s="95">
        <v>1.0013000000000001</v>
      </c>
      <c r="D180" s="95"/>
      <c r="E180" s="95"/>
      <c r="F180" s="95">
        <v>0.16750000000000001</v>
      </c>
      <c r="G180" s="95"/>
      <c r="H180" s="95"/>
      <c r="I180" s="95">
        <v>0</v>
      </c>
      <c r="J180" s="95"/>
      <c r="K180" s="95"/>
      <c r="L180" s="95">
        <v>0</v>
      </c>
      <c r="M180" s="95"/>
      <c r="N180" s="95">
        <v>0</v>
      </c>
      <c r="O180" s="95">
        <v>0</v>
      </c>
      <c r="P180" s="95"/>
    </row>
    <row r="181" spans="1:16" x14ac:dyDescent="0.25">
      <c r="A181" s="95" t="s">
        <v>522</v>
      </c>
      <c r="B181" s="95"/>
      <c r="C181" s="95">
        <v>0.31509999999999999</v>
      </c>
      <c r="D181" s="95"/>
      <c r="E181" s="95"/>
      <c r="F181" s="95">
        <v>5.2699999999999997E-2</v>
      </c>
      <c r="G181" s="95"/>
      <c r="H181" s="95"/>
      <c r="I181" s="95">
        <v>0</v>
      </c>
      <c r="J181" s="95"/>
      <c r="K181" s="95"/>
      <c r="L181" s="95">
        <v>0</v>
      </c>
      <c r="M181" s="95"/>
      <c r="N181" s="95">
        <v>0</v>
      </c>
      <c r="O181" s="95">
        <v>0</v>
      </c>
      <c r="P181" s="95"/>
    </row>
    <row r="182" spans="1:16" x14ac:dyDescent="0.25">
      <c r="A182" s="95" t="s">
        <v>165</v>
      </c>
      <c r="B182" s="95"/>
      <c r="C182" s="95">
        <v>26.814699999999998</v>
      </c>
      <c r="D182" s="95">
        <v>26.814699999999998</v>
      </c>
      <c r="E182" s="95"/>
      <c r="F182" s="95">
        <v>4.4861000000000004</v>
      </c>
      <c r="G182" s="95"/>
      <c r="H182" s="95"/>
      <c r="I182" s="95">
        <v>3.5663999999999998</v>
      </c>
      <c r="J182" s="95"/>
      <c r="K182" s="95"/>
      <c r="L182" s="95">
        <v>0.56040000000000001</v>
      </c>
      <c r="M182" s="95"/>
      <c r="N182" s="95">
        <v>0</v>
      </c>
      <c r="O182" s="95">
        <v>0</v>
      </c>
      <c r="P182" s="95"/>
    </row>
    <row r="183" spans="1:16" x14ac:dyDescent="0.25">
      <c r="A183" s="95" t="s">
        <v>166</v>
      </c>
      <c r="B183" s="95"/>
      <c r="C183" s="95"/>
      <c r="D183" s="95">
        <v>0</v>
      </c>
      <c r="E183" s="95"/>
      <c r="F183" s="95"/>
      <c r="G183" s="95"/>
      <c r="H183" s="95"/>
      <c r="I183" s="95">
        <v>0</v>
      </c>
      <c r="J183" s="95"/>
      <c r="K183" s="95"/>
      <c r="L183" s="95">
        <v>0</v>
      </c>
      <c r="M183" s="95"/>
      <c r="N183" s="95">
        <v>0</v>
      </c>
      <c r="O183" s="95">
        <v>0</v>
      </c>
      <c r="P183" s="95"/>
    </row>
    <row r="184" spans="1:16" x14ac:dyDescent="0.25">
      <c r="A184" s="95" t="s">
        <v>167</v>
      </c>
      <c r="B184" s="95"/>
      <c r="C184" s="95">
        <v>9.9440000000000008</v>
      </c>
      <c r="D184" s="95">
        <v>9.9440000000000008</v>
      </c>
      <c r="E184" s="95"/>
      <c r="F184" s="95">
        <v>1.6636</v>
      </c>
      <c r="G184" s="95"/>
      <c r="H184" s="95"/>
      <c r="I184" s="95">
        <v>1.3226</v>
      </c>
      <c r="J184" s="95"/>
      <c r="K184" s="95"/>
      <c r="L184" s="95">
        <v>0.20780000000000001</v>
      </c>
      <c r="M184" s="95"/>
      <c r="N184" s="95">
        <v>0</v>
      </c>
      <c r="O184" s="95">
        <v>0</v>
      </c>
      <c r="P184" s="95"/>
    </row>
    <row r="185" spans="1:16" x14ac:dyDescent="0.25">
      <c r="A185" s="95" t="s">
        <v>168</v>
      </c>
      <c r="B185" s="95">
        <v>191</v>
      </c>
      <c r="C185" s="95"/>
      <c r="D185" s="95">
        <v>191</v>
      </c>
      <c r="E185" s="95">
        <v>83</v>
      </c>
      <c r="F185" s="95">
        <v>31.9543</v>
      </c>
      <c r="G185" s="95">
        <v>12.7614</v>
      </c>
      <c r="H185" s="95">
        <v>25</v>
      </c>
      <c r="I185" s="95">
        <v>25.402999999999999</v>
      </c>
      <c r="J185" s="95"/>
      <c r="K185" s="95"/>
      <c r="L185" s="95">
        <v>3.9918999999999998</v>
      </c>
      <c r="M185" s="95"/>
      <c r="N185" s="95">
        <v>0</v>
      </c>
      <c r="O185" s="95">
        <v>0</v>
      </c>
      <c r="P185" s="95">
        <v>203.76140000000001</v>
      </c>
    </row>
    <row r="186" spans="1:16" x14ac:dyDescent="0.25">
      <c r="A186" s="95" t="s">
        <v>169</v>
      </c>
      <c r="B186" s="95"/>
      <c r="C186" s="95">
        <v>2.9943</v>
      </c>
      <c r="D186" s="95">
        <v>2.9943</v>
      </c>
      <c r="E186" s="95"/>
      <c r="F186" s="95">
        <v>0.50090000000000001</v>
      </c>
      <c r="G186" s="95"/>
      <c r="H186" s="95"/>
      <c r="I186" s="95">
        <v>0.3982</v>
      </c>
      <c r="J186" s="95"/>
      <c r="K186" s="95"/>
      <c r="L186" s="95">
        <v>6.2600000000000003E-2</v>
      </c>
      <c r="M186" s="95"/>
      <c r="N186" s="95">
        <v>0</v>
      </c>
      <c r="O186" s="95">
        <v>0</v>
      </c>
      <c r="P186" s="95"/>
    </row>
    <row r="187" spans="1:16" x14ac:dyDescent="0.25">
      <c r="A187" s="95" t="s">
        <v>170</v>
      </c>
      <c r="B187" s="95"/>
      <c r="C187" s="95"/>
      <c r="D187" s="95">
        <v>0</v>
      </c>
      <c r="E187" s="95">
        <v>0</v>
      </c>
      <c r="F187" s="95"/>
      <c r="G187" s="95"/>
      <c r="H187" s="95"/>
      <c r="I187" s="95">
        <v>0</v>
      </c>
      <c r="J187" s="95"/>
      <c r="K187" s="95"/>
      <c r="L187" s="95">
        <v>0</v>
      </c>
      <c r="M187" s="95"/>
      <c r="N187" s="95">
        <v>0</v>
      </c>
      <c r="O187" s="95">
        <v>0</v>
      </c>
      <c r="P187" s="95"/>
    </row>
    <row r="188" spans="1:16" x14ac:dyDescent="0.25">
      <c r="A188" s="95" t="s">
        <v>171</v>
      </c>
      <c r="B188" s="95">
        <v>643</v>
      </c>
      <c r="C188" s="95">
        <v>9.9137000000000004</v>
      </c>
      <c r="D188" s="95">
        <v>652.91369999999995</v>
      </c>
      <c r="E188" s="95">
        <v>393.5</v>
      </c>
      <c r="F188" s="95">
        <v>109.2325</v>
      </c>
      <c r="G188" s="95">
        <v>71.066900000000004</v>
      </c>
      <c r="H188" s="95">
        <v>109</v>
      </c>
      <c r="I188" s="95">
        <v>86.837500000000006</v>
      </c>
      <c r="J188" s="95">
        <v>16.6219</v>
      </c>
      <c r="K188" s="95"/>
      <c r="L188" s="95">
        <v>13.645899999999999</v>
      </c>
      <c r="M188" s="95"/>
      <c r="N188" s="95">
        <v>10</v>
      </c>
      <c r="O188" s="95">
        <v>0</v>
      </c>
      <c r="P188" s="95">
        <v>750.60249999999996</v>
      </c>
    </row>
    <row r="189" spans="1:16" x14ac:dyDescent="0.25">
      <c r="A189" s="95" t="s">
        <v>523</v>
      </c>
      <c r="B189" s="95"/>
      <c r="C189" s="95"/>
      <c r="D189" s="95"/>
      <c r="E189" s="95"/>
      <c r="F189" s="95"/>
      <c r="G189" s="95"/>
      <c r="H189" s="95"/>
      <c r="I189" s="95">
        <v>0</v>
      </c>
      <c r="J189" s="95"/>
      <c r="K189" s="95"/>
      <c r="L189" s="95">
        <v>0</v>
      </c>
      <c r="M189" s="95"/>
      <c r="N189" s="95">
        <v>0</v>
      </c>
      <c r="O189" s="95">
        <v>0</v>
      </c>
      <c r="P189" s="95"/>
    </row>
    <row r="190" spans="1:16" x14ac:dyDescent="0.25">
      <c r="A190" s="95" t="s">
        <v>172</v>
      </c>
      <c r="B190" s="95"/>
      <c r="C190" s="95"/>
      <c r="D190" s="95"/>
      <c r="E190" s="95">
        <v>0</v>
      </c>
      <c r="F190" s="95"/>
      <c r="G190" s="95"/>
      <c r="H190" s="95"/>
      <c r="I190" s="95">
        <v>0</v>
      </c>
      <c r="J190" s="95"/>
      <c r="K190" s="95"/>
      <c r="L190" s="95">
        <v>0</v>
      </c>
      <c r="M190" s="95"/>
      <c r="N190" s="95">
        <v>0</v>
      </c>
      <c r="O190" s="95">
        <v>0</v>
      </c>
      <c r="P190" s="95"/>
    </row>
    <row r="191" spans="1:16" x14ac:dyDescent="0.25">
      <c r="A191" s="95" t="s">
        <v>524</v>
      </c>
      <c r="B191" s="95"/>
      <c r="C191" s="95"/>
      <c r="D191" s="95"/>
      <c r="E191" s="95">
        <v>0</v>
      </c>
      <c r="F191" s="95"/>
      <c r="G191" s="95"/>
      <c r="H191" s="95"/>
      <c r="I191" s="95">
        <v>0</v>
      </c>
      <c r="J191" s="95"/>
      <c r="K191" s="95"/>
      <c r="L191" s="95">
        <v>0</v>
      </c>
      <c r="M191" s="95"/>
      <c r="N191" s="95">
        <v>0</v>
      </c>
      <c r="O191" s="95">
        <v>0</v>
      </c>
      <c r="P191" s="95"/>
    </row>
    <row r="192" spans="1:16" x14ac:dyDescent="0.25">
      <c r="A192" s="95" t="s">
        <v>525</v>
      </c>
      <c r="B192" s="95"/>
      <c r="C192" s="95"/>
      <c r="D192" s="95"/>
      <c r="E192" s="95"/>
      <c r="F192" s="95"/>
      <c r="G192" s="95"/>
      <c r="H192" s="95"/>
      <c r="I192" s="95">
        <v>0</v>
      </c>
      <c r="J192" s="95"/>
      <c r="K192" s="95"/>
      <c r="L192" s="95">
        <v>0</v>
      </c>
      <c r="M192" s="95"/>
      <c r="N192" s="95">
        <v>0</v>
      </c>
      <c r="O192" s="95">
        <v>0</v>
      </c>
      <c r="P192" s="95"/>
    </row>
    <row r="193" spans="1:16" x14ac:dyDescent="0.25">
      <c r="A193" s="95" t="s">
        <v>173</v>
      </c>
      <c r="B193" s="95"/>
      <c r="C193" s="95"/>
      <c r="D193" s="95">
        <v>0</v>
      </c>
      <c r="E193" s="95"/>
      <c r="F193" s="95"/>
      <c r="G193" s="95"/>
      <c r="H193" s="95"/>
      <c r="I193" s="95">
        <v>0</v>
      </c>
      <c r="J193" s="95"/>
      <c r="K193" s="95"/>
      <c r="L193" s="95">
        <v>0</v>
      </c>
      <c r="M193" s="95"/>
      <c r="N193" s="95">
        <v>0</v>
      </c>
      <c r="O193" s="95">
        <v>0</v>
      </c>
      <c r="P193" s="95"/>
    </row>
    <row r="194" spans="1:16" x14ac:dyDescent="0.25">
      <c r="A194" s="95" t="s">
        <v>174</v>
      </c>
      <c r="B194" s="95"/>
      <c r="C194" s="95">
        <v>52.849899999999998</v>
      </c>
      <c r="D194" s="95">
        <v>52.849899999999998</v>
      </c>
      <c r="E194" s="95">
        <v>0</v>
      </c>
      <c r="F194" s="95">
        <v>8.8417999999999992</v>
      </c>
      <c r="G194" s="95"/>
      <c r="H194" s="95"/>
      <c r="I194" s="95">
        <v>7.0289999999999999</v>
      </c>
      <c r="J194" s="95"/>
      <c r="K194" s="95"/>
      <c r="L194" s="95">
        <v>1.1046</v>
      </c>
      <c r="M194" s="95"/>
      <c r="N194" s="95">
        <v>0</v>
      </c>
      <c r="O194" s="95">
        <v>0</v>
      </c>
      <c r="P194" s="95"/>
    </row>
    <row r="195" spans="1:16" x14ac:dyDescent="0.25">
      <c r="A195" s="95" t="s">
        <v>175</v>
      </c>
      <c r="B195" s="95"/>
      <c r="C195" s="95">
        <v>25.0623</v>
      </c>
      <c r="D195" s="95">
        <v>25.0623</v>
      </c>
      <c r="E195" s="95"/>
      <c r="F195" s="95">
        <v>4.1928999999999998</v>
      </c>
      <c r="G195" s="95"/>
      <c r="H195" s="95"/>
      <c r="I195" s="95">
        <v>3.3332999999999999</v>
      </c>
      <c r="J195" s="95"/>
      <c r="K195" s="95"/>
      <c r="L195" s="95">
        <v>0.52380000000000004</v>
      </c>
      <c r="M195" s="95"/>
      <c r="N195" s="95">
        <v>0</v>
      </c>
      <c r="O195" s="95">
        <v>0</v>
      </c>
      <c r="P195" s="95"/>
    </row>
    <row r="196" spans="1:16" x14ac:dyDescent="0.25">
      <c r="A196" s="95" t="s">
        <v>176</v>
      </c>
      <c r="B196" s="95"/>
      <c r="C196" s="95"/>
      <c r="D196" s="95">
        <v>0</v>
      </c>
      <c r="E196" s="95"/>
      <c r="F196" s="95"/>
      <c r="G196" s="95"/>
      <c r="H196" s="95"/>
      <c r="I196" s="95">
        <v>0</v>
      </c>
      <c r="J196" s="95"/>
      <c r="K196" s="95"/>
      <c r="L196" s="95">
        <v>0</v>
      </c>
      <c r="M196" s="95"/>
      <c r="N196" s="95">
        <v>0</v>
      </c>
      <c r="O196" s="95">
        <v>0</v>
      </c>
      <c r="P196" s="95"/>
    </row>
    <row r="197" spans="1:16" x14ac:dyDescent="0.25">
      <c r="A197" s="95" t="s">
        <v>177</v>
      </c>
      <c r="B197" s="95"/>
      <c r="C197" s="95"/>
      <c r="D197" s="95">
        <v>0</v>
      </c>
      <c r="E197" s="95"/>
      <c r="F197" s="95"/>
      <c r="G197" s="95"/>
      <c r="H197" s="95"/>
      <c r="I197" s="95">
        <v>0</v>
      </c>
      <c r="J197" s="95"/>
      <c r="K197" s="95"/>
      <c r="L197" s="95">
        <v>0</v>
      </c>
      <c r="M197" s="95"/>
      <c r="N197" s="95">
        <v>0</v>
      </c>
      <c r="O197" s="95">
        <v>0</v>
      </c>
      <c r="P197" s="95"/>
    </row>
    <row r="198" spans="1:16" x14ac:dyDescent="0.25">
      <c r="A198" s="95" t="s">
        <v>178</v>
      </c>
      <c r="B198" s="95">
        <v>261</v>
      </c>
      <c r="C198" s="95"/>
      <c r="D198" s="95">
        <v>261</v>
      </c>
      <c r="E198" s="95">
        <v>127.95</v>
      </c>
      <c r="F198" s="95">
        <v>43.665300000000002</v>
      </c>
      <c r="G198" s="95">
        <v>21.071200000000001</v>
      </c>
      <c r="H198" s="95">
        <v>38</v>
      </c>
      <c r="I198" s="95">
        <v>34.713000000000001</v>
      </c>
      <c r="J198" s="95">
        <v>2.4651999999999998</v>
      </c>
      <c r="K198" s="95">
        <v>2</v>
      </c>
      <c r="L198" s="95">
        <v>5.4549000000000003</v>
      </c>
      <c r="M198" s="95"/>
      <c r="N198" s="95">
        <v>0</v>
      </c>
      <c r="O198" s="95">
        <v>0</v>
      </c>
      <c r="P198" s="95">
        <v>284.53640000000001</v>
      </c>
    </row>
    <row r="199" spans="1:16" x14ac:dyDescent="0.25">
      <c r="A199" s="95" t="s">
        <v>179</v>
      </c>
      <c r="B199" s="95"/>
      <c r="C199" s="95">
        <v>2.3999999999999998E-3</v>
      </c>
      <c r="D199" s="95">
        <v>2.3999999999999998E-3</v>
      </c>
      <c r="E199" s="95">
        <v>0</v>
      </c>
      <c r="F199" s="95">
        <v>4.0000000000000002E-4</v>
      </c>
      <c r="G199" s="95"/>
      <c r="H199" s="95"/>
      <c r="I199" s="95">
        <v>2.9999999999999997E-4</v>
      </c>
      <c r="J199" s="95"/>
      <c r="K199" s="95"/>
      <c r="L199" s="95">
        <v>1E-4</v>
      </c>
      <c r="M199" s="95"/>
      <c r="N199" s="95">
        <v>0</v>
      </c>
      <c r="O199" s="95">
        <v>0</v>
      </c>
      <c r="P199" s="95"/>
    </row>
    <row r="200" spans="1:16" x14ac:dyDescent="0.25">
      <c r="A200" s="95" t="s">
        <v>180</v>
      </c>
      <c r="B200" s="95"/>
      <c r="C200" s="95"/>
      <c r="D200" s="95">
        <v>0</v>
      </c>
      <c r="E200" s="95"/>
      <c r="F200" s="95"/>
      <c r="G200" s="95"/>
      <c r="H200" s="95"/>
      <c r="I200" s="95">
        <v>0</v>
      </c>
      <c r="J200" s="95"/>
      <c r="K200" s="95"/>
      <c r="L200" s="95">
        <v>0</v>
      </c>
      <c r="M200" s="95"/>
      <c r="N200" s="95">
        <v>0</v>
      </c>
      <c r="O200" s="95">
        <v>0</v>
      </c>
      <c r="P200" s="95"/>
    </row>
    <row r="201" spans="1:16" x14ac:dyDescent="0.25">
      <c r="A201" s="95" t="s">
        <v>181</v>
      </c>
      <c r="B201" s="95"/>
      <c r="C201" s="95"/>
      <c r="D201" s="95">
        <v>0</v>
      </c>
      <c r="E201" s="95"/>
      <c r="F201" s="95"/>
      <c r="G201" s="95"/>
      <c r="H201" s="95"/>
      <c r="I201" s="95">
        <v>0</v>
      </c>
      <c r="J201" s="95"/>
      <c r="K201" s="95"/>
      <c r="L201" s="95">
        <v>0</v>
      </c>
      <c r="M201" s="95"/>
      <c r="N201" s="95">
        <v>0</v>
      </c>
      <c r="O201" s="95">
        <v>0</v>
      </c>
      <c r="P201" s="95"/>
    </row>
    <row r="202" spans="1:16" x14ac:dyDescent="0.25">
      <c r="A202" s="95" t="s">
        <v>182</v>
      </c>
      <c r="B202" s="95"/>
      <c r="C202" s="95">
        <v>10.780799999999999</v>
      </c>
      <c r="D202" s="95">
        <v>10.780799999999999</v>
      </c>
      <c r="E202" s="95"/>
      <c r="F202" s="95">
        <v>1.8036000000000001</v>
      </c>
      <c r="G202" s="95"/>
      <c r="H202" s="95"/>
      <c r="I202" s="95">
        <v>1.4338</v>
      </c>
      <c r="J202" s="95"/>
      <c r="K202" s="95"/>
      <c r="L202" s="95">
        <v>0.2253</v>
      </c>
      <c r="M202" s="95"/>
      <c r="N202" s="95">
        <v>0</v>
      </c>
      <c r="O202" s="95">
        <v>0</v>
      </c>
      <c r="P202" s="95"/>
    </row>
    <row r="203" spans="1:16" x14ac:dyDescent="0.25">
      <c r="A203" s="95" t="s">
        <v>183</v>
      </c>
      <c r="B203" s="95">
        <v>591</v>
      </c>
      <c r="C203" s="95">
        <v>6.8166000000000002</v>
      </c>
      <c r="D203" s="95">
        <v>597.81659999999999</v>
      </c>
      <c r="E203" s="95">
        <v>263.5</v>
      </c>
      <c r="F203" s="95">
        <v>100.0147</v>
      </c>
      <c r="G203" s="95">
        <v>40.871299999999998</v>
      </c>
      <c r="H203" s="95">
        <v>72</v>
      </c>
      <c r="I203" s="95">
        <v>79.509600000000006</v>
      </c>
      <c r="J203" s="95"/>
      <c r="K203" s="95">
        <v>1</v>
      </c>
      <c r="L203" s="95">
        <v>12.494400000000001</v>
      </c>
      <c r="M203" s="95"/>
      <c r="N203" s="95">
        <v>0</v>
      </c>
      <c r="O203" s="95">
        <v>0</v>
      </c>
      <c r="P203" s="95">
        <v>638.68790000000001</v>
      </c>
    </row>
    <row r="204" spans="1:16" x14ac:dyDescent="0.25">
      <c r="A204" s="95" t="s">
        <v>184</v>
      </c>
      <c r="B204" s="95"/>
      <c r="C204" s="95"/>
      <c r="D204" s="95">
        <v>0</v>
      </c>
      <c r="E204" s="95"/>
      <c r="F204" s="95"/>
      <c r="G204" s="95"/>
      <c r="H204" s="95"/>
      <c r="I204" s="95">
        <v>0</v>
      </c>
      <c r="J204" s="95"/>
      <c r="K204" s="95"/>
      <c r="L204" s="95">
        <v>0</v>
      </c>
      <c r="M204" s="95"/>
      <c r="N204" s="95">
        <v>0</v>
      </c>
      <c r="O204" s="95">
        <v>0</v>
      </c>
      <c r="P204" s="95"/>
    </row>
    <row r="205" spans="1:16" x14ac:dyDescent="0.25">
      <c r="A205" s="95" t="s">
        <v>526</v>
      </c>
      <c r="B205" s="95"/>
      <c r="C205" s="95">
        <v>13.2423</v>
      </c>
      <c r="D205" s="95"/>
      <c r="E205" s="95"/>
      <c r="F205" s="95">
        <v>2.2153999999999998</v>
      </c>
      <c r="G205" s="95"/>
      <c r="H205" s="95"/>
      <c r="I205" s="95">
        <v>0</v>
      </c>
      <c r="J205" s="95"/>
      <c r="K205" s="95"/>
      <c r="L205" s="95">
        <v>0</v>
      </c>
      <c r="M205" s="95"/>
      <c r="N205" s="95">
        <v>0</v>
      </c>
      <c r="O205" s="95">
        <v>0</v>
      </c>
      <c r="P205" s="95"/>
    </row>
    <row r="206" spans="1:16" x14ac:dyDescent="0.25">
      <c r="A206" s="95" t="s">
        <v>185</v>
      </c>
      <c r="B206" s="95"/>
      <c r="C206" s="95">
        <v>41.947400000000002</v>
      </c>
      <c r="D206" s="95">
        <v>41.947400000000002</v>
      </c>
      <c r="E206" s="95"/>
      <c r="F206" s="95">
        <v>7.0178000000000003</v>
      </c>
      <c r="G206" s="95"/>
      <c r="H206" s="95"/>
      <c r="I206" s="95">
        <v>5.5789999999999997</v>
      </c>
      <c r="J206" s="95"/>
      <c r="K206" s="95"/>
      <c r="L206" s="95">
        <v>0.87670000000000003</v>
      </c>
      <c r="M206" s="95"/>
      <c r="N206" s="95">
        <v>0</v>
      </c>
      <c r="O206" s="95">
        <v>0</v>
      </c>
      <c r="P206" s="95"/>
    </row>
    <row r="207" spans="1:16" x14ac:dyDescent="0.25">
      <c r="A207" s="95" t="s">
        <v>186</v>
      </c>
      <c r="B207" s="95"/>
      <c r="C207" s="95">
        <v>32.311799999999998</v>
      </c>
      <c r="D207" s="95">
        <v>32.311799999999998</v>
      </c>
      <c r="E207" s="95"/>
      <c r="F207" s="95">
        <v>5.4058000000000002</v>
      </c>
      <c r="G207" s="95"/>
      <c r="H207" s="95"/>
      <c r="I207" s="95">
        <v>4.2975000000000003</v>
      </c>
      <c r="J207" s="95"/>
      <c r="K207" s="95"/>
      <c r="L207" s="95">
        <v>0.67530000000000001</v>
      </c>
      <c r="M207" s="95"/>
      <c r="N207" s="95">
        <v>0</v>
      </c>
      <c r="O207" s="95">
        <v>0</v>
      </c>
      <c r="P207" s="95"/>
    </row>
    <row r="208" spans="1:16" x14ac:dyDescent="0.25">
      <c r="A208" s="95" t="s">
        <v>527</v>
      </c>
      <c r="B208" s="95">
        <v>463</v>
      </c>
      <c r="C208" s="95">
        <v>15.915800000000001</v>
      </c>
      <c r="D208" s="95"/>
      <c r="E208" s="95">
        <v>275.01</v>
      </c>
      <c r="F208" s="95">
        <v>80.122600000000006</v>
      </c>
      <c r="G208" s="95">
        <v>48.721800000000002</v>
      </c>
      <c r="H208" s="95">
        <v>58</v>
      </c>
      <c r="I208" s="95">
        <v>0</v>
      </c>
      <c r="J208" s="95"/>
      <c r="K208" s="95">
        <v>4</v>
      </c>
      <c r="L208" s="95">
        <v>0</v>
      </c>
      <c r="M208" s="95"/>
      <c r="N208" s="95">
        <v>0</v>
      </c>
      <c r="O208" s="95">
        <v>0</v>
      </c>
      <c r="P208" s="95">
        <v>527.63760000000002</v>
      </c>
    </row>
    <row r="209" spans="1:16" x14ac:dyDescent="0.25">
      <c r="A209" s="95" t="s">
        <v>187</v>
      </c>
      <c r="B209" s="95"/>
      <c r="C209" s="95">
        <v>109.2735</v>
      </c>
      <c r="D209" s="95">
        <v>109.2735</v>
      </c>
      <c r="E209" s="95"/>
      <c r="F209" s="95">
        <v>18.281500000000001</v>
      </c>
      <c r="G209" s="95"/>
      <c r="H209" s="95"/>
      <c r="I209" s="95">
        <v>14.5334</v>
      </c>
      <c r="J209" s="95"/>
      <c r="K209" s="95"/>
      <c r="L209" s="95">
        <v>2.2837999999999998</v>
      </c>
      <c r="M209" s="95"/>
      <c r="N209" s="95">
        <v>0</v>
      </c>
      <c r="O209" s="95">
        <v>0</v>
      </c>
      <c r="P209" s="95"/>
    </row>
    <row r="210" spans="1:16" x14ac:dyDescent="0.25">
      <c r="A210" s="95" t="s">
        <v>528</v>
      </c>
      <c r="B210" s="95"/>
      <c r="C210" s="95"/>
      <c r="D210" s="95"/>
      <c r="E210" s="95"/>
      <c r="F210" s="95"/>
      <c r="G210" s="95"/>
      <c r="H210" s="95"/>
      <c r="I210" s="95">
        <v>0</v>
      </c>
      <c r="J210" s="95"/>
      <c r="K210" s="95"/>
      <c r="L210" s="95">
        <v>0</v>
      </c>
      <c r="M210" s="95"/>
      <c r="N210" s="95">
        <v>0</v>
      </c>
      <c r="O210" s="95">
        <v>0</v>
      </c>
      <c r="P210" s="95"/>
    </row>
    <row r="211" spans="1:16" x14ac:dyDescent="0.25">
      <c r="A211" s="95" t="s">
        <v>529</v>
      </c>
      <c r="B211" s="95"/>
      <c r="C211" s="95">
        <v>10.089600000000001</v>
      </c>
      <c r="D211" s="95"/>
      <c r="E211" s="95"/>
      <c r="F211" s="95">
        <v>1.6879999999999999</v>
      </c>
      <c r="G211" s="95"/>
      <c r="H211" s="95"/>
      <c r="I211" s="95">
        <v>0</v>
      </c>
      <c r="J211" s="95"/>
      <c r="K211" s="95"/>
      <c r="L211" s="95">
        <v>0</v>
      </c>
      <c r="M211" s="95"/>
      <c r="N211" s="95">
        <v>0</v>
      </c>
      <c r="O211" s="95">
        <v>0</v>
      </c>
      <c r="P211" s="95"/>
    </row>
    <row r="212" spans="1:16" x14ac:dyDescent="0.25">
      <c r="A212" s="95" t="s">
        <v>530</v>
      </c>
      <c r="B212" s="95"/>
      <c r="C212" s="95">
        <v>18.730799999999999</v>
      </c>
      <c r="D212" s="95"/>
      <c r="E212" s="95"/>
      <c r="F212" s="95">
        <v>3.1337000000000002</v>
      </c>
      <c r="G212" s="95"/>
      <c r="H212" s="95"/>
      <c r="I212" s="95">
        <v>0</v>
      </c>
      <c r="J212" s="95"/>
      <c r="K212" s="95"/>
      <c r="L212" s="95">
        <v>0</v>
      </c>
      <c r="M212" s="95"/>
      <c r="N212" s="95">
        <v>0</v>
      </c>
      <c r="O212" s="95">
        <v>0</v>
      </c>
      <c r="P212" s="95"/>
    </row>
    <row r="213" spans="1:16" x14ac:dyDescent="0.25">
      <c r="A213" s="95" t="s">
        <v>188</v>
      </c>
      <c r="B213" s="95"/>
      <c r="C213" s="95"/>
      <c r="D213" s="95">
        <v>0</v>
      </c>
      <c r="E213" s="95"/>
      <c r="F213" s="95"/>
      <c r="G213" s="95"/>
      <c r="H213" s="95"/>
      <c r="I213" s="95">
        <v>0</v>
      </c>
      <c r="J213" s="95"/>
      <c r="K213" s="95"/>
      <c r="L213" s="95">
        <v>0</v>
      </c>
      <c r="M213" s="95"/>
      <c r="N213" s="95">
        <v>0</v>
      </c>
      <c r="O213" s="95">
        <v>0</v>
      </c>
      <c r="P213" s="95"/>
    </row>
    <row r="214" spans="1:16" x14ac:dyDescent="0.25">
      <c r="A214" s="95" t="s">
        <v>189</v>
      </c>
      <c r="B214" s="95"/>
      <c r="C214" s="95">
        <v>43.524099999999997</v>
      </c>
      <c r="D214" s="95">
        <v>43.524099999999997</v>
      </c>
      <c r="E214" s="95">
        <v>0</v>
      </c>
      <c r="F214" s="95">
        <v>7.2816000000000001</v>
      </c>
      <c r="G214" s="95"/>
      <c r="H214" s="95"/>
      <c r="I214" s="95">
        <v>5.7887000000000004</v>
      </c>
      <c r="J214" s="95"/>
      <c r="K214" s="95"/>
      <c r="L214" s="95">
        <v>0.90969999999999995</v>
      </c>
      <c r="M214" s="95"/>
      <c r="N214" s="95">
        <v>0</v>
      </c>
      <c r="O214" s="95">
        <v>0</v>
      </c>
      <c r="P214" s="95"/>
    </row>
    <row r="215" spans="1:16" x14ac:dyDescent="0.25">
      <c r="A215" s="95" t="s">
        <v>531</v>
      </c>
      <c r="B215" s="95"/>
      <c r="C215" s="95"/>
      <c r="D215" s="95"/>
      <c r="E215" s="95">
        <v>0</v>
      </c>
      <c r="F215" s="95"/>
      <c r="G215" s="95"/>
      <c r="H215" s="95"/>
      <c r="I215" s="95">
        <v>0</v>
      </c>
      <c r="J215" s="95"/>
      <c r="K215" s="95"/>
      <c r="L215" s="95">
        <v>0</v>
      </c>
      <c r="M215" s="95"/>
      <c r="N215" s="95">
        <v>0</v>
      </c>
      <c r="O215" s="95">
        <v>0</v>
      </c>
      <c r="P215" s="95"/>
    </row>
    <row r="216" spans="1:16" x14ac:dyDescent="0.25">
      <c r="A216" s="95" t="s">
        <v>190</v>
      </c>
      <c r="B216" s="95"/>
      <c r="C216" s="95"/>
      <c r="D216" s="95">
        <v>0</v>
      </c>
      <c r="E216" s="95"/>
      <c r="F216" s="95"/>
      <c r="G216" s="95"/>
      <c r="H216" s="95"/>
      <c r="I216" s="95">
        <v>0</v>
      </c>
      <c r="J216" s="95"/>
      <c r="K216" s="95"/>
      <c r="L216" s="95">
        <v>0</v>
      </c>
      <c r="M216" s="95"/>
      <c r="N216" s="95">
        <v>0</v>
      </c>
      <c r="O216" s="95">
        <v>0</v>
      </c>
      <c r="P216" s="95"/>
    </row>
    <row r="217" spans="1:16" x14ac:dyDescent="0.25">
      <c r="A217" s="95" t="s">
        <v>191</v>
      </c>
      <c r="B217" s="95"/>
      <c r="C217" s="95">
        <v>168.32169999999999</v>
      </c>
      <c r="D217" s="95">
        <v>168.32169999999999</v>
      </c>
      <c r="E217" s="95"/>
      <c r="F217" s="95">
        <v>28.1602</v>
      </c>
      <c r="G217" s="95"/>
      <c r="H217" s="95"/>
      <c r="I217" s="95">
        <v>22.386800000000001</v>
      </c>
      <c r="J217" s="95"/>
      <c r="K217" s="95"/>
      <c r="L217" s="95">
        <v>3.5179</v>
      </c>
      <c r="M217" s="95"/>
      <c r="N217" s="95">
        <v>0</v>
      </c>
      <c r="O217" s="95">
        <v>0</v>
      </c>
      <c r="P217" s="95"/>
    </row>
    <row r="218" spans="1:16" x14ac:dyDescent="0.25">
      <c r="A218" s="95" t="s">
        <v>192</v>
      </c>
      <c r="B218" s="95">
        <v>13380</v>
      </c>
      <c r="C218" s="95">
        <v>352.9058</v>
      </c>
      <c r="D218" s="95">
        <v>13732.9058</v>
      </c>
      <c r="E218" s="95">
        <v>4140.53</v>
      </c>
      <c r="F218" s="95">
        <v>2297.5151000000001</v>
      </c>
      <c r="G218" s="95">
        <v>460.75369999999998</v>
      </c>
      <c r="H218" s="95">
        <v>1706</v>
      </c>
      <c r="I218" s="95">
        <v>1826.4765</v>
      </c>
      <c r="J218" s="95"/>
      <c r="K218" s="95">
        <v>219</v>
      </c>
      <c r="L218" s="95">
        <v>287.01769999999999</v>
      </c>
      <c r="M218" s="95"/>
      <c r="N218" s="95">
        <v>20</v>
      </c>
      <c r="O218" s="95">
        <v>0</v>
      </c>
      <c r="P218" s="95">
        <v>14213.6595</v>
      </c>
    </row>
    <row r="219" spans="1:16" x14ac:dyDescent="0.25">
      <c r="A219" s="95" t="s">
        <v>193</v>
      </c>
      <c r="B219" s="95">
        <v>4112</v>
      </c>
      <c r="C219" s="95">
        <v>123.7486</v>
      </c>
      <c r="D219" s="95">
        <v>4235.7485999999999</v>
      </c>
      <c r="E219" s="95">
        <v>1043.3599999999999</v>
      </c>
      <c r="F219" s="95">
        <v>708.64070000000004</v>
      </c>
      <c r="G219" s="95">
        <v>83.6798</v>
      </c>
      <c r="H219" s="95">
        <v>563</v>
      </c>
      <c r="I219" s="95">
        <v>563.3546</v>
      </c>
      <c r="J219" s="95"/>
      <c r="K219" s="95">
        <v>38</v>
      </c>
      <c r="L219" s="95">
        <v>88.527100000000004</v>
      </c>
      <c r="M219" s="95"/>
      <c r="N219" s="95">
        <v>0</v>
      </c>
      <c r="O219" s="95">
        <v>0</v>
      </c>
      <c r="P219" s="95">
        <v>4319.4283999999998</v>
      </c>
    </row>
    <row r="220" spans="1:16" x14ac:dyDescent="0.25">
      <c r="A220" s="95" t="s">
        <v>194</v>
      </c>
      <c r="B220" s="95"/>
      <c r="C220" s="95">
        <v>31.816500000000001</v>
      </c>
      <c r="D220" s="95">
        <v>31.816500000000001</v>
      </c>
      <c r="E220" s="95"/>
      <c r="F220" s="95">
        <v>5.3228999999999997</v>
      </c>
      <c r="G220" s="95"/>
      <c r="H220" s="95"/>
      <c r="I220" s="95">
        <v>4.2316000000000003</v>
      </c>
      <c r="J220" s="95"/>
      <c r="K220" s="95"/>
      <c r="L220" s="95">
        <v>0.66500000000000004</v>
      </c>
      <c r="M220" s="95"/>
      <c r="N220" s="95">
        <v>0</v>
      </c>
      <c r="O220" s="95">
        <v>0</v>
      </c>
      <c r="P220" s="95"/>
    </row>
    <row r="221" spans="1:16" x14ac:dyDescent="0.25">
      <c r="A221" s="95" t="s">
        <v>195</v>
      </c>
      <c r="B221" s="95">
        <v>16000</v>
      </c>
      <c r="C221" s="95">
        <v>464.4699</v>
      </c>
      <c r="D221" s="95">
        <v>16464.4699</v>
      </c>
      <c r="E221" s="95">
        <v>4138.38</v>
      </c>
      <c r="F221" s="95">
        <v>2754.5057999999999</v>
      </c>
      <c r="G221" s="95">
        <v>345.96850000000001</v>
      </c>
      <c r="H221" s="95">
        <v>1777</v>
      </c>
      <c r="I221" s="95">
        <v>2189.7745</v>
      </c>
      <c r="J221" s="95"/>
      <c r="K221" s="95">
        <v>477</v>
      </c>
      <c r="L221" s="95">
        <v>344.10739999999998</v>
      </c>
      <c r="M221" s="95">
        <v>79.735500000000002</v>
      </c>
      <c r="N221" s="95">
        <v>0</v>
      </c>
      <c r="O221" s="95">
        <v>0</v>
      </c>
      <c r="P221" s="95">
        <v>16890.173900000002</v>
      </c>
    </row>
    <row r="222" spans="1:16" x14ac:dyDescent="0.25">
      <c r="A222" s="95" t="s">
        <v>196</v>
      </c>
      <c r="B222" s="95"/>
      <c r="C222" s="95">
        <v>10.744400000000001</v>
      </c>
      <c r="D222" s="95">
        <v>10.744400000000001</v>
      </c>
      <c r="E222" s="95">
        <v>0</v>
      </c>
      <c r="F222" s="95">
        <v>1.7975000000000001</v>
      </c>
      <c r="G222" s="95"/>
      <c r="H222" s="95"/>
      <c r="I222" s="95">
        <v>1.429</v>
      </c>
      <c r="J222" s="95"/>
      <c r="K222" s="95"/>
      <c r="L222" s="95">
        <v>0.22459999999999999</v>
      </c>
      <c r="M222" s="95"/>
      <c r="N222" s="95">
        <v>0</v>
      </c>
      <c r="O222" s="95">
        <v>0</v>
      </c>
      <c r="P222" s="95"/>
    </row>
    <row r="223" spans="1:16" x14ac:dyDescent="0.25">
      <c r="A223" s="95" t="s">
        <v>197</v>
      </c>
      <c r="B223" s="95"/>
      <c r="C223" s="95">
        <v>250.3947</v>
      </c>
      <c r="D223" s="95">
        <v>250.3947</v>
      </c>
      <c r="E223" s="95"/>
      <c r="F223" s="95">
        <v>41.890999999999998</v>
      </c>
      <c r="G223" s="95"/>
      <c r="H223" s="95"/>
      <c r="I223" s="95">
        <v>33.302500000000002</v>
      </c>
      <c r="J223" s="95"/>
      <c r="K223" s="95"/>
      <c r="L223" s="95">
        <v>5.2332000000000001</v>
      </c>
      <c r="M223" s="95"/>
      <c r="N223" s="95">
        <v>0</v>
      </c>
      <c r="O223" s="95">
        <v>0</v>
      </c>
      <c r="P223" s="95"/>
    </row>
    <row r="224" spans="1:16" x14ac:dyDescent="0.25">
      <c r="A224" s="95" t="s">
        <v>198</v>
      </c>
      <c r="B224" s="95"/>
      <c r="C224" s="95">
        <v>78.033299999999997</v>
      </c>
      <c r="D224" s="95">
        <v>78.033299999999997</v>
      </c>
      <c r="E224" s="95"/>
      <c r="F224" s="95">
        <v>13.055</v>
      </c>
      <c r="G224" s="95"/>
      <c r="H224" s="95"/>
      <c r="I224" s="95">
        <v>10.378399999999999</v>
      </c>
      <c r="J224" s="95"/>
      <c r="K224" s="95"/>
      <c r="L224" s="95">
        <v>1.6309</v>
      </c>
      <c r="M224" s="95"/>
      <c r="N224" s="95">
        <v>0</v>
      </c>
      <c r="O224" s="95">
        <v>0</v>
      </c>
      <c r="P224" s="95"/>
    </row>
    <row r="225" spans="1:16" x14ac:dyDescent="0.25">
      <c r="A225" s="95" t="s">
        <v>199</v>
      </c>
      <c r="B225" s="95"/>
      <c r="C225" s="95">
        <v>14.539300000000001</v>
      </c>
      <c r="D225" s="95">
        <v>14.539300000000001</v>
      </c>
      <c r="E225" s="95"/>
      <c r="F225" s="95">
        <v>2.4323999999999999</v>
      </c>
      <c r="G225" s="95"/>
      <c r="H225" s="95"/>
      <c r="I225" s="95">
        <v>1.9337</v>
      </c>
      <c r="J225" s="95"/>
      <c r="K225" s="95"/>
      <c r="L225" s="95">
        <v>0.3039</v>
      </c>
      <c r="M225" s="95"/>
      <c r="N225" s="95">
        <v>0</v>
      </c>
      <c r="O225" s="95">
        <v>0</v>
      </c>
      <c r="P225" s="95"/>
    </row>
    <row r="226" spans="1:16" x14ac:dyDescent="0.25">
      <c r="A226" s="95" t="s">
        <v>200</v>
      </c>
      <c r="B226" s="95">
        <v>12273</v>
      </c>
      <c r="C226" s="95">
        <v>345.47289999999998</v>
      </c>
      <c r="D226" s="95">
        <v>12618.472900000001</v>
      </c>
      <c r="E226" s="95">
        <v>9483.08</v>
      </c>
      <c r="F226" s="95">
        <v>2111.0704999999998</v>
      </c>
      <c r="G226" s="95">
        <v>1843.0024000000001</v>
      </c>
      <c r="H226" s="95">
        <v>1619</v>
      </c>
      <c r="I226" s="95">
        <v>1678.2569000000001</v>
      </c>
      <c r="J226" s="95"/>
      <c r="K226" s="95">
        <v>1439</v>
      </c>
      <c r="L226" s="95">
        <v>263.72609999999997</v>
      </c>
      <c r="M226" s="95">
        <v>705.16430000000003</v>
      </c>
      <c r="N226" s="95">
        <v>154</v>
      </c>
      <c r="O226" s="95">
        <v>0</v>
      </c>
      <c r="P226" s="95">
        <v>15320.6396</v>
      </c>
    </row>
    <row r="227" spans="1:16" x14ac:dyDescent="0.25">
      <c r="A227" s="95" t="s">
        <v>201</v>
      </c>
      <c r="B227" s="95"/>
      <c r="C227" s="95">
        <v>414.7525</v>
      </c>
      <c r="D227" s="95">
        <v>414.7525</v>
      </c>
      <c r="E227" s="95">
        <v>0</v>
      </c>
      <c r="F227" s="95">
        <v>69.388099999999994</v>
      </c>
      <c r="G227" s="95"/>
      <c r="H227" s="95"/>
      <c r="I227" s="95">
        <v>55.162100000000002</v>
      </c>
      <c r="J227" s="95"/>
      <c r="K227" s="95"/>
      <c r="L227" s="95">
        <v>8.6683000000000003</v>
      </c>
      <c r="M227" s="95"/>
      <c r="N227" s="95">
        <v>0</v>
      </c>
      <c r="O227" s="95">
        <v>0</v>
      </c>
      <c r="P227" s="95"/>
    </row>
    <row r="228" spans="1:16" x14ac:dyDescent="0.25">
      <c r="A228" s="95" t="s">
        <v>202</v>
      </c>
      <c r="B228" s="95"/>
      <c r="C228" s="95">
        <v>12.859</v>
      </c>
      <c r="D228" s="95">
        <v>12.859</v>
      </c>
      <c r="E228" s="95">
        <v>0</v>
      </c>
      <c r="F228" s="95">
        <v>2.1513</v>
      </c>
      <c r="G228" s="95"/>
      <c r="H228" s="95"/>
      <c r="I228" s="95">
        <v>1.7101999999999999</v>
      </c>
      <c r="J228" s="95"/>
      <c r="K228" s="95"/>
      <c r="L228" s="95">
        <v>0.26879999999999998</v>
      </c>
      <c r="M228" s="95"/>
      <c r="N228" s="95">
        <v>0</v>
      </c>
      <c r="O228" s="95">
        <v>0</v>
      </c>
      <c r="P228" s="95"/>
    </row>
    <row r="229" spans="1:16" x14ac:dyDescent="0.25">
      <c r="A229" s="95" t="s">
        <v>203</v>
      </c>
      <c r="B229" s="95"/>
      <c r="C229" s="95">
        <v>50.427</v>
      </c>
      <c r="D229" s="95">
        <v>50.427</v>
      </c>
      <c r="E229" s="95">
        <v>0</v>
      </c>
      <c r="F229" s="95">
        <v>8.4364000000000008</v>
      </c>
      <c r="G229" s="95"/>
      <c r="H229" s="95"/>
      <c r="I229" s="95">
        <v>6.7068000000000003</v>
      </c>
      <c r="J229" s="95"/>
      <c r="K229" s="95"/>
      <c r="L229" s="95">
        <v>1.0539000000000001</v>
      </c>
      <c r="M229" s="95"/>
      <c r="N229" s="95">
        <v>0</v>
      </c>
      <c r="O229" s="95">
        <v>0</v>
      </c>
      <c r="P229" s="95"/>
    </row>
    <row r="230" spans="1:16" x14ac:dyDescent="0.25">
      <c r="A230" s="95" t="s">
        <v>204</v>
      </c>
      <c r="B230" s="95"/>
      <c r="C230" s="95">
        <v>128.3364</v>
      </c>
      <c r="D230" s="95">
        <v>128.3364</v>
      </c>
      <c r="E230" s="95">
        <v>0</v>
      </c>
      <c r="F230" s="95">
        <v>21.470700000000001</v>
      </c>
      <c r="G230" s="95"/>
      <c r="H230" s="95"/>
      <c r="I230" s="95">
        <v>17.0687</v>
      </c>
      <c r="J230" s="95"/>
      <c r="K230" s="95"/>
      <c r="L230" s="95">
        <v>2.6821999999999999</v>
      </c>
      <c r="M230" s="95"/>
      <c r="N230" s="95">
        <v>0</v>
      </c>
      <c r="O230" s="95">
        <v>0</v>
      </c>
      <c r="P230" s="95"/>
    </row>
    <row r="231" spans="1:16" x14ac:dyDescent="0.25">
      <c r="A231" s="95" t="s">
        <v>205</v>
      </c>
      <c r="B231" s="95"/>
      <c r="C231" s="95">
        <v>7.56</v>
      </c>
      <c r="D231" s="95">
        <v>7.56</v>
      </c>
      <c r="E231" s="95">
        <v>0</v>
      </c>
      <c r="F231" s="95">
        <v>1.2647999999999999</v>
      </c>
      <c r="G231" s="95"/>
      <c r="H231" s="95"/>
      <c r="I231" s="95">
        <v>1.0055000000000001</v>
      </c>
      <c r="J231" s="95"/>
      <c r="K231" s="95"/>
      <c r="L231" s="95">
        <v>0.158</v>
      </c>
      <c r="M231" s="95"/>
      <c r="N231" s="95">
        <v>0</v>
      </c>
      <c r="O231" s="95">
        <v>0</v>
      </c>
      <c r="P231" s="95"/>
    </row>
    <row r="232" spans="1:16" x14ac:dyDescent="0.25">
      <c r="A232" s="95" t="s">
        <v>206</v>
      </c>
      <c r="B232" s="95"/>
      <c r="C232" s="95">
        <v>7.2039</v>
      </c>
      <c r="D232" s="95">
        <v>7.2039</v>
      </c>
      <c r="E232" s="95">
        <v>0</v>
      </c>
      <c r="F232" s="95">
        <v>1.2052</v>
      </c>
      <c r="G232" s="95"/>
      <c r="H232" s="95"/>
      <c r="I232" s="95">
        <v>0.95809999999999995</v>
      </c>
      <c r="J232" s="95"/>
      <c r="K232" s="95"/>
      <c r="L232" s="95">
        <v>0.15060000000000001</v>
      </c>
      <c r="M232" s="95"/>
      <c r="N232" s="95">
        <v>0</v>
      </c>
      <c r="O232" s="95">
        <v>0</v>
      </c>
      <c r="P232" s="95"/>
    </row>
    <row r="233" spans="1:16" x14ac:dyDescent="0.25">
      <c r="A233" s="95" t="s">
        <v>207</v>
      </c>
      <c r="B233" s="95"/>
      <c r="C233" s="95">
        <v>20.7286</v>
      </c>
      <c r="D233" s="95">
        <v>20.7286</v>
      </c>
      <c r="E233" s="95">
        <v>0</v>
      </c>
      <c r="F233" s="95">
        <v>3.4679000000000002</v>
      </c>
      <c r="G233" s="95"/>
      <c r="H233" s="95"/>
      <c r="I233" s="95">
        <v>2.7568999999999999</v>
      </c>
      <c r="J233" s="95"/>
      <c r="K233" s="95"/>
      <c r="L233" s="95">
        <v>0.43319999999999997</v>
      </c>
      <c r="M233" s="95"/>
      <c r="N233" s="95">
        <v>0</v>
      </c>
      <c r="O233" s="95">
        <v>0</v>
      </c>
      <c r="P233" s="95"/>
    </row>
    <row r="234" spans="1:16" x14ac:dyDescent="0.25">
      <c r="A234" s="95" t="s">
        <v>208</v>
      </c>
      <c r="B234" s="95"/>
      <c r="C234" s="95">
        <v>19.442499999999999</v>
      </c>
      <c r="D234" s="95">
        <v>19.442499999999999</v>
      </c>
      <c r="E234" s="95">
        <v>0</v>
      </c>
      <c r="F234" s="95">
        <v>3.2526999999999999</v>
      </c>
      <c r="G234" s="95"/>
      <c r="H234" s="95"/>
      <c r="I234" s="95">
        <v>2.5859000000000001</v>
      </c>
      <c r="J234" s="95"/>
      <c r="K234" s="95"/>
      <c r="L234" s="95">
        <v>0.40629999999999999</v>
      </c>
      <c r="M234" s="95"/>
      <c r="N234" s="95">
        <v>0</v>
      </c>
      <c r="O234" s="95">
        <v>0</v>
      </c>
      <c r="P234" s="95"/>
    </row>
    <row r="235" spans="1:16" x14ac:dyDescent="0.25">
      <c r="A235" s="95" t="s">
        <v>210</v>
      </c>
      <c r="B235" s="95">
        <v>560</v>
      </c>
      <c r="C235" s="95">
        <v>10.679</v>
      </c>
      <c r="D235" s="95">
        <v>570.67899999999997</v>
      </c>
      <c r="E235" s="95">
        <v>539.17999999999995</v>
      </c>
      <c r="F235" s="95">
        <v>95.474599999999995</v>
      </c>
      <c r="G235" s="95">
        <v>110.9264</v>
      </c>
      <c r="H235" s="95">
        <v>55</v>
      </c>
      <c r="I235" s="95">
        <v>75.900300000000001</v>
      </c>
      <c r="J235" s="95"/>
      <c r="K235" s="95">
        <v>404</v>
      </c>
      <c r="L235" s="95">
        <v>11.927199999999999</v>
      </c>
      <c r="M235" s="95">
        <v>235.24369999999999</v>
      </c>
      <c r="N235" s="95">
        <v>20</v>
      </c>
      <c r="O235" s="95">
        <v>0</v>
      </c>
      <c r="P235" s="95">
        <v>936.84910000000002</v>
      </c>
    </row>
    <row r="236" spans="1:16" x14ac:dyDescent="0.25">
      <c r="A236" s="95" t="s">
        <v>211</v>
      </c>
      <c r="B236" s="95">
        <v>107</v>
      </c>
      <c r="C236" s="95">
        <v>5.5780000000000003</v>
      </c>
      <c r="D236" s="95">
        <v>112.578</v>
      </c>
      <c r="E236" s="95">
        <v>109.57</v>
      </c>
      <c r="F236" s="95">
        <v>18.834299999999999</v>
      </c>
      <c r="G236" s="95">
        <v>22.683900000000001</v>
      </c>
      <c r="H236" s="95">
        <v>9</v>
      </c>
      <c r="I236" s="95">
        <v>14.972899999999999</v>
      </c>
      <c r="J236" s="95"/>
      <c r="K236" s="95">
        <v>33</v>
      </c>
      <c r="L236" s="95">
        <v>2.3529</v>
      </c>
      <c r="M236" s="95">
        <v>18.388300000000001</v>
      </c>
      <c r="N236" s="95">
        <v>0</v>
      </c>
      <c r="O236" s="95">
        <v>0</v>
      </c>
      <c r="P236" s="95">
        <v>153.65020000000001</v>
      </c>
    </row>
    <row r="237" spans="1:16" x14ac:dyDescent="0.25">
      <c r="A237" s="95" t="s">
        <v>212</v>
      </c>
      <c r="B237" s="97">
        <v>1297</v>
      </c>
      <c r="C237" s="95">
        <v>109.8623</v>
      </c>
      <c r="D237" s="97">
        <v>1406.8623</v>
      </c>
      <c r="E237" s="95">
        <v>414</v>
      </c>
      <c r="F237" s="95">
        <v>235.3681</v>
      </c>
      <c r="G237" s="95">
        <v>44.658000000000001</v>
      </c>
      <c r="H237" s="95">
        <v>115</v>
      </c>
      <c r="I237" s="95">
        <v>187.11269999999999</v>
      </c>
      <c r="J237" s="95"/>
      <c r="K237" s="95">
        <v>52</v>
      </c>
      <c r="L237" s="95">
        <v>29.403400000000001</v>
      </c>
      <c r="M237" s="95">
        <v>13.5579</v>
      </c>
      <c r="N237" s="95">
        <v>13</v>
      </c>
      <c r="O237" s="95">
        <v>0</v>
      </c>
      <c r="P237" s="97">
        <v>1478.0781999999999</v>
      </c>
    </row>
    <row r="238" spans="1:16" x14ac:dyDescent="0.25">
      <c r="A238" s="95" t="s">
        <v>213</v>
      </c>
      <c r="B238" s="95"/>
      <c r="C238" s="95">
        <v>6.9105999999999996</v>
      </c>
      <c r="D238" s="95">
        <v>6.9105999999999996</v>
      </c>
      <c r="E238" s="95">
        <v>0</v>
      </c>
      <c r="F238" s="95">
        <v>1.1560999999999999</v>
      </c>
      <c r="G238" s="95"/>
      <c r="H238" s="95"/>
      <c r="I238" s="95">
        <v>0.91910000000000003</v>
      </c>
      <c r="J238" s="95"/>
      <c r="K238" s="95"/>
      <c r="L238" s="95">
        <v>0.1444</v>
      </c>
      <c r="M238" s="95"/>
      <c r="N238" s="95">
        <v>0</v>
      </c>
      <c r="O238" s="95">
        <v>0</v>
      </c>
      <c r="P238" s="95"/>
    </row>
    <row r="239" spans="1:16" x14ac:dyDescent="0.25">
      <c r="A239" s="95" t="s">
        <v>214</v>
      </c>
      <c r="B239" s="95">
        <v>705</v>
      </c>
      <c r="C239" s="95">
        <v>34.805399999999999</v>
      </c>
      <c r="D239" s="95">
        <v>739.80539999999996</v>
      </c>
      <c r="E239" s="95">
        <v>704.76</v>
      </c>
      <c r="F239" s="95">
        <v>123.7694</v>
      </c>
      <c r="G239" s="95">
        <v>145.24760000000001</v>
      </c>
      <c r="H239" s="95">
        <v>140</v>
      </c>
      <c r="I239" s="95">
        <v>98.394099999999995</v>
      </c>
      <c r="J239" s="95">
        <v>31.2044</v>
      </c>
      <c r="K239" s="95">
        <v>26</v>
      </c>
      <c r="L239" s="95">
        <v>15.4619</v>
      </c>
      <c r="M239" s="95">
        <v>6.3228</v>
      </c>
      <c r="N239" s="95">
        <v>33</v>
      </c>
      <c r="O239" s="95">
        <v>0</v>
      </c>
      <c r="P239" s="95">
        <v>955.58019999999999</v>
      </c>
    </row>
    <row r="240" spans="1:16" x14ac:dyDescent="0.25">
      <c r="A240" s="95" t="s">
        <v>215</v>
      </c>
      <c r="B240" s="95">
        <v>827</v>
      </c>
      <c r="C240" s="95">
        <v>1.0831</v>
      </c>
      <c r="D240" s="95">
        <v>828.08309999999994</v>
      </c>
      <c r="E240" s="95">
        <v>812.7</v>
      </c>
      <c r="F240" s="95">
        <v>138.53829999999999</v>
      </c>
      <c r="G240" s="95">
        <v>168.54040000000001</v>
      </c>
      <c r="H240" s="95">
        <v>100</v>
      </c>
      <c r="I240" s="95">
        <v>110.13509999999999</v>
      </c>
      <c r="J240" s="95"/>
      <c r="K240" s="95">
        <v>67</v>
      </c>
      <c r="L240" s="95">
        <v>17.306899999999999</v>
      </c>
      <c r="M240" s="95">
        <v>29.815799999999999</v>
      </c>
      <c r="N240" s="95">
        <v>51</v>
      </c>
      <c r="O240" s="95">
        <v>0</v>
      </c>
      <c r="P240" s="95">
        <v>1077.4393</v>
      </c>
    </row>
    <row r="241" spans="1:16" x14ac:dyDescent="0.25">
      <c r="A241" s="95" t="s">
        <v>217</v>
      </c>
      <c r="B241" s="95"/>
      <c r="C241" s="95">
        <v>74.179900000000004</v>
      </c>
      <c r="D241" s="95">
        <v>74.179900000000004</v>
      </c>
      <c r="E241" s="95">
        <v>0</v>
      </c>
      <c r="F241" s="95">
        <v>12.410299999999999</v>
      </c>
      <c r="G241" s="95"/>
      <c r="H241" s="95"/>
      <c r="I241" s="95">
        <v>9.8658999999999999</v>
      </c>
      <c r="J241" s="95"/>
      <c r="K241" s="95"/>
      <c r="L241" s="95">
        <v>1.5504</v>
      </c>
      <c r="M241" s="95"/>
      <c r="N241" s="95">
        <v>0</v>
      </c>
      <c r="O241" s="95">
        <v>0</v>
      </c>
      <c r="P241" s="95"/>
    </row>
    <row r="242" spans="1:16" x14ac:dyDescent="0.25">
      <c r="A242" s="95" t="s">
        <v>218</v>
      </c>
      <c r="B242" s="95">
        <v>183</v>
      </c>
      <c r="C242" s="95">
        <v>4.7099000000000002</v>
      </c>
      <c r="D242" s="95">
        <v>187.7099</v>
      </c>
      <c r="E242" s="95">
        <v>178.8</v>
      </c>
      <c r="F242" s="95">
        <v>31.4039</v>
      </c>
      <c r="G242" s="95">
        <v>36.848999999999997</v>
      </c>
      <c r="H242" s="95">
        <v>30</v>
      </c>
      <c r="I242" s="95">
        <v>24.965399999999999</v>
      </c>
      <c r="J242" s="95">
        <v>3.7759</v>
      </c>
      <c r="K242" s="95"/>
      <c r="L242" s="95">
        <v>3.9230999999999998</v>
      </c>
      <c r="M242" s="95"/>
      <c r="N242" s="95">
        <v>0</v>
      </c>
      <c r="O242" s="95">
        <v>0</v>
      </c>
      <c r="P242" s="95">
        <v>228.3348</v>
      </c>
    </row>
    <row r="243" spans="1:16" x14ac:dyDescent="0.25">
      <c r="A243" s="95" t="s">
        <v>219</v>
      </c>
      <c r="B243" s="95"/>
      <c r="C243" s="95"/>
      <c r="D243" s="95">
        <v>0</v>
      </c>
      <c r="E243" s="95">
        <v>0</v>
      </c>
      <c r="F243" s="95"/>
      <c r="G243" s="95"/>
      <c r="H243" s="95"/>
      <c r="I243" s="95">
        <v>0</v>
      </c>
      <c r="J243" s="95"/>
      <c r="K243" s="95"/>
      <c r="L243" s="95">
        <v>0</v>
      </c>
      <c r="M243" s="95"/>
      <c r="N243" s="95">
        <v>0</v>
      </c>
      <c r="O243" s="95">
        <v>0</v>
      </c>
      <c r="P243" s="95"/>
    </row>
    <row r="244" spans="1:16" x14ac:dyDescent="0.25">
      <c r="A244" s="95" t="s">
        <v>220</v>
      </c>
      <c r="B244" s="95">
        <v>92</v>
      </c>
      <c r="C244" s="95"/>
      <c r="D244" s="95">
        <v>92</v>
      </c>
      <c r="E244" s="95">
        <v>101</v>
      </c>
      <c r="F244" s="95">
        <v>15.3916</v>
      </c>
      <c r="G244" s="95">
        <v>21.402100000000001</v>
      </c>
      <c r="H244" s="95">
        <v>6</v>
      </c>
      <c r="I244" s="95">
        <v>12.236000000000001</v>
      </c>
      <c r="J244" s="95"/>
      <c r="K244" s="95"/>
      <c r="L244" s="95">
        <v>1.9228000000000001</v>
      </c>
      <c r="M244" s="95"/>
      <c r="N244" s="95">
        <v>0</v>
      </c>
      <c r="O244" s="95">
        <v>0</v>
      </c>
      <c r="P244" s="95">
        <v>113.4021</v>
      </c>
    </row>
    <row r="245" spans="1:16" x14ac:dyDescent="0.25">
      <c r="A245" s="95" t="s">
        <v>221</v>
      </c>
      <c r="B245" s="95">
        <v>877</v>
      </c>
      <c r="C245" s="95">
        <v>443.05470000000003</v>
      </c>
      <c r="D245" s="97">
        <v>1320.0546999999999</v>
      </c>
      <c r="E245" s="95">
        <v>651</v>
      </c>
      <c r="F245" s="95">
        <v>220.84520000000001</v>
      </c>
      <c r="G245" s="95">
        <v>107.53870000000001</v>
      </c>
      <c r="H245" s="95">
        <v>139</v>
      </c>
      <c r="I245" s="95">
        <v>175.56729999999999</v>
      </c>
      <c r="J245" s="95"/>
      <c r="K245" s="95">
        <v>112</v>
      </c>
      <c r="L245" s="95">
        <v>27.589099999999998</v>
      </c>
      <c r="M245" s="95">
        <v>50.646500000000003</v>
      </c>
      <c r="N245" s="95">
        <v>11</v>
      </c>
      <c r="O245" s="95">
        <v>0</v>
      </c>
      <c r="P245" s="97">
        <v>1489.2399</v>
      </c>
    </row>
    <row r="246" spans="1:16" x14ac:dyDescent="0.25">
      <c r="A246" s="95" t="s">
        <v>222</v>
      </c>
      <c r="B246" s="95"/>
      <c r="C246" s="95"/>
      <c r="D246" s="95">
        <v>0</v>
      </c>
      <c r="E246" s="95">
        <v>0</v>
      </c>
      <c r="F246" s="95"/>
      <c r="G246" s="95"/>
      <c r="H246" s="95"/>
      <c r="I246" s="95">
        <v>0</v>
      </c>
      <c r="J246" s="95"/>
      <c r="K246" s="95"/>
      <c r="L246" s="95">
        <v>0</v>
      </c>
      <c r="M246" s="95"/>
      <c r="N246" s="95">
        <v>0</v>
      </c>
      <c r="O246" s="95">
        <v>0</v>
      </c>
      <c r="P246" s="95"/>
    </row>
    <row r="247" spans="1:16" x14ac:dyDescent="0.25">
      <c r="A247" s="95" t="s">
        <v>1168</v>
      </c>
      <c r="B247" s="95"/>
      <c r="C247" s="95">
        <v>15.882999999999999</v>
      </c>
      <c r="D247" s="95">
        <v>15.882999999999999</v>
      </c>
      <c r="E247" s="95"/>
      <c r="F247" s="95">
        <v>2.6572</v>
      </c>
      <c r="G247" s="95"/>
      <c r="H247" s="95"/>
      <c r="I247" s="95">
        <v>2.1124000000000001</v>
      </c>
      <c r="J247" s="95"/>
      <c r="K247" s="95"/>
      <c r="L247" s="95">
        <v>0.33200000000000002</v>
      </c>
      <c r="M247" s="95"/>
      <c r="N247" s="95">
        <v>0</v>
      </c>
      <c r="O247" s="95">
        <v>0</v>
      </c>
      <c r="P247" s="95"/>
    </row>
    <row r="248" spans="1:16" x14ac:dyDescent="0.25">
      <c r="A248" s="95" t="s">
        <v>1243</v>
      </c>
      <c r="B248" s="95"/>
      <c r="C248" s="95"/>
      <c r="D248" s="95">
        <v>0</v>
      </c>
      <c r="E248" s="95">
        <v>0</v>
      </c>
      <c r="F248" s="95"/>
      <c r="G248" s="95"/>
      <c r="H248" s="95"/>
      <c r="I248" s="95">
        <v>0</v>
      </c>
      <c r="J248" s="95"/>
      <c r="K248" s="95"/>
      <c r="L248" s="95">
        <v>0</v>
      </c>
      <c r="M248" s="95"/>
      <c r="N248" s="95">
        <v>0</v>
      </c>
      <c r="O248" s="95">
        <v>0</v>
      </c>
      <c r="P248" s="95"/>
    </row>
    <row r="249" spans="1:16" x14ac:dyDescent="0.25">
      <c r="A249" s="95" t="s">
        <v>223</v>
      </c>
      <c r="B249" s="95"/>
      <c r="C249" s="95">
        <v>59.9848</v>
      </c>
      <c r="D249" s="95">
        <v>59.9848</v>
      </c>
      <c r="E249" s="95"/>
      <c r="F249" s="95">
        <v>10.035500000000001</v>
      </c>
      <c r="G249" s="95"/>
      <c r="H249" s="95"/>
      <c r="I249" s="95">
        <v>7.9779999999999998</v>
      </c>
      <c r="J249" s="95"/>
      <c r="K249" s="95"/>
      <c r="L249" s="95">
        <v>1.2537</v>
      </c>
      <c r="M249" s="95"/>
      <c r="N249" s="95">
        <v>0</v>
      </c>
      <c r="O249" s="95">
        <v>0</v>
      </c>
      <c r="P249" s="95"/>
    </row>
    <row r="250" spans="1:16" x14ac:dyDescent="0.25">
      <c r="A250" s="95" t="s">
        <v>532</v>
      </c>
      <c r="B250" s="95"/>
      <c r="C250" s="95">
        <v>0.2011</v>
      </c>
      <c r="D250" s="95"/>
      <c r="E250" s="95"/>
      <c r="F250" s="95">
        <v>3.3599999999999998E-2</v>
      </c>
      <c r="G250" s="95"/>
      <c r="H250" s="95"/>
      <c r="I250" s="95">
        <v>0</v>
      </c>
      <c r="J250" s="95"/>
      <c r="K250" s="95"/>
      <c r="L250" s="95">
        <v>0</v>
      </c>
      <c r="M250" s="95"/>
      <c r="N250" s="95">
        <v>0</v>
      </c>
      <c r="O250" s="95">
        <v>0</v>
      </c>
      <c r="P250" s="95"/>
    </row>
    <row r="251" spans="1:16" x14ac:dyDescent="0.25">
      <c r="A251" s="95" t="s">
        <v>224</v>
      </c>
      <c r="B251" s="95">
        <v>429</v>
      </c>
      <c r="C251" s="95">
        <v>10.695499999999999</v>
      </c>
      <c r="D251" s="95">
        <v>439.69549999999998</v>
      </c>
      <c r="E251" s="95">
        <v>203.76</v>
      </c>
      <c r="F251" s="95">
        <v>73.561099999999996</v>
      </c>
      <c r="G251" s="95">
        <v>32.549700000000001</v>
      </c>
      <c r="H251" s="95">
        <v>47</v>
      </c>
      <c r="I251" s="95">
        <v>58.479500000000002</v>
      </c>
      <c r="J251" s="95"/>
      <c r="K251" s="95">
        <v>6</v>
      </c>
      <c r="L251" s="95">
        <v>9.1896000000000004</v>
      </c>
      <c r="M251" s="95"/>
      <c r="N251" s="95">
        <v>0</v>
      </c>
      <c r="O251" s="95">
        <v>0</v>
      </c>
      <c r="P251" s="95">
        <v>472.24520000000001</v>
      </c>
    </row>
    <row r="252" spans="1:16" x14ac:dyDescent="0.25">
      <c r="A252" s="95" t="s">
        <v>225</v>
      </c>
      <c r="B252" s="95"/>
      <c r="C252" s="95">
        <v>62.859400000000001</v>
      </c>
      <c r="D252" s="95">
        <v>62.859400000000001</v>
      </c>
      <c r="E252" s="95"/>
      <c r="F252" s="95">
        <v>10.516400000000001</v>
      </c>
      <c r="G252" s="95"/>
      <c r="H252" s="95"/>
      <c r="I252" s="95">
        <v>8.3603000000000005</v>
      </c>
      <c r="J252" s="95"/>
      <c r="K252" s="95"/>
      <c r="L252" s="95">
        <v>1.3138000000000001</v>
      </c>
      <c r="M252" s="95"/>
      <c r="N252" s="95">
        <v>0</v>
      </c>
      <c r="O252" s="95">
        <v>0</v>
      </c>
      <c r="P252" s="95"/>
    </row>
    <row r="253" spans="1:16" x14ac:dyDescent="0.25">
      <c r="A253" s="95" t="s">
        <v>226</v>
      </c>
      <c r="B253" s="95">
        <v>4465</v>
      </c>
      <c r="C253" s="95">
        <v>150.89859999999999</v>
      </c>
      <c r="D253" s="95">
        <v>4615.8986000000004</v>
      </c>
      <c r="E253" s="95">
        <v>3160.16</v>
      </c>
      <c r="F253" s="95">
        <v>772.23979999999995</v>
      </c>
      <c r="G253" s="95">
        <v>596.98</v>
      </c>
      <c r="H253" s="95">
        <v>613</v>
      </c>
      <c r="I253" s="95">
        <v>613.91449999999998</v>
      </c>
      <c r="J253" s="95"/>
      <c r="K253" s="95">
        <v>1262</v>
      </c>
      <c r="L253" s="95">
        <v>96.472300000000004</v>
      </c>
      <c r="M253" s="95">
        <v>699.31659999999999</v>
      </c>
      <c r="N253" s="95">
        <v>30</v>
      </c>
      <c r="O253" s="95">
        <v>0</v>
      </c>
      <c r="P253" s="95">
        <v>5942.1952000000001</v>
      </c>
    </row>
    <row r="254" spans="1:16" x14ac:dyDescent="0.25">
      <c r="A254" s="95" t="s">
        <v>227</v>
      </c>
      <c r="B254" s="95"/>
      <c r="C254" s="95">
        <v>134.07470000000001</v>
      </c>
      <c r="D254" s="95">
        <v>134.07470000000001</v>
      </c>
      <c r="E254" s="95"/>
      <c r="F254" s="95">
        <v>22.430700000000002</v>
      </c>
      <c r="G254" s="95"/>
      <c r="H254" s="95"/>
      <c r="I254" s="95">
        <v>17.831900000000001</v>
      </c>
      <c r="J254" s="95"/>
      <c r="K254" s="95"/>
      <c r="L254" s="95">
        <v>2.8022</v>
      </c>
      <c r="M254" s="95"/>
      <c r="N254" s="95">
        <v>0</v>
      </c>
      <c r="O254" s="95">
        <v>0</v>
      </c>
      <c r="P254" s="95"/>
    </row>
    <row r="255" spans="1:16" x14ac:dyDescent="0.25">
      <c r="A255" s="95" t="s">
        <v>228</v>
      </c>
      <c r="B255" s="95">
        <v>6800</v>
      </c>
      <c r="C255" s="95">
        <v>257.80560000000003</v>
      </c>
      <c r="D255" s="95">
        <v>7057.8055999999997</v>
      </c>
      <c r="E255" s="95">
        <v>4715.3999999999996</v>
      </c>
      <c r="F255" s="95">
        <v>1180.7709</v>
      </c>
      <c r="G255" s="95">
        <v>883.65729999999996</v>
      </c>
      <c r="H255" s="95">
        <v>1207</v>
      </c>
      <c r="I255" s="95">
        <v>938.68809999999996</v>
      </c>
      <c r="J255" s="95">
        <v>201.23390000000001</v>
      </c>
      <c r="K255" s="95">
        <v>522</v>
      </c>
      <c r="L255" s="95">
        <v>147.50810000000001</v>
      </c>
      <c r="M255" s="95">
        <v>224.6951</v>
      </c>
      <c r="N255" s="95">
        <v>44</v>
      </c>
      <c r="O255" s="95">
        <v>0</v>
      </c>
      <c r="P255" s="95">
        <v>8411.3919000000005</v>
      </c>
    </row>
    <row r="256" spans="1:16" x14ac:dyDescent="0.25">
      <c r="A256" s="95" t="s">
        <v>229</v>
      </c>
      <c r="B256" s="95"/>
      <c r="C256" s="95">
        <v>213.70830000000001</v>
      </c>
      <c r="D256" s="95">
        <v>213.70830000000001</v>
      </c>
      <c r="E256" s="95"/>
      <c r="F256" s="95">
        <v>35.753399999999999</v>
      </c>
      <c r="G256" s="95"/>
      <c r="H256" s="95"/>
      <c r="I256" s="95">
        <v>28.423200000000001</v>
      </c>
      <c r="J256" s="95"/>
      <c r="K256" s="95"/>
      <c r="L256" s="95">
        <v>4.4664999999999999</v>
      </c>
      <c r="M256" s="95"/>
      <c r="N256" s="95">
        <v>0</v>
      </c>
      <c r="O256" s="95">
        <v>0</v>
      </c>
      <c r="P256" s="95"/>
    </row>
    <row r="257" spans="1:16" x14ac:dyDescent="0.25">
      <c r="A257" s="95" t="s">
        <v>230</v>
      </c>
      <c r="B257" s="95"/>
      <c r="C257" s="95">
        <v>217.505</v>
      </c>
      <c r="D257" s="95">
        <v>217.505</v>
      </c>
      <c r="E257" s="95"/>
      <c r="F257" s="95">
        <v>36.388599999999997</v>
      </c>
      <c r="G257" s="95"/>
      <c r="H257" s="95"/>
      <c r="I257" s="95">
        <v>28.9282</v>
      </c>
      <c r="J257" s="95"/>
      <c r="K257" s="95"/>
      <c r="L257" s="95">
        <v>4.5458999999999996</v>
      </c>
      <c r="M257" s="95"/>
      <c r="N257" s="95">
        <v>0</v>
      </c>
      <c r="O257" s="95">
        <v>0</v>
      </c>
      <c r="P257" s="95"/>
    </row>
    <row r="258" spans="1:16" x14ac:dyDescent="0.25">
      <c r="A258" s="95" t="s">
        <v>231</v>
      </c>
      <c r="B258" s="95"/>
      <c r="C258" s="95">
        <v>80.344999999999999</v>
      </c>
      <c r="D258" s="95">
        <v>80.344999999999999</v>
      </c>
      <c r="E258" s="95"/>
      <c r="F258" s="95">
        <v>13.441700000000001</v>
      </c>
      <c r="G258" s="95"/>
      <c r="H258" s="95"/>
      <c r="I258" s="95">
        <v>10.6859</v>
      </c>
      <c r="J258" s="95"/>
      <c r="K258" s="95"/>
      <c r="L258" s="95">
        <v>1.6792</v>
      </c>
      <c r="M258" s="95"/>
      <c r="N258" s="95">
        <v>0</v>
      </c>
      <c r="O258" s="95">
        <v>0</v>
      </c>
      <c r="P258" s="95"/>
    </row>
    <row r="259" spans="1:16" x14ac:dyDescent="0.25">
      <c r="A259" s="95" t="s">
        <v>232</v>
      </c>
      <c r="B259" s="95"/>
      <c r="C259" s="95">
        <v>63.576500000000003</v>
      </c>
      <c r="D259" s="95">
        <v>63.576500000000003</v>
      </c>
      <c r="E259" s="95"/>
      <c r="F259" s="95">
        <v>10.6363</v>
      </c>
      <c r="G259" s="95"/>
      <c r="H259" s="95"/>
      <c r="I259" s="95">
        <v>8.4557000000000002</v>
      </c>
      <c r="J259" s="95"/>
      <c r="K259" s="95"/>
      <c r="L259" s="95">
        <v>1.3287</v>
      </c>
      <c r="M259" s="95"/>
      <c r="N259" s="95">
        <v>0</v>
      </c>
      <c r="O259" s="95">
        <v>0</v>
      </c>
      <c r="P259" s="95"/>
    </row>
    <row r="260" spans="1:16" x14ac:dyDescent="0.25">
      <c r="A260" s="95" t="s">
        <v>233</v>
      </c>
      <c r="B260" s="95"/>
      <c r="C260" s="95">
        <v>117.6811</v>
      </c>
      <c r="D260" s="95">
        <v>117.6811</v>
      </c>
      <c r="E260" s="95"/>
      <c r="F260" s="95">
        <v>19.687999999999999</v>
      </c>
      <c r="G260" s="95"/>
      <c r="H260" s="95"/>
      <c r="I260" s="95">
        <v>15.6516</v>
      </c>
      <c r="J260" s="95"/>
      <c r="K260" s="95"/>
      <c r="L260" s="95">
        <v>2.4594999999999998</v>
      </c>
      <c r="M260" s="95"/>
      <c r="N260" s="95">
        <v>0</v>
      </c>
      <c r="O260" s="95">
        <v>0</v>
      </c>
      <c r="P260" s="95"/>
    </row>
    <row r="261" spans="1:16" x14ac:dyDescent="0.25">
      <c r="A261" s="95" t="s">
        <v>234</v>
      </c>
      <c r="B261" s="95"/>
      <c r="C261" s="95">
        <v>14.7958</v>
      </c>
      <c r="D261" s="95">
        <v>14.7958</v>
      </c>
      <c r="E261" s="95"/>
      <c r="F261" s="95">
        <v>2.4752999999999998</v>
      </c>
      <c r="G261" s="95"/>
      <c r="H261" s="95"/>
      <c r="I261" s="95">
        <v>1.9678</v>
      </c>
      <c r="J261" s="95"/>
      <c r="K261" s="95"/>
      <c r="L261" s="95">
        <v>0.30919999999999997</v>
      </c>
      <c r="M261" s="95"/>
      <c r="N261" s="95">
        <v>0</v>
      </c>
      <c r="O261" s="95">
        <v>0</v>
      </c>
      <c r="P261" s="95"/>
    </row>
    <row r="262" spans="1:16" x14ac:dyDescent="0.25">
      <c r="A262" s="95" t="s">
        <v>533</v>
      </c>
      <c r="B262" s="95"/>
      <c r="C262" s="95"/>
      <c r="D262" s="95"/>
      <c r="E262" s="95"/>
      <c r="F262" s="95"/>
      <c r="G262" s="95"/>
      <c r="H262" s="95"/>
      <c r="I262" s="95">
        <v>0</v>
      </c>
      <c r="J262" s="95"/>
      <c r="K262" s="95"/>
      <c r="L262" s="95">
        <v>0</v>
      </c>
      <c r="M262" s="95"/>
      <c r="N262" s="95">
        <v>0</v>
      </c>
      <c r="O262" s="95">
        <v>0</v>
      </c>
      <c r="P262" s="95"/>
    </row>
    <row r="263" spans="1:16" x14ac:dyDescent="0.25">
      <c r="A263" s="95" t="s">
        <v>235</v>
      </c>
      <c r="B263" s="95"/>
      <c r="C263" s="95">
        <v>141.24379999999999</v>
      </c>
      <c r="D263" s="95">
        <v>141.24379999999999</v>
      </c>
      <c r="E263" s="95"/>
      <c r="F263" s="95">
        <v>23.630099999999999</v>
      </c>
      <c r="G263" s="95"/>
      <c r="H263" s="95"/>
      <c r="I263" s="95">
        <v>18.785399999999999</v>
      </c>
      <c r="J263" s="95"/>
      <c r="K263" s="95"/>
      <c r="L263" s="95">
        <v>2.952</v>
      </c>
      <c r="M263" s="95"/>
      <c r="N263" s="95">
        <v>0</v>
      </c>
      <c r="O263" s="95">
        <v>0</v>
      </c>
      <c r="P263" s="95"/>
    </row>
    <row r="264" spans="1:16" x14ac:dyDescent="0.25">
      <c r="A264" s="95" t="s">
        <v>236</v>
      </c>
      <c r="B264" s="95"/>
      <c r="C264" s="95">
        <v>268.02690000000001</v>
      </c>
      <c r="D264" s="95">
        <v>268.02690000000001</v>
      </c>
      <c r="E264" s="95"/>
      <c r="F264" s="95">
        <v>44.840899999999998</v>
      </c>
      <c r="G264" s="95"/>
      <c r="H264" s="95"/>
      <c r="I264" s="95">
        <v>35.647599999999997</v>
      </c>
      <c r="J264" s="95"/>
      <c r="K264" s="95"/>
      <c r="L264" s="95">
        <v>5.6017999999999999</v>
      </c>
      <c r="M264" s="95"/>
      <c r="N264" s="95">
        <v>0</v>
      </c>
      <c r="O264" s="95">
        <v>0</v>
      </c>
      <c r="P264" s="95"/>
    </row>
    <row r="265" spans="1:16" x14ac:dyDescent="0.25">
      <c r="A265" s="95" t="s">
        <v>237</v>
      </c>
      <c r="B265" s="95"/>
      <c r="C265" s="95">
        <v>22.0197</v>
      </c>
      <c r="D265" s="95">
        <v>22.0197</v>
      </c>
      <c r="E265" s="95"/>
      <c r="F265" s="95">
        <v>3.6839</v>
      </c>
      <c r="G265" s="95"/>
      <c r="H265" s="95"/>
      <c r="I265" s="95">
        <v>2.9285999999999999</v>
      </c>
      <c r="J265" s="95"/>
      <c r="K265" s="95"/>
      <c r="L265" s="95">
        <v>0.4602</v>
      </c>
      <c r="M265" s="95"/>
      <c r="N265" s="95">
        <v>0</v>
      </c>
      <c r="O265" s="95">
        <v>0</v>
      </c>
      <c r="P265" s="95"/>
    </row>
    <row r="266" spans="1:16" x14ac:dyDescent="0.25">
      <c r="A266" s="95" t="s">
        <v>238</v>
      </c>
      <c r="B266" s="95">
        <v>2132</v>
      </c>
      <c r="C266" s="95">
        <v>81.970299999999995</v>
      </c>
      <c r="D266" s="95">
        <v>2213.9703</v>
      </c>
      <c r="E266" s="95">
        <v>967.55</v>
      </c>
      <c r="F266" s="95">
        <v>370.3972</v>
      </c>
      <c r="G266" s="95">
        <v>149.28819999999999</v>
      </c>
      <c r="H266" s="95">
        <v>388</v>
      </c>
      <c r="I266" s="95">
        <v>294.45800000000003</v>
      </c>
      <c r="J266" s="95">
        <v>70.156499999999994</v>
      </c>
      <c r="K266" s="95">
        <v>8</v>
      </c>
      <c r="L266" s="95">
        <v>46.271999999999998</v>
      </c>
      <c r="M266" s="95"/>
      <c r="N266" s="95">
        <v>27</v>
      </c>
      <c r="O266" s="95">
        <v>0</v>
      </c>
      <c r="P266" s="95">
        <v>2460.415</v>
      </c>
    </row>
    <row r="267" spans="1:16" x14ac:dyDescent="0.25">
      <c r="A267" s="95" t="s">
        <v>239</v>
      </c>
      <c r="B267" s="95"/>
      <c r="C267" s="95"/>
      <c r="D267" s="95">
        <v>0</v>
      </c>
      <c r="E267" s="95"/>
      <c r="F267" s="95"/>
      <c r="G267" s="95"/>
      <c r="H267" s="95"/>
      <c r="I267" s="95">
        <v>0</v>
      </c>
      <c r="J267" s="95"/>
      <c r="K267" s="95"/>
      <c r="L267" s="95">
        <v>0</v>
      </c>
      <c r="M267" s="95"/>
      <c r="N267" s="95">
        <v>0</v>
      </c>
      <c r="O267" s="95">
        <v>0</v>
      </c>
      <c r="P267" s="95"/>
    </row>
    <row r="268" spans="1:16" x14ac:dyDescent="0.25">
      <c r="A268" s="95" t="s">
        <v>240</v>
      </c>
      <c r="B268" s="95"/>
      <c r="C268" s="95">
        <v>47.412999999999997</v>
      </c>
      <c r="D268" s="95">
        <v>47.412999999999997</v>
      </c>
      <c r="E268" s="95"/>
      <c r="F268" s="95">
        <v>7.9321999999999999</v>
      </c>
      <c r="G268" s="95"/>
      <c r="H268" s="95"/>
      <c r="I268" s="95">
        <v>6.3059000000000003</v>
      </c>
      <c r="J268" s="95"/>
      <c r="K268" s="95"/>
      <c r="L268" s="95">
        <v>0.9909</v>
      </c>
      <c r="M268" s="95"/>
      <c r="N268" s="95">
        <v>0</v>
      </c>
      <c r="O268" s="95">
        <v>0</v>
      </c>
      <c r="P268" s="95"/>
    </row>
    <row r="269" spans="1:16" x14ac:dyDescent="0.25">
      <c r="A269" s="95" t="s">
        <v>241</v>
      </c>
      <c r="B269" s="95"/>
      <c r="C269" s="95">
        <v>3.2210000000000001</v>
      </c>
      <c r="D269" s="95">
        <v>3.2210000000000001</v>
      </c>
      <c r="E269" s="95"/>
      <c r="F269" s="95">
        <v>0.53890000000000005</v>
      </c>
      <c r="G269" s="95"/>
      <c r="H269" s="95"/>
      <c r="I269" s="95">
        <v>0.4284</v>
      </c>
      <c r="J269" s="95"/>
      <c r="K269" s="95"/>
      <c r="L269" s="95">
        <v>6.7299999999999999E-2</v>
      </c>
      <c r="M269" s="95"/>
      <c r="N269" s="95">
        <v>0</v>
      </c>
      <c r="O269" s="95">
        <v>0</v>
      </c>
      <c r="P269" s="95"/>
    </row>
    <row r="270" spans="1:16" x14ac:dyDescent="0.25">
      <c r="A270" s="95" t="s">
        <v>242</v>
      </c>
      <c r="B270" s="95"/>
      <c r="C270" s="95">
        <v>13.035500000000001</v>
      </c>
      <c r="D270" s="95">
        <v>13.035500000000001</v>
      </c>
      <c r="E270" s="95"/>
      <c r="F270" s="95">
        <v>2.1808000000000001</v>
      </c>
      <c r="G270" s="95"/>
      <c r="H270" s="95"/>
      <c r="I270" s="95">
        <v>1.7337</v>
      </c>
      <c r="J270" s="95"/>
      <c r="K270" s="95"/>
      <c r="L270" s="95">
        <v>0.27239999999999998</v>
      </c>
      <c r="M270" s="95"/>
      <c r="N270" s="95">
        <v>0</v>
      </c>
      <c r="O270" s="95">
        <v>0</v>
      </c>
      <c r="P270" s="95"/>
    </row>
    <row r="271" spans="1:16" x14ac:dyDescent="0.25">
      <c r="A271" s="95" t="s">
        <v>243</v>
      </c>
      <c r="B271" s="95"/>
      <c r="C271" s="95">
        <v>53.642499999999998</v>
      </c>
      <c r="D271" s="95">
        <v>53.642499999999998</v>
      </c>
      <c r="E271" s="95"/>
      <c r="F271" s="95">
        <v>8.9743999999999993</v>
      </c>
      <c r="G271" s="95"/>
      <c r="H271" s="95"/>
      <c r="I271" s="95">
        <v>7.1345000000000001</v>
      </c>
      <c r="J271" s="95"/>
      <c r="K271" s="95"/>
      <c r="L271" s="95">
        <v>1.1211</v>
      </c>
      <c r="M271" s="95"/>
      <c r="N271" s="95">
        <v>0</v>
      </c>
      <c r="O271" s="95">
        <v>0</v>
      </c>
      <c r="P271" s="95"/>
    </row>
    <row r="272" spans="1:16" x14ac:dyDescent="0.25">
      <c r="A272" s="95" t="s">
        <v>244</v>
      </c>
      <c r="B272" s="95"/>
      <c r="C272" s="95">
        <v>0.4234</v>
      </c>
      <c r="D272" s="95">
        <v>0.4234</v>
      </c>
      <c r="E272" s="95"/>
      <c r="F272" s="95">
        <v>7.0800000000000002E-2</v>
      </c>
      <c r="G272" s="95"/>
      <c r="H272" s="95"/>
      <c r="I272" s="95">
        <v>5.6300000000000003E-2</v>
      </c>
      <c r="J272" s="95"/>
      <c r="K272" s="95"/>
      <c r="L272" s="95">
        <v>8.8000000000000005E-3</v>
      </c>
      <c r="M272" s="95"/>
      <c r="N272" s="95">
        <v>0</v>
      </c>
      <c r="O272" s="95">
        <v>0</v>
      </c>
      <c r="P272" s="95"/>
    </row>
    <row r="273" spans="1:16" x14ac:dyDescent="0.25">
      <c r="A273" s="95" t="s">
        <v>245</v>
      </c>
      <c r="B273" s="95">
        <v>3145</v>
      </c>
      <c r="C273" s="95">
        <v>75.961299999999994</v>
      </c>
      <c r="D273" s="95">
        <v>3220.9612999999999</v>
      </c>
      <c r="E273" s="95">
        <v>1292.71</v>
      </c>
      <c r="F273" s="95">
        <v>538.86680000000001</v>
      </c>
      <c r="G273" s="95">
        <v>188.46080000000001</v>
      </c>
      <c r="H273" s="95">
        <v>469</v>
      </c>
      <c r="I273" s="95">
        <v>428.3879</v>
      </c>
      <c r="J273" s="95">
        <v>30.459099999999999</v>
      </c>
      <c r="K273" s="95">
        <v>54</v>
      </c>
      <c r="L273" s="95">
        <v>67.318100000000001</v>
      </c>
      <c r="M273" s="95"/>
      <c r="N273" s="95">
        <v>20</v>
      </c>
      <c r="O273" s="95">
        <v>0</v>
      </c>
      <c r="P273" s="95">
        <v>3459.8811999999998</v>
      </c>
    </row>
    <row r="274" spans="1:16" x14ac:dyDescent="0.25">
      <c r="A274" s="95" t="s">
        <v>246</v>
      </c>
      <c r="B274" s="95"/>
      <c r="C274" s="95">
        <v>26.633700000000001</v>
      </c>
      <c r="D274" s="95">
        <v>26.633700000000001</v>
      </c>
      <c r="E274" s="95"/>
      <c r="F274" s="95">
        <v>4.4558</v>
      </c>
      <c r="G274" s="95"/>
      <c r="H274" s="95"/>
      <c r="I274" s="95">
        <v>3.5423</v>
      </c>
      <c r="J274" s="95"/>
      <c r="K274" s="95"/>
      <c r="L274" s="95">
        <v>0.55659999999999998</v>
      </c>
      <c r="M274" s="95"/>
      <c r="N274" s="95">
        <v>0</v>
      </c>
      <c r="O274" s="95">
        <v>0</v>
      </c>
      <c r="P274" s="95"/>
    </row>
    <row r="275" spans="1:16" x14ac:dyDescent="0.25">
      <c r="A275" s="95" t="s">
        <v>247</v>
      </c>
      <c r="B275" s="95">
        <v>427</v>
      </c>
      <c r="C275" s="95">
        <v>13.9124</v>
      </c>
      <c r="D275" s="95">
        <v>440.91239999999999</v>
      </c>
      <c r="E275" s="95">
        <v>246.03</v>
      </c>
      <c r="F275" s="95">
        <v>73.764600000000002</v>
      </c>
      <c r="G275" s="95">
        <v>43.066299999999998</v>
      </c>
      <c r="H275" s="95">
        <v>72</v>
      </c>
      <c r="I275" s="95">
        <v>58.641300000000001</v>
      </c>
      <c r="J275" s="95">
        <v>10.019</v>
      </c>
      <c r="K275" s="95"/>
      <c r="L275" s="95">
        <v>9.2150999999999996</v>
      </c>
      <c r="M275" s="95"/>
      <c r="N275" s="95">
        <v>0</v>
      </c>
      <c r="O275" s="95">
        <v>0</v>
      </c>
      <c r="P275" s="95">
        <v>493.99770000000001</v>
      </c>
    </row>
    <row r="276" spans="1:16" x14ac:dyDescent="0.25">
      <c r="A276" s="95" t="s">
        <v>248</v>
      </c>
      <c r="B276" s="95">
        <v>615</v>
      </c>
      <c r="C276" s="95">
        <v>28.031600000000001</v>
      </c>
      <c r="D276" s="95">
        <v>643.03160000000003</v>
      </c>
      <c r="E276" s="95">
        <v>337</v>
      </c>
      <c r="F276" s="95">
        <v>107.5792</v>
      </c>
      <c r="G276" s="95">
        <v>57.355200000000004</v>
      </c>
      <c r="H276" s="95">
        <v>143</v>
      </c>
      <c r="I276" s="95">
        <v>85.523200000000003</v>
      </c>
      <c r="J276" s="95">
        <v>43.107599999999998</v>
      </c>
      <c r="K276" s="95"/>
      <c r="L276" s="95">
        <v>13.439399999999999</v>
      </c>
      <c r="M276" s="95"/>
      <c r="N276" s="95">
        <v>0</v>
      </c>
      <c r="O276" s="95">
        <v>0</v>
      </c>
      <c r="P276" s="95">
        <v>743.49440000000004</v>
      </c>
    </row>
    <row r="277" spans="1:16" x14ac:dyDescent="0.25">
      <c r="A277" s="95" t="s">
        <v>534</v>
      </c>
      <c r="B277" s="95"/>
      <c r="C277" s="95"/>
      <c r="D277" s="95"/>
      <c r="E277" s="95">
        <v>0</v>
      </c>
      <c r="F277" s="95"/>
      <c r="G277" s="95"/>
      <c r="H277" s="95"/>
      <c r="I277" s="95">
        <v>0</v>
      </c>
      <c r="J277" s="95"/>
      <c r="K277" s="95"/>
      <c r="L277" s="95">
        <v>0</v>
      </c>
      <c r="M277" s="95"/>
      <c r="N277" s="95">
        <v>0</v>
      </c>
      <c r="O277" s="95">
        <v>0</v>
      </c>
      <c r="P277" s="95"/>
    </row>
    <row r="278" spans="1:16" x14ac:dyDescent="0.25">
      <c r="A278" s="95" t="s">
        <v>249</v>
      </c>
      <c r="B278" s="95"/>
      <c r="C278" s="95">
        <v>146.40469999999999</v>
      </c>
      <c r="D278" s="95">
        <v>146.40469999999999</v>
      </c>
      <c r="E278" s="95"/>
      <c r="F278" s="95">
        <v>24.493500000000001</v>
      </c>
      <c r="G278" s="95"/>
      <c r="H278" s="95"/>
      <c r="I278" s="95">
        <v>19.471800000000002</v>
      </c>
      <c r="J278" s="95"/>
      <c r="K278" s="95"/>
      <c r="L278" s="95">
        <v>3.0598999999999998</v>
      </c>
      <c r="M278" s="95"/>
      <c r="N278" s="95">
        <v>0</v>
      </c>
      <c r="O278" s="95">
        <v>0</v>
      </c>
      <c r="P278" s="95"/>
    </row>
    <row r="279" spans="1:16" x14ac:dyDescent="0.25">
      <c r="A279" s="95" t="s">
        <v>535</v>
      </c>
      <c r="B279" s="95"/>
      <c r="C279" s="95">
        <v>18.7379</v>
      </c>
      <c r="D279" s="95"/>
      <c r="E279" s="95">
        <v>0</v>
      </c>
      <c r="F279" s="95">
        <v>3.1349</v>
      </c>
      <c r="G279" s="95"/>
      <c r="H279" s="95"/>
      <c r="I279" s="95">
        <v>0</v>
      </c>
      <c r="J279" s="95"/>
      <c r="K279" s="95"/>
      <c r="L279" s="95">
        <v>0</v>
      </c>
      <c r="M279" s="95"/>
      <c r="N279" s="95">
        <v>0</v>
      </c>
      <c r="O279" s="95">
        <v>0</v>
      </c>
      <c r="P279" s="95"/>
    </row>
    <row r="280" spans="1:16" x14ac:dyDescent="0.25">
      <c r="A280" s="95" t="s">
        <v>250</v>
      </c>
      <c r="B280" s="95"/>
      <c r="C280" s="95">
        <v>4.6551999999999998</v>
      </c>
      <c r="D280" s="95">
        <v>4.6551999999999998</v>
      </c>
      <c r="E280" s="95"/>
      <c r="F280" s="95">
        <v>0.77880000000000005</v>
      </c>
      <c r="G280" s="95"/>
      <c r="H280" s="95"/>
      <c r="I280" s="95">
        <v>0.61909999999999998</v>
      </c>
      <c r="J280" s="95"/>
      <c r="K280" s="95"/>
      <c r="L280" s="95">
        <v>9.7299999999999998E-2</v>
      </c>
      <c r="M280" s="95"/>
      <c r="N280" s="95">
        <v>0</v>
      </c>
      <c r="O280" s="95">
        <v>0</v>
      </c>
      <c r="P280" s="95"/>
    </row>
    <row r="281" spans="1:16" x14ac:dyDescent="0.25">
      <c r="A281" s="95" t="s">
        <v>251</v>
      </c>
      <c r="B281" s="95">
        <v>850</v>
      </c>
      <c r="C281" s="95">
        <v>32.893000000000001</v>
      </c>
      <c r="D281" s="95">
        <v>882.89300000000003</v>
      </c>
      <c r="E281" s="95">
        <v>378</v>
      </c>
      <c r="F281" s="95">
        <v>147.708</v>
      </c>
      <c r="G281" s="95">
        <v>57.573</v>
      </c>
      <c r="H281" s="95">
        <v>126</v>
      </c>
      <c r="I281" s="95">
        <v>117.4248</v>
      </c>
      <c r="J281" s="95">
        <v>6.4314</v>
      </c>
      <c r="K281" s="95">
        <v>2</v>
      </c>
      <c r="L281" s="95">
        <v>18.452500000000001</v>
      </c>
      <c r="M281" s="95"/>
      <c r="N281" s="95">
        <v>0</v>
      </c>
      <c r="O281" s="95">
        <v>0</v>
      </c>
      <c r="P281" s="95">
        <v>946.89739999999995</v>
      </c>
    </row>
    <row r="282" spans="1:16" x14ac:dyDescent="0.25">
      <c r="A282" s="95" t="s">
        <v>252</v>
      </c>
      <c r="B282" s="95"/>
      <c r="C282" s="95">
        <v>37.632399999999997</v>
      </c>
      <c r="D282" s="95">
        <v>37.632399999999997</v>
      </c>
      <c r="E282" s="95"/>
      <c r="F282" s="95">
        <v>6.2958999999999996</v>
      </c>
      <c r="G282" s="95"/>
      <c r="H282" s="95"/>
      <c r="I282" s="95">
        <v>5.0050999999999997</v>
      </c>
      <c r="J282" s="95"/>
      <c r="K282" s="95"/>
      <c r="L282" s="95">
        <v>0.78649999999999998</v>
      </c>
      <c r="M282" s="95"/>
      <c r="N282" s="95">
        <v>0</v>
      </c>
      <c r="O282" s="95">
        <v>0</v>
      </c>
      <c r="P282" s="95"/>
    </row>
    <row r="283" spans="1:16" x14ac:dyDescent="0.25">
      <c r="A283" s="95" t="s">
        <v>253</v>
      </c>
      <c r="B283" s="95"/>
      <c r="C283" s="95"/>
      <c r="D283" s="95">
        <v>0</v>
      </c>
      <c r="E283" s="95"/>
      <c r="F283" s="95"/>
      <c r="G283" s="95"/>
      <c r="H283" s="95"/>
      <c r="I283" s="95">
        <v>0</v>
      </c>
      <c r="J283" s="95"/>
      <c r="K283" s="95"/>
      <c r="L283" s="95">
        <v>0</v>
      </c>
      <c r="M283" s="95"/>
      <c r="N283" s="95">
        <v>0</v>
      </c>
      <c r="O283" s="95">
        <v>0</v>
      </c>
      <c r="P283" s="95"/>
    </row>
    <row r="284" spans="1:16" x14ac:dyDescent="0.25">
      <c r="A284" s="95" t="s">
        <v>254</v>
      </c>
      <c r="B284" s="95"/>
      <c r="C284" s="95"/>
      <c r="D284" s="95">
        <v>0</v>
      </c>
      <c r="E284" s="95"/>
      <c r="F284" s="95"/>
      <c r="G284" s="95"/>
      <c r="H284" s="95"/>
      <c r="I284" s="95">
        <v>0</v>
      </c>
      <c r="J284" s="95"/>
      <c r="K284" s="95"/>
      <c r="L284" s="95">
        <v>0</v>
      </c>
      <c r="M284" s="95"/>
      <c r="N284" s="95">
        <v>0</v>
      </c>
      <c r="O284" s="95">
        <v>0</v>
      </c>
      <c r="P284" s="95"/>
    </row>
    <row r="285" spans="1:16" x14ac:dyDescent="0.25">
      <c r="A285" s="95" t="s">
        <v>255</v>
      </c>
      <c r="B285" s="95"/>
      <c r="C285" s="95">
        <v>17.8368</v>
      </c>
      <c r="D285" s="95">
        <v>17.8368</v>
      </c>
      <c r="E285" s="95"/>
      <c r="F285" s="95">
        <v>2.9841000000000002</v>
      </c>
      <c r="G285" s="95"/>
      <c r="H285" s="95"/>
      <c r="I285" s="95">
        <v>2.3723000000000001</v>
      </c>
      <c r="J285" s="95"/>
      <c r="K285" s="95"/>
      <c r="L285" s="95">
        <v>0.37280000000000002</v>
      </c>
      <c r="M285" s="95"/>
      <c r="N285" s="95">
        <v>0</v>
      </c>
      <c r="O285" s="95">
        <v>0</v>
      </c>
      <c r="P285" s="95"/>
    </row>
    <row r="286" spans="1:16" x14ac:dyDescent="0.25">
      <c r="A286" s="95" t="s">
        <v>256</v>
      </c>
      <c r="B286" s="95"/>
      <c r="C286" s="95">
        <v>16.346699999999998</v>
      </c>
      <c r="D286" s="95">
        <v>16.346699999999998</v>
      </c>
      <c r="E286" s="95"/>
      <c r="F286" s="95">
        <v>2.7347999999999999</v>
      </c>
      <c r="G286" s="95"/>
      <c r="H286" s="95"/>
      <c r="I286" s="95">
        <v>2.1741000000000001</v>
      </c>
      <c r="J286" s="95"/>
      <c r="K286" s="95"/>
      <c r="L286" s="95">
        <v>0.34160000000000001</v>
      </c>
      <c r="M286" s="95"/>
      <c r="N286" s="95">
        <v>0</v>
      </c>
      <c r="O286" s="95">
        <v>0</v>
      </c>
      <c r="P286" s="95"/>
    </row>
    <row r="287" spans="1:16" x14ac:dyDescent="0.25">
      <c r="A287" s="95" t="s">
        <v>257</v>
      </c>
      <c r="B287" s="95"/>
      <c r="C287" s="95">
        <v>32.061100000000003</v>
      </c>
      <c r="D287" s="95">
        <v>32.061100000000003</v>
      </c>
      <c r="E287" s="95"/>
      <c r="F287" s="95">
        <v>5.3638000000000003</v>
      </c>
      <c r="G287" s="95"/>
      <c r="H287" s="95"/>
      <c r="I287" s="95">
        <v>4.2641</v>
      </c>
      <c r="J287" s="95"/>
      <c r="K287" s="95"/>
      <c r="L287" s="95">
        <v>0.67010000000000003</v>
      </c>
      <c r="M287" s="95"/>
      <c r="N287" s="95">
        <v>0</v>
      </c>
      <c r="O287" s="95">
        <v>0</v>
      </c>
      <c r="P287" s="95"/>
    </row>
    <row r="288" spans="1:16" x14ac:dyDescent="0.25">
      <c r="A288" s="95" t="s">
        <v>258</v>
      </c>
      <c r="B288" s="95"/>
      <c r="C288" s="95">
        <v>28.592700000000001</v>
      </c>
      <c r="D288" s="95">
        <v>28.592700000000001</v>
      </c>
      <c r="E288" s="95"/>
      <c r="F288" s="95">
        <v>4.7835999999999999</v>
      </c>
      <c r="G288" s="95"/>
      <c r="H288" s="95"/>
      <c r="I288" s="95">
        <v>3.8028</v>
      </c>
      <c r="J288" s="95"/>
      <c r="K288" s="95"/>
      <c r="L288" s="95">
        <v>0.59760000000000002</v>
      </c>
      <c r="M288" s="95"/>
      <c r="N288" s="95">
        <v>0</v>
      </c>
      <c r="O288" s="95">
        <v>0</v>
      </c>
      <c r="P288" s="95"/>
    </row>
    <row r="289" spans="1:16" x14ac:dyDescent="0.25">
      <c r="A289" s="95" t="s">
        <v>259</v>
      </c>
      <c r="B289" s="95"/>
      <c r="C289" s="95">
        <v>55.938400000000001</v>
      </c>
      <c r="D289" s="95">
        <v>55.938400000000001</v>
      </c>
      <c r="E289" s="95"/>
      <c r="F289" s="95">
        <v>9.3584999999999994</v>
      </c>
      <c r="G289" s="95"/>
      <c r="H289" s="95"/>
      <c r="I289" s="95">
        <v>7.4398</v>
      </c>
      <c r="J289" s="95"/>
      <c r="K289" s="95"/>
      <c r="L289" s="95">
        <v>1.1691</v>
      </c>
      <c r="M289" s="95"/>
      <c r="N289" s="95">
        <v>0</v>
      </c>
      <c r="O289" s="95">
        <v>0</v>
      </c>
      <c r="P289" s="95"/>
    </row>
    <row r="290" spans="1:16" x14ac:dyDescent="0.25">
      <c r="A290" s="95" t="s">
        <v>260</v>
      </c>
      <c r="B290" s="95"/>
      <c r="C290" s="95">
        <v>97.323099999999997</v>
      </c>
      <c r="D290" s="95">
        <v>97.323099999999997</v>
      </c>
      <c r="E290" s="95"/>
      <c r="F290" s="95">
        <v>16.2822</v>
      </c>
      <c r="G290" s="95"/>
      <c r="H290" s="95"/>
      <c r="I290" s="95">
        <v>12.944000000000001</v>
      </c>
      <c r="J290" s="95"/>
      <c r="K290" s="95"/>
      <c r="L290" s="95">
        <v>2.0341</v>
      </c>
      <c r="M290" s="95"/>
      <c r="N290" s="95">
        <v>0</v>
      </c>
      <c r="O290" s="95">
        <v>0</v>
      </c>
      <c r="P290" s="95"/>
    </row>
    <row r="291" spans="1:16" x14ac:dyDescent="0.25">
      <c r="A291" s="95" t="s">
        <v>261</v>
      </c>
      <c r="B291" s="95"/>
      <c r="C291" s="95">
        <v>8.0271000000000008</v>
      </c>
      <c r="D291" s="95">
        <v>8.0271000000000008</v>
      </c>
      <c r="E291" s="95">
        <v>0</v>
      </c>
      <c r="F291" s="95">
        <v>1.3429</v>
      </c>
      <c r="G291" s="95"/>
      <c r="H291" s="95"/>
      <c r="I291" s="95">
        <v>1.0676000000000001</v>
      </c>
      <c r="J291" s="95"/>
      <c r="K291" s="95"/>
      <c r="L291" s="95">
        <v>0.1678</v>
      </c>
      <c r="M291" s="95"/>
      <c r="N291" s="95">
        <v>0</v>
      </c>
      <c r="O291" s="95">
        <v>0</v>
      </c>
      <c r="P291" s="95"/>
    </row>
    <row r="292" spans="1:16" x14ac:dyDescent="0.25">
      <c r="A292" s="95" t="s">
        <v>262</v>
      </c>
      <c r="B292" s="95"/>
      <c r="C292" s="95">
        <v>8.0841999999999992</v>
      </c>
      <c r="D292" s="95">
        <v>8.0841999999999992</v>
      </c>
      <c r="E292" s="95"/>
      <c r="F292" s="95">
        <v>1.3525</v>
      </c>
      <c r="G292" s="95"/>
      <c r="H292" s="95"/>
      <c r="I292" s="95">
        <v>1.0751999999999999</v>
      </c>
      <c r="J292" s="95"/>
      <c r="K292" s="95"/>
      <c r="L292" s="95">
        <v>0.16900000000000001</v>
      </c>
      <c r="M292" s="95"/>
      <c r="N292" s="95">
        <v>0</v>
      </c>
      <c r="O292" s="95">
        <v>0</v>
      </c>
      <c r="P292" s="95"/>
    </row>
    <row r="293" spans="1:16" x14ac:dyDescent="0.25">
      <c r="A293" s="95" t="s">
        <v>263</v>
      </c>
      <c r="B293" s="95"/>
      <c r="C293" s="95">
        <v>33.364699999999999</v>
      </c>
      <c r="D293" s="95">
        <v>33.364699999999999</v>
      </c>
      <c r="E293" s="95"/>
      <c r="F293" s="95">
        <v>5.5819000000000001</v>
      </c>
      <c r="G293" s="95"/>
      <c r="H293" s="95"/>
      <c r="I293" s="95">
        <v>4.4375</v>
      </c>
      <c r="J293" s="95"/>
      <c r="K293" s="95"/>
      <c r="L293" s="95">
        <v>0.69730000000000003</v>
      </c>
      <c r="M293" s="95"/>
      <c r="N293" s="95">
        <v>0</v>
      </c>
      <c r="O293" s="95">
        <v>0</v>
      </c>
      <c r="P293" s="95"/>
    </row>
    <row r="294" spans="1:16" x14ac:dyDescent="0.25">
      <c r="A294" s="95" t="s">
        <v>264</v>
      </c>
      <c r="B294" s="95"/>
      <c r="C294" s="95">
        <v>3.7959999999999998</v>
      </c>
      <c r="D294" s="95">
        <v>3.7959999999999998</v>
      </c>
      <c r="E294" s="95"/>
      <c r="F294" s="95">
        <v>0.6351</v>
      </c>
      <c r="G294" s="95"/>
      <c r="H294" s="95"/>
      <c r="I294" s="95">
        <v>0.50490000000000002</v>
      </c>
      <c r="J294" s="95"/>
      <c r="K294" s="95"/>
      <c r="L294" s="95">
        <v>7.9299999999999995E-2</v>
      </c>
      <c r="M294" s="95"/>
      <c r="N294" s="95">
        <v>0</v>
      </c>
      <c r="O294" s="95">
        <v>0</v>
      </c>
      <c r="P294" s="95"/>
    </row>
    <row r="295" spans="1:16" x14ac:dyDescent="0.25">
      <c r="A295" s="95" t="s">
        <v>265</v>
      </c>
      <c r="B295" s="95">
        <v>730</v>
      </c>
      <c r="C295" s="95">
        <v>24.9026</v>
      </c>
      <c r="D295" s="95">
        <v>754.90260000000001</v>
      </c>
      <c r="E295" s="95">
        <v>363.58</v>
      </c>
      <c r="F295" s="95">
        <v>126.29519999999999</v>
      </c>
      <c r="G295" s="95">
        <v>59.321199999999997</v>
      </c>
      <c r="H295" s="95">
        <v>108</v>
      </c>
      <c r="I295" s="95">
        <v>100.402</v>
      </c>
      <c r="J295" s="95">
        <v>5.6985000000000001</v>
      </c>
      <c r="K295" s="95">
        <v>26</v>
      </c>
      <c r="L295" s="95">
        <v>15.7775</v>
      </c>
      <c r="M295" s="95">
        <v>6.1334999999999997</v>
      </c>
      <c r="N295" s="95">
        <v>9</v>
      </c>
      <c r="O295" s="95">
        <v>0</v>
      </c>
      <c r="P295" s="95">
        <v>835.05579999999998</v>
      </c>
    </row>
    <row r="296" spans="1:16" x14ac:dyDescent="0.25">
      <c r="A296" s="95" t="s">
        <v>266</v>
      </c>
      <c r="B296" s="95">
        <v>5985</v>
      </c>
      <c r="C296" s="95">
        <v>199.6816</v>
      </c>
      <c r="D296" s="95">
        <v>6184.6815999999999</v>
      </c>
      <c r="E296" s="95">
        <v>2008.72</v>
      </c>
      <c r="F296" s="95">
        <v>1034.6972000000001</v>
      </c>
      <c r="G296" s="95">
        <v>243.50569999999999</v>
      </c>
      <c r="H296" s="95">
        <v>1026</v>
      </c>
      <c r="I296" s="95">
        <v>822.56269999999995</v>
      </c>
      <c r="J296" s="95">
        <v>152.578</v>
      </c>
      <c r="K296" s="95">
        <v>96</v>
      </c>
      <c r="L296" s="95">
        <v>129.25980000000001</v>
      </c>
      <c r="M296" s="95"/>
      <c r="N296" s="95">
        <v>47</v>
      </c>
      <c r="O296" s="95">
        <v>0</v>
      </c>
      <c r="P296" s="95">
        <v>6627.7653</v>
      </c>
    </row>
    <row r="297" spans="1:16" x14ac:dyDescent="0.25">
      <c r="A297" s="95" t="s">
        <v>267</v>
      </c>
      <c r="B297" s="95"/>
      <c r="C297" s="95">
        <v>37.304299999999998</v>
      </c>
      <c r="D297" s="95">
        <v>37.304299999999998</v>
      </c>
      <c r="E297" s="95"/>
      <c r="F297" s="95">
        <v>6.2409999999999997</v>
      </c>
      <c r="G297" s="95"/>
      <c r="H297" s="95"/>
      <c r="I297" s="95">
        <v>4.9615</v>
      </c>
      <c r="J297" s="95"/>
      <c r="K297" s="95"/>
      <c r="L297" s="95">
        <v>0.77969999999999995</v>
      </c>
      <c r="M297" s="95"/>
      <c r="N297" s="95">
        <v>0</v>
      </c>
      <c r="O297" s="95">
        <v>0</v>
      </c>
      <c r="P297" s="95"/>
    </row>
    <row r="298" spans="1:16" x14ac:dyDescent="0.25">
      <c r="A298" s="95" t="s">
        <v>268</v>
      </c>
      <c r="B298" s="95"/>
      <c r="C298" s="95"/>
      <c r="D298" s="95">
        <v>0</v>
      </c>
      <c r="E298" s="95"/>
      <c r="F298" s="95"/>
      <c r="G298" s="95"/>
      <c r="H298" s="95"/>
      <c r="I298" s="95">
        <v>0</v>
      </c>
      <c r="J298" s="95"/>
      <c r="K298" s="95"/>
      <c r="L298" s="95">
        <v>0</v>
      </c>
      <c r="M298" s="95"/>
      <c r="N298" s="95">
        <v>0</v>
      </c>
      <c r="O298" s="95">
        <v>0</v>
      </c>
      <c r="P298" s="95"/>
    </row>
    <row r="299" spans="1:16" x14ac:dyDescent="0.25">
      <c r="A299" s="95" t="s">
        <v>269</v>
      </c>
      <c r="B299" s="95"/>
      <c r="C299" s="95"/>
      <c r="D299" s="95">
        <v>0</v>
      </c>
      <c r="E299" s="95"/>
      <c r="F299" s="95"/>
      <c r="G299" s="95"/>
      <c r="H299" s="95"/>
      <c r="I299" s="95">
        <v>0</v>
      </c>
      <c r="J299" s="95"/>
      <c r="K299" s="95"/>
      <c r="L299" s="95">
        <v>0</v>
      </c>
      <c r="M299" s="95"/>
      <c r="N299" s="95">
        <v>0</v>
      </c>
      <c r="O299" s="95">
        <v>0</v>
      </c>
      <c r="P299" s="95"/>
    </row>
    <row r="300" spans="1:16" x14ac:dyDescent="0.25">
      <c r="A300" s="95" t="s">
        <v>270</v>
      </c>
      <c r="B300" s="95"/>
      <c r="C300" s="95">
        <v>7.9955999999999996</v>
      </c>
      <c r="D300" s="95">
        <v>7.9955999999999996</v>
      </c>
      <c r="E300" s="95"/>
      <c r="F300" s="95">
        <v>1.3376999999999999</v>
      </c>
      <c r="G300" s="95"/>
      <c r="H300" s="95"/>
      <c r="I300" s="95">
        <v>1.0633999999999999</v>
      </c>
      <c r="J300" s="95"/>
      <c r="K300" s="95"/>
      <c r="L300" s="95">
        <v>0.1671</v>
      </c>
      <c r="M300" s="95"/>
      <c r="N300" s="95">
        <v>0</v>
      </c>
      <c r="O300" s="95">
        <v>0</v>
      </c>
      <c r="P300" s="95"/>
    </row>
    <row r="301" spans="1:16" x14ac:dyDescent="0.25">
      <c r="A301" s="95" t="s">
        <v>271</v>
      </c>
      <c r="B301" s="95"/>
      <c r="C301" s="95">
        <v>28.486899999999999</v>
      </c>
      <c r="D301" s="95">
        <v>28.486899999999999</v>
      </c>
      <c r="E301" s="95"/>
      <c r="F301" s="95">
        <v>4.7659000000000002</v>
      </c>
      <c r="G301" s="95"/>
      <c r="H301" s="95"/>
      <c r="I301" s="95">
        <v>3.7888000000000002</v>
      </c>
      <c r="J301" s="95"/>
      <c r="K301" s="95"/>
      <c r="L301" s="95">
        <v>0.59540000000000004</v>
      </c>
      <c r="M301" s="95"/>
      <c r="N301" s="95">
        <v>0</v>
      </c>
      <c r="O301" s="95">
        <v>0</v>
      </c>
      <c r="P301" s="95"/>
    </row>
    <row r="302" spans="1:16" x14ac:dyDescent="0.25">
      <c r="A302" s="95" t="s">
        <v>272</v>
      </c>
      <c r="B302" s="95"/>
      <c r="C302" s="95"/>
      <c r="D302" s="95">
        <v>0</v>
      </c>
      <c r="E302" s="95"/>
      <c r="F302" s="95"/>
      <c r="G302" s="95"/>
      <c r="H302" s="95"/>
      <c r="I302" s="95">
        <v>0</v>
      </c>
      <c r="J302" s="95"/>
      <c r="K302" s="95"/>
      <c r="L302" s="95">
        <v>0</v>
      </c>
      <c r="M302" s="95"/>
      <c r="N302" s="95">
        <v>0</v>
      </c>
      <c r="O302" s="95">
        <v>0</v>
      </c>
      <c r="P302" s="95"/>
    </row>
    <row r="303" spans="1:16" x14ac:dyDescent="0.25">
      <c r="A303" s="95" t="s">
        <v>273</v>
      </c>
      <c r="B303" s="95"/>
      <c r="C303" s="95"/>
      <c r="D303" s="95">
        <v>0</v>
      </c>
      <c r="E303" s="95"/>
      <c r="F303" s="95"/>
      <c r="G303" s="95"/>
      <c r="H303" s="95"/>
      <c r="I303" s="95">
        <v>0</v>
      </c>
      <c r="J303" s="95"/>
      <c r="K303" s="95"/>
      <c r="L303" s="95">
        <v>0</v>
      </c>
      <c r="M303" s="95"/>
      <c r="N303" s="95">
        <v>0</v>
      </c>
      <c r="O303" s="95">
        <v>0</v>
      </c>
      <c r="P303" s="95"/>
    </row>
    <row r="304" spans="1:16" x14ac:dyDescent="0.25">
      <c r="A304" s="95" t="s">
        <v>536</v>
      </c>
      <c r="B304" s="95"/>
      <c r="C304" s="95"/>
      <c r="D304" s="95"/>
      <c r="E304" s="95"/>
      <c r="F304" s="95"/>
      <c r="G304" s="95"/>
      <c r="H304" s="95"/>
      <c r="I304" s="95">
        <v>0</v>
      </c>
      <c r="J304" s="95"/>
      <c r="K304" s="95"/>
      <c r="L304" s="95">
        <v>0</v>
      </c>
      <c r="M304" s="95"/>
      <c r="N304" s="95">
        <v>0</v>
      </c>
      <c r="O304" s="95">
        <v>0</v>
      </c>
      <c r="P304" s="95"/>
    </row>
    <row r="305" spans="1:16" x14ac:dyDescent="0.25">
      <c r="A305" s="95" t="s">
        <v>274</v>
      </c>
      <c r="B305" s="95">
        <v>1571</v>
      </c>
      <c r="C305" s="95">
        <v>59.415500000000002</v>
      </c>
      <c r="D305" s="95">
        <v>1630.4155000000001</v>
      </c>
      <c r="E305" s="95">
        <v>706.73</v>
      </c>
      <c r="F305" s="95">
        <v>272.76850000000002</v>
      </c>
      <c r="G305" s="95">
        <v>108.49039999999999</v>
      </c>
      <c r="H305" s="95">
        <v>266</v>
      </c>
      <c r="I305" s="95">
        <v>216.84530000000001</v>
      </c>
      <c r="J305" s="95">
        <v>36.866100000000003</v>
      </c>
      <c r="K305" s="95">
        <v>12</v>
      </c>
      <c r="L305" s="95">
        <v>34.075699999999998</v>
      </c>
      <c r="M305" s="95"/>
      <c r="N305" s="95">
        <v>9</v>
      </c>
      <c r="O305" s="95">
        <v>0</v>
      </c>
      <c r="P305" s="95">
        <v>1784.7719999999999</v>
      </c>
    </row>
    <row r="306" spans="1:16" x14ac:dyDescent="0.25">
      <c r="A306" s="95" t="s">
        <v>275</v>
      </c>
      <c r="B306" s="95"/>
      <c r="C306" s="95">
        <v>187.7527</v>
      </c>
      <c r="D306" s="95">
        <v>187.7527</v>
      </c>
      <c r="E306" s="95"/>
      <c r="F306" s="95">
        <v>31.411000000000001</v>
      </c>
      <c r="G306" s="95"/>
      <c r="H306" s="95"/>
      <c r="I306" s="95">
        <v>24.9711</v>
      </c>
      <c r="J306" s="95"/>
      <c r="K306" s="95"/>
      <c r="L306" s="95">
        <v>3.9239999999999999</v>
      </c>
      <c r="M306" s="95"/>
      <c r="N306" s="95">
        <v>0</v>
      </c>
      <c r="O306" s="95">
        <v>0</v>
      </c>
      <c r="P306" s="95"/>
    </row>
    <row r="307" spans="1:16" x14ac:dyDescent="0.25">
      <c r="A307" s="95" t="s">
        <v>276</v>
      </c>
      <c r="B307" s="95"/>
      <c r="C307" s="95"/>
      <c r="D307" s="95">
        <v>0</v>
      </c>
      <c r="E307" s="95"/>
      <c r="F307" s="95"/>
      <c r="G307" s="95"/>
      <c r="H307" s="95"/>
      <c r="I307" s="95">
        <v>0</v>
      </c>
      <c r="J307" s="95"/>
      <c r="K307" s="95"/>
      <c r="L307" s="95">
        <v>0</v>
      </c>
      <c r="M307" s="95"/>
      <c r="N307" s="95">
        <v>0</v>
      </c>
      <c r="O307" s="95">
        <v>0</v>
      </c>
      <c r="P307" s="95"/>
    </row>
    <row r="308" spans="1:16" x14ac:dyDescent="0.25">
      <c r="A308" s="95" t="s">
        <v>277</v>
      </c>
      <c r="B308" s="95">
        <v>178</v>
      </c>
      <c r="C308" s="95"/>
      <c r="D308" s="95">
        <v>178</v>
      </c>
      <c r="E308" s="95">
        <v>106</v>
      </c>
      <c r="F308" s="95">
        <v>29.779399999999999</v>
      </c>
      <c r="G308" s="95">
        <v>19.055199999999999</v>
      </c>
      <c r="H308" s="95">
        <v>30</v>
      </c>
      <c r="I308" s="95">
        <v>23.673999999999999</v>
      </c>
      <c r="J308" s="95">
        <v>4.7445000000000004</v>
      </c>
      <c r="K308" s="95"/>
      <c r="L308" s="95">
        <v>3.7202000000000002</v>
      </c>
      <c r="M308" s="95"/>
      <c r="N308" s="95">
        <v>0</v>
      </c>
      <c r="O308" s="95">
        <v>0</v>
      </c>
      <c r="P308" s="95">
        <v>201.7997</v>
      </c>
    </row>
    <row r="309" spans="1:16" x14ac:dyDescent="0.25">
      <c r="A309" s="95" t="s">
        <v>278</v>
      </c>
      <c r="B309" s="95"/>
      <c r="C309" s="95"/>
      <c r="D309" s="95">
        <v>0</v>
      </c>
      <c r="E309" s="95"/>
      <c r="F309" s="95"/>
      <c r="G309" s="95"/>
      <c r="H309" s="95"/>
      <c r="I309" s="95">
        <v>0</v>
      </c>
      <c r="J309" s="95"/>
      <c r="K309" s="95"/>
      <c r="L309" s="95">
        <v>0</v>
      </c>
      <c r="M309" s="95"/>
      <c r="N309" s="95">
        <v>0</v>
      </c>
      <c r="O309" s="95">
        <v>0</v>
      </c>
      <c r="P309" s="95"/>
    </row>
    <row r="310" spans="1:16" x14ac:dyDescent="0.25">
      <c r="A310" s="95" t="s">
        <v>279</v>
      </c>
      <c r="B310" s="95"/>
      <c r="C310" s="95">
        <v>49.377699999999997</v>
      </c>
      <c r="D310" s="95">
        <v>49.377699999999997</v>
      </c>
      <c r="E310" s="95"/>
      <c r="F310" s="95">
        <v>8.2608999999999995</v>
      </c>
      <c r="G310" s="95"/>
      <c r="H310" s="95"/>
      <c r="I310" s="95">
        <v>6.5671999999999997</v>
      </c>
      <c r="J310" s="95"/>
      <c r="K310" s="95"/>
      <c r="L310" s="95">
        <v>1.032</v>
      </c>
      <c r="M310" s="95"/>
      <c r="N310" s="95">
        <v>0</v>
      </c>
      <c r="O310" s="95">
        <v>0</v>
      </c>
      <c r="P310" s="95"/>
    </row>
    <row r="311" spans="1:16" x14ac:dyDescent="0.25">
      <c r="A311" s="95" t="s">
        <v>537</v>
      </c>
      <c r="B311" s="95"/>
      <c r="C311" s="95"/>
      <c r="D311" s="95"/>
      <c r="E311" s="95"/>
      <c r="F311" s="95"/>
      <c r="G311" s="95"/>
      <c r="H311" s="95"/>
      <c r="I311" s="95">
        <v>0</v>
      </c>
      <c r="J311" s="95"/>
      <c r="K311" s="95"/>
      <c r="L311" s="95">
        <v>0</v>
      </c>
      <c r="M311" s="95"/>
      <c r="N311" s="95">
        <v>0</v>
      </c>
      <c r="O311" s="95">
        <v>0</v>
      </c>
      <c r="P311" s="95"/>
    </row>
    <row r="312" spans="1:16" x14ac:dyDescent="0.25">
      <c r="A312" s="95" t="s">
        <v>280</v>
      </c>
      <c r="B312" s="95"/>
      <c r="C312" s="95"/>
      <c r="D312" s="95">
        <v>0</v>
      </c>
      <c r="E312" s="95"/>
      <c r="F312" s="95"/>
      <c r="G312" s="95"/>
      <c r="H312" s="95"/>
      <c r="I312" s="95">
        <v>0</v>
      </c>
      <c r="J312" s="95"/>
      <c r="K312" s="95"/>
      <c r="L312" s="95">
        <v>0</v>
      </c>
      <c r="M312" s="95"/>
      <c r="N312" s="95">
        <v>0</v>
      </c>
      <c r="O312" s="95">
        <v>0</v>
      </c>
      <c r="P312" s="95"/>
    </row>
    <row r="313" spans="1:16" x14ac:dyDescent="0.25">
      <c r="A313" s="95" t="s">
        <v>281</v>
      </c>
      <c r="B313" s="95"/>
      <c r="C313" s="95"/>
      <c r="D313" s="95">
        <v>0</v>
      </c>
      <c r="E313" s="95">
        <v>0</v>
      </c>
      <c r="F313" s="95"/>
      <c r="G313" s="95"/>
      <c r="H313" s="95"/>
      <c r="I313" s="95">
        <v>0</v>
      </c>
      <c r="J313" s="95"/>
      <c r="K313" s="95"/>
      <c r="L313" s="95">
        <v>0</v>
      </c>
      <c r="M313" s="95"/>
      <c r="N313" s="95">
        <v>0</v>
      </c>
      <c r="O313" s="95">
        <v>0</v>
      </c>
      <c r="P313" s="95"/>
    </row>
    <row r="314" spans="1:16" x14ac:dyDescent="0.25">
      <c r="A314" s="95" t="s">
        <v>282</v>
      </c>
      <c r="B314" s="95"/>
      <c r="C314" s="95">
        <v>47.465800000000002</v>
      </c>
      <c r="D314" s="95">
        <v>47.465800000000002</v>
      </c>
      <c r="E314" s="95"/>
      <c r="F314" s="95">
        <v>7.9409999999999998</v>
      </c>
      <c r="G314" s="95"/>
      <c r="H314" s="95"/>
      <c r="I314" s="95">
        <v>6.3129999999999997</v>
      </c>
      <c r="J314" s="95"/>
      <c r="K314" s="95"/>
      <c r="L314" s="95">
        <v>0.99199999999999999</v>
      </c>
      <c r="M314" s="95"/>
      <c r="N314" s="95">
        <v>0</v>
      </c>
      <c r="O314" s="95">
        <v>0</v>
      </c>
      <c r="P314" s="95"/>
    </row>
    <row r="315" spans="1:16" x14ac:dyDescent="0.25">
      <c r="A315" s="95" t="s">
        <v>283</v>
      </c>
      <c r="B315" s="95"/>
      <c r="C315" s="95">
        <v>22.7226</v>
      </c>
      <c r="D315" s="95">
        <v>22.7226</v>
      </c>
      <c r="E315" s="95"/>
      <c r="F315" s="95">
        <v>3.8014999999999999</v>
      </c>
      <c r="G315" s="95"/>
      <c r="H315" s="95"/>
      <c r="I315" s="95">
        <v>3.0221</v>
      </c>
      <c r="J315" s="95"/>
      <c r="K315" s="95"/>
      <c r="L315" s="95">
        <v>0.47489999999999999</v>
      </c>
      <c r="M315" s="95"/>
      <c r="N315" s="95">
        <v>0</v>
      </c>
      <c r="O315" s="95">
        <v>0</v>
      </c>
      <c r="P315" s="95"/>
    </row>
    <row r="316" spans="1:16" x14ac:dyDescent="0.25">
      <c r="A316" s="95" t="s">
        <v>284</v>
      </c>
      <c r="B316" s="95">
        <v>665</v>
      </c>
      <c r="C316" s="95">
        <v>11.137</v>
      </c>
      <c r="D316" s="95">
        <v>676.13699999999994</v>
      </c>
      <c r="E316" s="95">
        <v>281.32</v>
      </c>
      <c r="F316" s="95">
        <v>113.1177</v>
      </c>
      <c r="G316" s="95">
        <v>42.050600000000003</v>
      </c>
      <c r="H316" s="95">
        <v>88</v>
      </c>
      <c r="I316" s="95">
        <v>89.926199999999994</v>
      </c>
      <c r="J316" s="95"/>
      <c r="K316" s="95"/>
      <c r="L316" s="95">
        <v>14.1313</v>
      </c>
      <c r="M316" s="95"/>
      <c r="N316" s="95">
        <v>0</v>
      </c>
      <c r="O316" s="95">
        <v>0</v>
      </c>
      <c r="P316" s="95">
        <v>718.18759999999997</v>
      </c>
    </row>
    <row r="317" spans="1:16" x14ac:dyDescent="0.25">
      <c r="A317" s="95" t="s">
        <v>285</v>
      </c>
      <c r="B317" s="95"/>
      <c r="C317" s="95"/>
      <c r="D317" s="95">
        <v>0</v>
      </c>
      <c r="E317" s="95"/>
      <c r="F317" s="95"/>
      <c r="G317" s="95"/>
      <c r="H317" s="95"/>
      <c r="I317" s="95">
        <v>0</v>
      </c>
      <c r="J317" s="95"/>
      <c r="K317" s="95"/>
      <c r="L317" s="95">
        <v>0</v>
      </c>
      <c r="M317" s="95"/>
      <c r="N317" s="95">
        <v>0</v>
      </c>
      <c r="O317" s="95">
        <v>0</v>
      </c>
      <c r="P317" s="95"/>
    </row>
    <row r="318" spans="1:16" x14ac:dyDescent="0.25">
      <c r="A318" s="95" t="s">
        <v>286</v>
      </c>
      <c r="B318" s="95">
        <v>1108</v>
      </c>
      <c r="C318" s="95">
        <v>25.4421</v>
      </c>
      <c r="D318" s="95">
        <v>1133.4421</v>
      </c>
      <c r="E318" s="95">
        <v>352.35</v>
      </c>
      <c r="F318" s="95">
        <v>189.6249</v>
      </c>
      <c r="G318" s="95">
        <v>40.6813</v>
      </c>
      <c r="H318" s="95">
        <v>162</v>
      </c>
      <c r="I318" s="95">
        <v>150.74780000000001</v>
      </c>
      <c r="J318" s="95">
        <v>8.4391999999999996</v>
      </c>
      <c r="K318" s="95">
        <v>2</v>
      </c>
      <c r="L318" s="95">
        <v>23.6889</v>
      </c>
      <c r="M318" s="95"/>
      <c r="N318" s="95">
        <v>0</v>
      </c>
      <c r="O318" s="95">
        <v>0</v>
      </c>
      <c r="P318" s="95">
        <v>1182.5626</v>
      </c>
    </row>
    <row r="319" spans="1:16" x14ac:dyDescent="0.25">
      <c r="A319" s="95" t="s">
        <v>287</v>
      </c>
      <c r="B319" s="95"/>
      <c r="C319" s="95">
        <v>38.694200000000002</v>
      </c>
      <c r="D319" s="95">
        <v>38.694200000000002</v>
      </c>
      <c r="E319" s="95"/>
      <c r="F319" s="95">
        <v>6.4734999999999996</v>
      </c>
      <c r="G319" s="95"/>
      <c r="H319" s="95"/>
      <c r="I319" s="95">
        <v>5.1463000000000001</v>
      </c>
      <c r="J319" s="95"/>
      <c r="K319" s="95"/>
      <c r="L319" s="95">
        <v>0.80869999999999997</v>
      </c>
      <c r="M319" s="95"/>
      <c r="N319" s="95">
        <v>0</v>
      </c>
      <c r="O319" s="95">
        <v>0</v>
      </c>
      <c r="P319" s="95"/>
    </row>
    <row r="320" spans="1:16" x14ac:dyDescent="0.25">
      <c r="A320" s="95" t="s">
        <v>288</v>
      </c>
      <c r="B320" s="95"/>
      <c r="C320" s="95">
        <v>0.98670000000000002</v>
      </c>
      <c r="D320" s="95">
        <v>0.98670000000000002</v>
      </c>
      <c r="E320" s="95"/>
      <c r="F320" s="95">
        <v>0.1651</v>
      </c>
      <c r="G320" s="95"/>
      <c r="H320" s="95"/>
      <c r="I320" s="95">
        <v>0.13120000000000001</v>
      </c>
      <c r="J320" s="95"/>
      <c r="K320" s="95"/>
      <c r="L320" s="95">
        <v>2.06E-2</v>
      </c>
      <c r="M320" s="95"/>
      <c r="N320" s="95">
        <v>0</v>
      </c>
      <c r="O320" s="95">
        <v>0</v>
      </c>
      <c r="P320" s="95"/>
    </row>
    <row r="321" spans="1:16" x14ac:dyDescent="0.25">
      <c r="A321" s="95" t="s">
        <v>289</v>
      </c>
      <c r="B321" s="95"/>
      <c r="C321" s="95"/>
      <c r="D321" s="95">
        <v>0</v>
      </c>
      <c r="E321" s="95"/>
      <c r="F321" s="95"/>
      <c r="G321" s="95"/>
      <c r="H321" s="95"/>
      <c r="I321" s="95">
        <v>0</v>
      </c>
      <c r="J321" s="95"/>
      <c r="K321" s="95"/>
      <c r="L321" s="95">
        <v>0</v>
      </c>
      <c r="M321" s="95"/>
      <c r="N321" s="95">
        <v>0</v>
      </c>
      <c r="O321" s="95">
        <v>0</v>
      </c>
      <c r="P321" s="95"/>
    </row>
    <row r="322" spans="1:16" x14ac:dyDescent="0.25">
      <c r="A322" s="95" t="s">
        <v>290</v>
      </c>
      <c r="B322" s="95">
        <v>1813</v>
      </c>
      <c r="C322" s="95">
        <v>67.813000000000002</v>
      </c>
      <c r="D322" s="95">
        <v>1880.8130000000001</v>
      </c>
      <c r="E322" s="95">
        <v>963.75</v>
      </c>
      <c r="F322" s="95">
        <v>314.66000000000003</v>
      </c>
      <c r="G322" s="95">
        <v>162.27250000000001</v>
      </c>
      <c r="H322" s="95">
        <v>176</v>
      </c>
      <c r="I322" s="95">
        <v>250.1481</v>
      </c>
      <c r="J322" s="95"/>
      <c r="K322" s="95">
        <v>6</v>
      </c>
      <c r="L322" s="95">
        <v>39.308999999999997</v>
      </c>
      <c r="M322" s="95"/>
      <c r="N322" s="95">
        <v>36</v>
      </c>
      <c r="O322" s="95">
        <v>0</v>
      </c>
      <c r="P322" s="95">
        <v>2079.0855000000001</v>
      </c>
    </row>
    <row r="323" spans="1:16" x14ac:dyDescent="0.25">
      <c r="A323" s="95" t="s">
        <v>291</v>
      </c>
      <c r="B323" s="95"/>
      <c r="C323" s="95"/>
      <c r="D323" s="95">
        <v>0</v>
      </c>
      <c r="E323" s="95"/>
      <c r="F323" s="95"/>
      <c r="G323" s="95"/>
      <c r="H323" s="95"/>
      <c r="I323" s="95">
        <v>0</v>
      </c>
      <c r="J323" s="95"/>
      <c r="K323" s="95"/>
      <c r="L323" s="95">
        <v>0</v>
      </c>
      <c r="M323" s="95"/>
      <c r="N323" s="95">
        <v>0</v>
      </c>
      <c r="O323" s="95">
        <v>0</v>
      </c>
      <c r="P323" s="95"/>
    </row>
    <row r="324" spans="1:16" x14ac:dyDescent="0.25">
      <c r="A324" s="95" t="s">
        <v>292</v>
      </c>
      <c r="B324" s="95">
        <v>260</v>
      </c>
      <c r="C324" s="95"/>
      <c r="D324" s="95">
        <v>260</v>
      </c>
      <c r="E324" s="95">
        <v>35</v>
      </c>
      <c r="F324" s="95">
        <v>43.497999999999998</v>
      </c>
      <c r="G324" s="95"/>
      <c r="H324" s="95">
        <v>13</v>
      </c>
      <c r="I324" s="95">
        <v>34.58</v>
      </c>
      <c r="J324" s="95"/>
      <c r="K324" s="95"/>
      <c r="L324" s="95">
        <v>5.4340000000000002</v>
      </c>
      <c r="M324" s="95"/>
      <c r="N324" s="95">
        <v>0</v>
      </c>
      <c r="O324" s="95">
        <v>0</v>
      </c>
      <c r="P324" s="95">
        <v>260</v>
      </c>
    </row>
    <row r="325" spans="1:16" x14ac:dyDescent="0.25">
      <c r="A325" s="95" t="s">
        <v>293</v>
      </c>
      <c r="B325" s="95"/>
      <c r="C325" s="95">
        <v>18.822199999999999</v>
      </c>
      <c r="D325" s="95">
        <v>18.822199999999999</v>
      </c>
      <c r="E325" s="95"/>
      <c r="F325" s="95">
        <v>3.149</v>
      </c>
      <c r="G325" s="95"/>
      <c r="H325" s="95"/>
      <c r="I325" s="95">
        <v>2.5034000000000001</v>
      </c>
      <c r="J325" s="95"/>
      <c r="K325" s="95"/>
      <c r="L325" s="95">
        <v>0.39340000000000003</v>
      </c>
      <c r="M325" s="95"/>
      <c r="N325" s="95">
        <v>0</v>
      </c>
      <c r="O325" s="95">
        <v>0</v>
      </c>
      <c r="P325" s="95"/>
    </row>
    <row r="326" spans="1:16" x14ac:dyDescent="0.25">
      <c r="A326" s="95" t="s">
        <v>294</v>
      </c>
      <c r="B326" s="95"/>
      <c r="C326" s="95">
        <v>41.846299999999999</v>
      </c>
      <c r="D326" s="95">
        <v>41.846299999999999</v>
      </c>
      <c r="E326" s="95"/>
      <c r="F326" s="95">
        <v>7.0008999999999997</v>
      </c>
      <c r="G326" s="95"/>
      <c r="H326" s="95"/>
      <c r="I326" s="95">
        <v>5.5655999999999999</v>
      </c>
      <c r="J326" s="95"/>
      <c r="K326" s="95"/>
      <c r="L326" s="95">
        <v>0.87460000000000004</v>
      </c>
      <c r="M326" s="95"/>
      <c r="N326" s="95">
        <v>0</v>
      </c>
      <c r="O326" s="95">
        <v>0</v>
      </c>
      <c r="P326" s="95"/>
    </row>
    <row r="327" spans="1:16" x14ac:dyDescent="0.25">
      <c r="A327" s="95" t="s">
        <v>295</v>
      </c>
      <c r="B327" s="95"/>
      <c r="C327" s="95">
        <v>10.018700000000001</v>
      </c>
      <c r="D327" s="95">
        <v>10.018700000000001</v>
      </c>
      <c r="E327" s="95">
        <v>0</v>
      </c>
      <c r="F327" s="95">
        <v>1.6760999999999999</v>
      </c>
      <c r="G327" s="95"/>
      <c r="H327" s="95"/>
      <c r="I327" s="95">
        <v>1.3325</v>
      </c>
      <c r="J327" s="95"/>
      <c r="K327" s="95"/>
      <c r="L327" s="95">
        <v>0.2094</v>
      </c>
      <c r="M327" s="95"/>
      <c r="N327" s="95">
        <v>0</v>
      </c>
      <c r="O327" s="95">
        <v>0</v>
      </c>
      <c r="P327" s="95"/>
    </row>
    <row r="328" spans="1:16" x14ac:dyDescent="0.25">
      <c r="A328" s="95" t="s">
        <v>296</v>
      </c>
      <c r="B328" s="95"/>
      <c r="C328" s="95">
        <v>12.1472</v>
      </c>
      <c r="D328" s="95">
        <v>12.1472</v>
      </c>
      <c r="E328" s="95"/>
      <c r="F328" s="95">
        <v>2.0322</v>
      </c>
      <c r="G328" s="95"/>
      <c r="H328" s="95"/>
      <c r="I328" s="95">
        <v>1.6155999999999999</v>
      </c>
      <c r="J328" s="95"/>
      <c r="K328" s="95"/>
      <c r="L328" s="95">
        <v>0.25390000000000001</v>
      </c>
      <c r="M328" s="95"/>
      <c r="N328" s="95">
        <v>0</v>
      </c>
      <c r="O328" s="95">
        <v>0</v>
      </c>
      <c r="P328" s="95"/>
    </row>
    <row r="329" spans="1:16" x14ac:dyDescent="0.25">
      <c r="A329" s="95" t="s">
        <v>297</v>
      </c>
      <c r="B329" s="95"/>
      <c r="C329" s="95">
        <v>36.2911</v>
      </c>
      <c r="D329" s="95">
        <v>36.2911</v>
      </c>
      <c r="E329" s="95"/>
      <c r="F329" s="95">
        <v>6.0715000000000003</v>
      </c>
      <c r="G329" s="95"/>
      <c r="H329" s="95"/>
      <c r="I329" s="95">
        <v>4.8266999999999998</v>
      </c>
      <c r="J329" s="95"/>
      <c r="K329" s="95"/>
      <c r="L329" s="95">
        <v>0.75849999999999995</v>
      </c>
      <c r="M329" s="95"/>
      <c r="N329" s="95">
        <v>0</v>
      </c>
      <c r="O329" s="95">
        <v>0</v>
      </c>
      <c r="P329" s="95"/>
    </row>
    <row r="330" spans="1:16" x14ac:dyDescent="0.25">
      <c r="A330" s="95" t="s">
        <v>538</v>
      </c>
      <c r="B330" s="95"/>
      <c r="C330" s="95"/>
      <c r="D330" s="95"/>
      <c r="E330" s="95"/>
      <c r="F330" s="95"/>
      <c r="G330" s="95"/>
      <c r="H330" s="95"/>
      <c r="I330" s="95">
        <v>0</v>
      </c>
      <c r="J330" s="95"/>
      <c r="K330" s="95"/>
      <c r="L330" s="95">
        <v>0</v>
      </c>
      <c r="M330" s="95"/>
      <c r="N330" s="95">
        <v>0</v>
      </c>
      <c r="O330" s="95">
        <v>0</v>
      </c>
      <c r="P330" s="95"/>
    </row>
    <row r="331" spans="1:16" x14ac:dyDescent="0.25">
      <c r="A331" s="95" t="s">
        <v>539</v>
      </c>
      <c r="B331" s="95"/>
      <c r="C331" s="95">
        <v>0.28710000000000002</v>
      </c>
      <c r="D331" s="95"/>
      <c r="E331" s="95"/>
      <c r="F331" s="95">
        <v>4.8000000000000001E-2</v>
      </c>
      <c r="G331" s="95"/>
      <c r="H331" s="95"/>
      <c r="I331" s="95">
        <v>0</v>
      </c>
      <c r="J331" s="95"/>
      <c r="K331" s="95"/>
      <c r="L331" s="95">
        <v>0</v>
      </c>
      <c r="M331" s="95"/>
      <c r="N331" s="95">
        <v>0</v>
      </c>
      <c r="O331" s="95">
        <v>0</v>
      </c>
      <c r="P331" s="95"/>
    </row>
    <row r="332" spans="1:16" x14ac:dyDescent="0.25">
      <c r="A332" s="95" t="s">
        <v>298</v>
      </c>
      <c r="B332" s="95"/>
      <c r="C332" s="95">
        <v>26.646699999999999</v>
      </c>
      <c r="D332" s="95">
        <v>26.646699999999999</v>
      </c>
      <c r="E332" s="95"/>
      <c r="F332" s="95">
        <v>4.4580000000000002</v>
      </c>
      <c r="G332" s="95"/>
      <c r="H332" s="95"/>
      <c r="I332" s="95">
        <v>3.544</v>
      </c>
      <c r="J332" s="95"/>
      <c r="K332" s="95"/>
      <c r="L332" s="95">
        <v>0.55689999999999995</v>
      </c>
      <c r="M332" s="95"/>
      <c r="N332" s="95">
        <v>0</v>
      </c>
      <c r="O332" s="95">
        <v>0</v>
      </c>
      <c r="P332" s="95"/>
    </row>
    <row r="333" spans="1:16" x14ac:dyDescent="0.25">
      <c r="A333" s="95" t="s">
        <v>299</v>
      </c>
      <c r="B333" s="95"/>
      <c r="C333" s="95"/>
      <c r="D333" s="95">
        <v>0</v>
      </c>
      <c r="E333" s="95"/>
      <c r="F333" s="95"/>
      <c r="G333" s="95"/>
      <c r="H333" s="95"/>
      <c r="I333" s="95">
        <v>0</v>
      </c>
      <c r="J333" s="95"/>
      <c r="K333" s="95"/>
      <c r="L333" s="95">
        <v>0</v>
      </c>
      <c r="M333" s="95"/>
      <c r="N333" s="95">
        <v>0</v>
      </c>
      <c r="O333" s="95">
        <v>0</v>
      </c>
      <c r="P333" s="95"/>
    </row>
    <row r="334" spans="1:16" x14ac:dyDescent="0.25">
      <c r="A334" s="95" t="s">
        <v>540</v>
      </c>
      <c r="B334" s="95"/>
      <c r="C334" s="95">
        <v>1.3867</v>
      </c>
      <c r="D334" s="95"/>
      <c r="E334" s="95"/>
      <c r="F334" s="95">
        <v>0.23200000000000001</v>
      </c>
      <c r="G334" s="95"/>
      <c r="H334" s="95"/>
      <c r="I334" s="95">
        <v>0</v>
      </c>
      <c r="J334" s="95"/>
      <c r="K334" s="95"/>
      <c r="L334" s="95">
        <v>0</v>
      </c>
      <c r="M334" s="95"/>
      <c r="N334" s="95">
        <v>0</v>
      </c>
      <c r="O334" s="95">
        <v>0</v>
      </c>
      <c r="P334" s="95"/>
    </row>
    <row r="335" spans="1:16" x14ac:dyDescent="0.25">
      <c r="A335" s="95" t="s">
        <v>541</v>
      </c>
      <c r="B335" s="95"/>
      <c r="C335" s="95"/>
      <c r="D335" s="95"/>
      <c r="E335" s="95"/>
      <c r="F335" s="95"/>
      <c r="G335" s="95"/>
      <c r="H335" s="95"/>
      <c r="I335" s="95">
        <v>0</v>
      </c>
      <c r="J335" s="95"/>
      <c r="K335" s="95"/>
      <c r="L335" s="95">
        <v>0</v>
      </c>
      <c r="M335" s="95"/>
      <c r="N335" s="95">
        <v>0</v>
      </c>
      <c r="O335" s="95">
        <v>0</v>
      </c>
      <c r="P335" s="95"/>
    </row>
    <row r="336" spans="1:16" x14ac:dyDescent="0.25">
      <c r="A336" s="95" t="s">
        <v>300</v>
      </c>
      <c r="B336" s="95">
        <v>638</v>
      </c>
      <c r="C336" s="95">
        <v>26.667000000000002</v>
      </c>
      <c r="D336" s="95">
        <v>664.66700000000003</v>
      </c>
      <c r="E336" s="95">
        <v>288.36</v>
      </c>
      <c r="F336" s="95">
        <v>111.19880000000001</v>
      </c>
      <c r="G336" s="95">
        <v>44.290300000000002</v>
      </c>
      <c r="H336" s="95">
        <v>107</v>
      </c>
      <c r="I336" s="95">
        <v>88.400700000000001</v>
      </c>
      <c r="J336" s="95">
        <v>13.9495</v>
      </c>
      <c r="K336" s="95">
        <v>7</v>
      </c>
      <c r="L336" s="95">
        <v>13.891500000000001</v>
      </c>
      <c r="M336" s="95"/>
      <c r="N336" s="95">
        <v>20</v>
      </c>
      <c r="O336" s="95">
        <v>0</v>
      </c>
      <c r="P336" s="95">
        <v>742.90679999999998</v>
      </c>
    </row>
    <row r="337" spans="1:16" x14ac:dyDescent="0.25">
      <c r="A337" s="95" t="s">
        <v>542</v>
      </c>
      <c r="B337" s="95"/>
      <c r="C337" s="95"/>
      <c r="D337" s="95"/>
      <c r="E337" s="95"/>
      <c r="F337" s="95"/>
      <c r="G337" s="95"/>
      <c r="H337" s="95"/>
      <c r="I337" s="95">
        <v>0</v>
      </c>
      <c r="J337" s="95"/>
      <c r="K337" s="95"/>
      <c r="L337" s="95">
        <v>0</v>
      </c>
      <c r="M337" s="95"/>
      <c r="N337" s="95">
        <v>0</v>
      </c>
      <c r="O337" s="95">
        <v>0</v>
      </c>
      <c r="P337" s="95"/>
    </row>
    <row r="338" spans="1:16" x14ac:dyDescent="0.25">
      <c r="A338" s="95" t="s">
        <v>301</v>
      </c>
      <c r="B338" s="95"/>
      <c r="C338" s="95"/>
      <c r="D338" s="95">
        <v>0</v>
      </c>
      <c r="E338" s="95"/>
      <c r="F338" s="95"/>
      <c r="G338" s="95"/>
      <c r="H338" s="95"/>
      <c r="I338" s="95">
        <v>0</v>
      </c>
      <c r="J338" s="95"/>
      <c r="K338" s="95"/>
      <c r="L338" s="95">
        <v>0</v>
      </c>
      <c r="M338" s="95"/>
      <c r="N338" s="95">
        <v>0</v>
      </c>
      <c r="O338" s="95">
        <v>0</v>
      </c>
      <c r="P338" s="95"/>
    </row>
    <row r="339" spans="1:16" x14ac:dyDescent="0.25">
      <c r="A339" s="95" t="s">
        <v>302</v>
      </c>
      <c r="B339" s="95">
        <v>384</v>
      </c>
      <c r="C339" s="95"/>
      <c r="D339" s="95">
        <v>384</v>
      </c>
      <c r="E339" s="95">
        <v>183.25</v>
      </c>
      <c r="F339" s="95">
        <v>64.243200000000002</v>
      </c>
      <c r="G339" s="95">
        <v>29.7517</v>
      </c>
      <c r="H339" s="95">
        <v>66</v>
      </c>
      <c r="I339" s="95">
        <v>51.072000000000003</v>
      </c>
      <c r="J339" s="95">
        <v>11.196</v>
      </c>
      <c r="K339" s="95"/>
      <c r="L339" s="95">
        <v>8.0256000000000007</v>
      </c>
      <c r="M339" s="95"/>
      <c r="N339" s="95">
        <v>0</v>
      </c>
      <c r="O339" s="95">
        <v>0</v>
      </c>
      <c r="P339" s="95">
        <v>424.9477</v>
      </c>
    </row>
    <row r="340" spans="1:16" x14ac:dyDescent="0.25">
      <c r="A340" s="95" t="s">
        <v>303</v>
      </c>
      <c r="B340" s="95"/>
      <c r="C340" s="95"/>
      <c r="D340" s="95">
        <v>0</v>
      </c>
      <c r="E340" s="95"/>
      <c r="F340" s="95"/>
      <c r="G340" s="95"/>
      <c r="H340" s="95"/>
      <c r="I340" s="95">
        <v>0</v>
      </c>
      <c r="J340" s="95"/>
      <c r="K340" s="95"/>
      <c r="L340" s="95">
        <v>0</v>
      </c>
      <c r="M340" s="95"/>
      <c r="N340" s="95">
        <v>0</v>
      </c>
      <c r="O340" s="95">
        <v>0</v>
      </c>
      <c r="P340" s="95"/>
    </row>
    <row r="341" spans="1:16" x14ac:dyDescent="0.25">
      <c r="A341" s="95" t="s">
        <v>304</v>
      </c>
      <c r="B341" s="95">
        <v>990</v>
      </c>
      <c r="C341" s="95">
        <v>22.657800000000002</v>
      </c>
      <c r="D341" s="95">
        <v>1012.6578</v>
      </c>
      <c r="E341" s="95">
        <v>440.34</v>
      </c>
      <c r="F341" s="95">
        <v>169.41759999999999</v>
      </c>
      <c r="G341" s="95">
        <v>67.730599999999995</v>
      </c>
      <c r="H341" s="95">
        <v>166</v>
      </c>
      <c r="I341" s="95">
        <v>134.68350000000001</v>
      </c>
      <c r="J341" s="95">
        <v>23.487400000000001</v>
      </c>
      <c r="K341" s="95">
        <v>8</v>
      </c>
      <c r="L341" s="95">
        <v>21.1645</v>
      </c>
      <c r="M341" s="95"/>
      <c r="N341" s="95">
        <v>0</v>
      </c>
      <c r="O341" s="95">
        <v>0</v>
      </c>
      <c r="P341" s="95">
        <v>1103.8758</v>
      </c>
    </row>
    <row r="342" spans="1:16" x14ac:dyDescent="0.25">
      <c r="A342" s="95" t="s">
        <v>305</v>
      </c>
      <c r="B342" s="95"/>
      <c r="C342" s="95">
        <v>38.600999999999999</v>
      </c>
      <c r="D342" s="95">
        <v>38.600999999999999</v>
      </c>
      <c r="E342" s="95">
        <v>0</v>
      </c>
      <c r="F342" s="95">
        <v>6.4579000000000004</v>
      </c>
      <c r="G342" s="95"/>
      <c r="H342" s="95"/>
      <c r="I342" s="95">
        <v>5.1338999999999997</v>
      </c>
      <c r="J342" s="95"/>
      <c r="K342" s="95"/>
      <c r="L342" s="95">
        <v>0.80679999999999996</v>
      </c>
      <c r="M342" s="95"/>
      <c r="N342" s="95">
        <v>0</v>
      </c>
      <c r="O342" s="95">
        <v>0</v>
      </c>
      <c r="P342" s="95"/>
    </row>
    <row r="343" spans="1:16" x14ac:dyDescent="0.25">
      <c r="A343" s="95" t="s">
        <v>306</v>
      </c>
      <c r="B343" s="95"/>
      <c r="C343" s="95"/>
      <c r="D343" s="95">
        <v>0</v>
      </c>
      <c r="E343" s="95"/>
      <c r="F343" s="95"/>
      <c r="G343" s="95"/>
      <c r="H343" s="95"/>
      <c r="I343" s="95">
        <v>0</v>
      </c>
      <c r="J343" s="95"/>
      <c r="K343" s="95"/>
      <c r="L343" s="95">
        <v>0</v>
      </c>
      <c r="M343" s="95"/>
      <c r="N343" s="95">
        <v>0</v>
      </c>
      <c r="O343" s="95">
        <v>0</v>
      </c>
      <c r="P343" s="95"/>
    </row>
    <row r="344" spans="1:16" x14ac:dyDescent="0.25">
      <c r="A344" s="95" t="s">
        <v>307</v>
      </c>
      <c r="B344" s="95"/>
      <c r="C344" s="95"/>
      <c r="D344" s="95">
        <v>0</v>
      </c>
      <c r="E344" s="95"/>
      <c r="F344" s="95"/>
      <c r="G344" s="95"/>
      <c r="H344" s="95"/>
      <c r="I344" s="95">
        <v>0</v>
      </c>
      <c r="J344" s="95"/>
      <c r="K344" s="95"/>
      <c r="L344" s="95">
        <v>0</v>
      </c>
      <c r="M344" s="95"/>
      <c r="N344" s="95">
        <v>0</v>
      </c>
      <c r="O344" s="95">
        <v>0</v>
      </c>
      <c r="P344" s="95"/>
    </row>
    <row r="345" spans="1:16" x14ac:dyDescent="0.25">
      <c r="A345" s="95" t="s">
        <v>308</v>
      </c>
      <c r="B345" s="95"/>
      <c r="C345" s="95">
        <v>27.609300000000001</v>
      </c>
      <c r="D345" s="95">
        <v>27.609300000000001</v>
      </c>
      <c r="E345" s="95">
        <v>0</v>
      </c>
      <c r="F345" s="95">
        <v>4.6189999999999998</v>
      </c>
      <c r="G345" s="95"/>
      <c r="H345" s="95"/>
      <c r="I345" s="95">
        <v>3.6720000000000002</v>
      </c>
      <c r="J345" s="95"/>
      <c r="K345" s="95"/>
      <c r="L345" s="95">
        <v>0.57699999999999996</v>
      </c>
      <c r="M345" s="95"/>
      <c r="N345" s="95">
        <v>0</v>
      </c>
      <c r="O345" s="95">
        <v>0</v>
      </c>
      <c r="P345" s="95"/>
    </row>
    <row r="346" spans="1:16" x14ac:dyDescent="0.25">
      <c r="A346" s="95" t="s">
        <v>309</v>
      </c>
      <c r="B346" s="95"/>
      <c r="C346" s="95"/>
      <c r="D346" s="95">
        <v>0</v>
      </c>
      <c r="E346" s="95">
        <v>0</v>
      </c>
      <c r="F346" s="95"/>
      <c r="G346" s="95"/>
      <c r="H346" s="95"/>
      <c r="I346" s="95">
        <v>0</v>
      </c>
      <c r="J346" s="95"/>
      <c r="K346" s="95"/>
      <c r="L346" s="95">
        <v>0</v>
      </c>
      <c r="M346" s="95"/>
      <c r="N346" s="95">
        <v>0</v>
      </c>
      <c r="O346" s="95">
        <v>0</v>
      </c>
      <c r="P346" s="95"/>
    </row>
    <row r="347" spans="1:16" x14ac:dyDescent="0.25">
      <c r="A347" s="95" t="s">
        <v>310</v>
      </c>
      <c r="B347" s="95"/>
      <c r="C347" s="95"/>
      <c r="D347" s="95">
        <v>0</v>
      </c>
      <c r="E347" s="95">
        <v>0</v>
      </c>
      <c r="F347" s="95"/>
      <c r="G347" s="95"/>
      <c r="H347" s="95"/>
      <c r="I347" s="95">
        <v>0</v>
      </c>
      <c r="J347" s="95"/>
      <c r="K347" s="95"/>
      <c r="L347" s="95">
        <v>0</v>
      </c>
      <c r="M347" s="95"/>
      <c r="N347" s="95">
        <v>0</v>
      </c>
      <c r="O347" s="95">
        <v>0</v>
      </c>
      <c r="P347" s="95"/>
    </row>
    <row r="348" spans="1:16" x14ac:dyDescent="0.25">
      <c r="A348" s="95" t="s">
        <v>311</v>
      </c>
      <c r="B348" s="95"/>
      <c r="C348" s="95">
        <v>43.1661</v>
      </c>
      <c r="D348" s="95">
        <v>43.1661</v>
      </c>
      <c r="E348" s="95"/>
      <c r="F348" s="95">
        <v>7.2217000000000002</v>
      </c>
      <c r="G348" s="95"/>
      <c r="H348" s="95"/>
      <c r="I348" s="95">
        <v>5.7411000000000003</v>
      </c>
      <c r="J348" s="95"/>
      <c r="K348" s="95"/>
      <c r="L348" s="95">
        <v>0.9022</v>
      </c>
      <c r="M348" s="95"/>
      <c r="N348" s="95">
        <v>0</v>
      </c>
      <c r="O348" s="95">
        <v>0</v>
      </c>
      <c r="P348" s="95"/>
    </row>
    <row r="349" spans="1:16" x14ac:dyDescent="0.25">
      <c r="A349" s="95" t="s">
        <v>312</v>
      </c>
      <c r="B349" s="95">
        <v>701</v>
      </c>
      <c r="C349" s="95">
        <v>31.14</v>
      </c>
      <c r="D349" s="95">
        <v>732.14</v>
      </c>
      <c r="E349" s="95">
        <v>381.77</v>
      </c>
      <c r="F349" s="95">
        <v>122.48699999999999</v>
      </c>
      <c r="G349" s="95">
        <v>64.820700000000002</v>
      </c>
      <c r="H349" s="95">
        <v>127</v>
      </c>
      <c r="I349" s="95">
        <v>97.374600000000001</v>
      </c>
      <c r="J349" s="95">
        <v>22.219000000000001</v>
      </c>
      <c r="K349" s="95">
        <v>9</v>
      </c>
      <c r="L349" s="95">
        <v>15.3017</v>
      </c>
      <c r="M349" s="95"/>
      <c r="N349" s="95">
        <v>0</v>
      </c>
      <c r="O349" s="95">
        <v>0</v>
      </c>
      <c r="P349" s="95">
        <v>819.17970000000003</v>
      </c>
    </row>
    <row r="350" spans="1:16" x14ac:dyDescent="0.25">
      <c r="A350" s="95" t="s">
        <v>543</v>
      </c>
      <c r="B350" s="95"/>
      <c r="C350" s="95"/>
      <c r="D350" s="95"/>
      <c r="E350" s="95"/>
      <c r="F350" s="95"/>
      <c r="G350" s="95"/>
      <c r="H350" s="95"/>
      <c r="I350" s="95">
        <v>0</v>
      </c>
      <c r="J350" s="95"/>
      <c r="K350" s="95"/>
      <c r="L350" s="95">
        <v>0</v>
      </c>
      <c r="M350" s="95"/>
      <c r="N350" s="95">
        <v>0</v>
      </c>
      <c r="O350" s="95">
        <v>0</v>
      </c>
      <c r="P350" s="95"/>
    </row>
    <row r="351" spans="1:16" x14ac:dyDescent="0.25">
      <c r="A351" s="95" t="s">
        <v>313</v>
      </c>
      <c r="B351" s="95"/>
      <c r="C351" s="95">
        <v>52.013100000000001</v>
      </c>
      <c r="D351" s="95">
        <v>52.013100000000001</v>
      </c>
      <c r="E351" s="95"/>
      <c r="F351" s="95">
        <v>8.7018000000000004</v>
      </c>
      <c r="G351" s="95"/>
      <c r="H351" s="95"/>
      <c r="I351" s="95">
        <v>6.9177</v>
      </c>
      <c r="J351" s="95"/>
      <c r="K351" s="95"/>
      <c r="L351" s="95">
        <v>1.0871</v>
      </c>
      <c r="M351" s="95"/>
      <c r="N351" s="95">
        <v>0</v>
      </c>
      <c r="O351" s="95">
        <v>0</v>
      </c>
      <c r="P351" s="95"/>
    </row>
    <row r="352" spans="1:16" x14ac:dyDescent="0.25">
      <c r="A352" s="95" t="s">
        <v>314</v>
      </c>
      <c r="B352" s="95">
        <v>4354</v>
      </c>
      <c r="C352" s="95">
        <v>208.1773</v>
      </c>
      <c r="D352" s="95">
        <v>4562.1773000000003</v>
      </c>
      <c r="E352" s="95">
        <v>2681.7</v>
      </c>
      <c r="F352" s="95">
        <v>763.25229999999999</v>
      </c>
      <c r="G352" s="95">
        <v>479.61189999999999</v>
      </c>
      <c r="H352" s="95">
        <v>474</v>
      </c>
      <c r="I352" s="95">
        <v>606.76959999999997</v>
      </c>
      <c r="J352" s="95"/>
      <c r="K352" s="95">
        <v>756</v>
      </c>
      <c r="L352" s="95">
        <v>95.349500000000006</v>
      </c>
      <c r="M352" s="95">
        <v>396.39030000000002</v>
      </c>
      <c r="N352" s="95">
        <v>50</v>
      </c>
      <c r="O352" s="95">
        <v>0</v>
      </c>
      <c r="P352" s="95">
        <v>5488.1795000000002</v>
      </c>
    </row>
    <row r="353" spans="1:16" x14ac:dyDescent="0.25">
      <c r="A353" s="95" t="s">
        <v>315</v>
      </c>
      <c r="B353" s="95"/>
      <c r="C353" s="95"/>
      <c r="D353" s="95">
        <v>0</v>
      </c>
      <c r="E353" s="95"/>
      <c r="F353" s="95"/>
      <c r="G353" s="95"/>
      <c r="H353" s="95"/>
      <c r="I353" s="95">
        <v>0</v>
      </c>
      <c r="J353" s="95"/>
      <c r="K353" s="95"/>
      <c r="L353" s="95">
        <v>0</v>
      </c>
      <c r="M353" s="95"/>
      <c r="N353" s="95">
        <v>0</v>
      </c>
      <c r="O353" s="95">
        <v>0</v>
      </c>
      <c r="P353" s="95"/>
    </row>
    <row r="354" spans="1:16" x14ac:dyDescent="0.25">
      <c r="A354" s="95" t="s">
        <v>316</v>
      </c>
      <c r="B354" s="95"/>
      <c r="C354" s="95"/>
      <c r="D354" s="95">
        <v>0</v>
      </c>
      <c r="E354" s="95"/>
      <c r="F354" s="95"/>
      <c r="G354" s="95"/>
      <c r="H354" s="95"/>
      <c r="I354" s="95">
        <v>0</v>
      </c>
      <c r="J354" s="95"/>
      <c r="K354" s="95"/>
      <c r="L354" s="95">
        <v>0</v>
      </c>
      <c r="M354" s="95"/>
      <c r="N354" s="95">
        <v>0</v>
      </c>
      <c r="O354" s="95">
        <v>0</v>
      </c>
      <c r="P354" s="95"/>
    </row>
    <row r="355" spans="1:16" x14ac:dyDescent="0.25">
      <c r="A355" s="95" t="s">
        <v>317</v>
      </c>
      <c r="B355" s="95"/>
      <c r="C355" s="95"/>
      <c r="D355" s="95">
        <v>0</v>
      </c>
      <c r="E355" s="95"/>
      <c r="F355" s="95"/>
      <c r="G355" s="95"/>
      <c r="H355" s="95"/>
      <c r="I355" s="95">
        <v>0</v>
      </c>
      <c r="J355" s="95"/>
      <c r="K355" s="95"/>
      <c r="L355" s="95">
        <v>0</v>
      </c>
      <c r="M355" s="95"/>
      <c r="N355" s="95">
        <v>0</v>
      </c>
      <c r="O355" s="95">
        <v>0</v>
      </c>
      <c r="P355" s="95"/>
    </row>
    <row r="356" spans="1:16" x14ac:dyDescent="0.25">
      <c r="A356" s="95" t="s">
        <v>318</v>
      </c>
      <c r="B356" s="95"/>
      <c r="C356" s="95"/>
      <c r="D356" s="95">
        <v>0</v>
      </c>
      <c r="E356" s="95"/>
      <c r="F356" s="95"/>
      <c r="G356" s="95"/>
      <c r="H356" s="95"/>
      <c r="I356" s="95">
        <v>0</v>
      </c>
      <c r="J356" s="95"/>
      <c r="K356" s="95"/>
      <c r="L356" s="95">
        <v>0</v>
      </c>
      <c r="M356" s="95"/>
      <c r="N356" s="95">
        <v>0</v>
      </c>
      <c r="O356" s="95">
        <v>0</v>
      </c>
      <c r="P356" s="95"/>
    </row>
    <row r="357" spans="1:16" x14ac:dyDescent="0.25">
      <c r="A357" s="95" t="s">
        <v>319</v>
      </c>
      <c r="B357" s="95"/>
      <c r="C357" s="95"/>
      <c r="D357" s="95">
        <v>0</v>
      </c>
      <c r="E357" s="95"/>
      <c r="F357" s="95"/>
      <c r="G357" s="95"/>
      <c r="H357" s="95"/>
      <c r="I357" s="95">
        <v>0</v>
      </c>
      <c r="J357" s="95"/>
      <c r="K357" s="95"/>
      <c r="L357" s="95">
        <v>0</v>
      </c>
      <c r="M357" s="95"/>
      <c r="N357" s="95">
        <v>0</v>
      </c>
      <c r="O357" s="95">
        <v>0</v>
      </c>
      <c r="P357" s="95"/>
    </row>
    <row r="358" spans="1:16" x14ac:dyDescent="0.25">
      <c r="A358" s="95" t="s">
        <v>320</v>
      </c>
      <c r="B358" s="95"/>
      <c r="C358" s="95">
        <v>20.0656</v>
      </c>
      <c r="D358" s="95">
        <v>20.0656</v>
      </c>
      <c r="E358" s="95"/>
      <c r="F358" s="95">
        <v>3.3570000000000002</v>
      </c>
      <c r="G358" s="95"/>
      <c r="H358" s="95"/>
      <c r="I358" s="95">
        <v>2.6686999999999999</v>
      </c>
      <c r="J358" s="95"/>
      <c r="K358" s="95"/>
      <c r="L358" s="95">
        <v>0.4194</v>
      </c>
      <c r="M358" s="95"/>
      <c r="N358" s="95">
        <v>0</v>
      </c>
      <c r="O358" s="95">
        <v>0</v>
      </c>
      <c r="P358" s="95"/>
    </row>
    <row r="359" spans="1:16" x14ac:dyDescent="0.25">
      <c r="A359" s="95" t="s">
        <v>321</v>
      </c>
      <c r="B359" s="95"/>
      <c r="C359" s="95"/>
      <c r="D359" s="95">
        <v>0</v>
      </c>
      <c r="E359" s="95"/>
      <c r="F359" s="95"/>
      <c r="G359" s="95"/>
      <c r="H359" s="95"/>
      <c r="I359" s="95">
        <v>0</v>
      </c>
      <c r="J359" s="95"/>
      <c r="K359" s="95"/>
      <c r="L359" s="95">
        <v>0</v>
      </c>
      <c r="M359" s="95"/>
      <c r="N359" s="95">
        <v>0</v>
      </c>
      <c r="O359" s="95">
        <v>0</v>
      </c>
      <c r="P359" s="95"/>
    </row>
    <row r="360" spans="1:16" x14ac:dyDescent="0.25">
      <c r="A360" s="95" t="s">
        <v>322</v>
      </c>
      <c r="B360" s="95"/>
      <c r="C360" s="95"/>
      <c r="D360" s="95">
        <v>0</v>
      </c>
      <c r="E360" s="95"/>
      <c r="F360" s="95"/>
      <c r="G360" s="95"/>
      <c r="H360" s="95"/>
      <c r="I360" s="95">
        <v>0</v>
      </c>
      <c r="J360" s="95"/>
      <c r="K360" s="95"/>
      <c r="L360" s="95">
        <v>0</v>
      </c>
      <c r="M360" s="95"/>
      <c r="N360" s="95">
        <v>0</v>
      </c>
      <c r="O360" s="95">
        <v>0</v>
      </c>
      <c r="P360" s="95"/>
    </row>
    <row r="361" spans="1:16" x14ac:dyDescent="0.25">
      <c r="A361" s="95" t="s">
        <v>323</v>
      </c>
      <c r="B361" s="95"/>
      <c r="C361" s="95">
        <v>10.5397</v>
      </c>
      <c r="D361" s="95">
        <v>10.5397</v>
      </c>
      <c r="E361" s="95"/>
      <c r="F361" s="95">
        <v>1.7633000000000001</v>
      </c>
      <c r="G361" s="95"/>
      <c r="H361" s="95"/>
      <c r="I361" s="95">
        <v>1.4017999999999999</v>
      </c>
      <c r="J361" s="95"/>
      <c r="K361" s="95"/>
      <c r="L361" s="95">
        <v>0.2203</v>
      </c>
      <c r="M361" s="95"/>
      <c r="N361" s="95">
        <v>0</v>
      </c>
      <c r="O361" s="95">
        <v>0</v>
      </c>
      <c r="P361" s="95"/>
    </row>
    <row r="362" spans="1:16" x14ac:dyDescent="0.25">
      <c r="A362" s="95" t="s">
        <v>324</v>
      </c>
      <c r="B362" s="95"/>
      <c r="C362" s="95">
        <v>9.2828999999999997</v>
      </c>
      <c r="D362" s="95">
        <v>9.2828999999999997</v>
      </c>
      <c r="E362" s="95"/>
      <c r="F362" s="95">
        <v>1.5529999999999999</v>
      </c>
      <c r="G362" s="95"/>
      <c r="H362" s="95"/>
      <c r="I362" s="95">
        <v>1.2345999999999999</v>
      </c>
      <c r="J362" s="95"/>
      <c r="K362" s="95"/>
      <c r="L362" s="95">
        <v>0.19400000000000001</v>
      </c>
      <c r="M362" s="95"/>
      <c r="N362" s="95">
        <v>0</v>
      </c>
      <c r="O362" s="95">
        <v>0</v>
      </c>
      <c r="P362" s="95"/>
    </row>
    <row r="363" spans="1:16" x14ac:dyDescent="0.25">
      <c r="A363" s="95" t="s">
        <v>325</v>
      </c>
      <c r="B363" s="95"/>
      <c r="C363" s="95">
        <v>13.6357</v>
      </c>
      <c r="D363" s="95">
        <v>13.6357</v>
      </c>
      <c r="E363" s="95"/>
      <c r="F363" s="95">
        <v>2.2812999999999999</v>
      </c>
      <c r="G363" s="95"/>
      <c r="H363" s="95"/>
      <c r="I363" s="95">
        <v>1.8134999999999999</v>
      </c>
      <c r="J363" s="95"/>
      <c r="K363" s="95"/>
      <c r="L363" s="95">
        <v>0.28499999999999998</v>
      </c>
      <c r="M363" s="95"/>
      <c r="N363" s="95">
        <v>0</v>
      </c>
      <c r="O363" s="95">
        <v>0</v>
      </c>
      <c r="P363" s="95"/>
    </row>
    <row r="364" spans="1:16" x14ac:dyDescent="0.25">
      <c r="A364" s="95" t="s">
        <v>326</v>
      </c>
      <c r="B364" s="95"/>
      <c r="C364" s="95"/>
      <c r="D364" s="95">
        <v>0</v>
      </c>
      <c r="E364" s="95">
        <v>0</v>
      </c>
      <c r="F364" s="95"/>
      <c r="G364" s="95"/>
      <c r="H364" s="95"/>
      <c r="I364" s="95">
        <v>0</v>
      </c>
      <c r="J364" s="95"/>
      <c r="K364" s="95"/>
      <c r="L364" s="95">
        <v>0</v>
      </c>
      <c r="M364" s="95"/>
      <c r="N364" s="95">
        <v>0</v>
      </c>
      <c r="O364" s="95">
        <v>0</v>
      </c>
      <c r="P364" s="95"/>
    </row>
    <row r="365" spans="1:16" x14ac:dyDescent="0.25">
      <c r="A365" s="95" t="s">
        <v>327</v>
      </c>
      <c r="B365" s="95"/>
      <c r="C365" s="95">
        <v>35.929099999999998</v>
      </c>
      <c r="D365" s="95">
        <v>35.929099999999998</v>
      </c>
      <c r="E365" s="95"/>
      <c r="F365" s="95">
        <v>6.0109000000000004</v>
      </c>
      <c r="G365" s="95"/>
      <c r="H365" s="95"/>
      <c r="I365" s="95">
        <v>4.7786</v>
      </c>
      <c r="J365" s="95"/>
      <c r="K365" s="95"/>
      <c r="L365" s="95">
        <v>0.75090000000000001</v>
      </c>
      <c r="M365" s="95"/>
      <c r="N365" s="95">
        <v>0</v>
      </c>
      <c r="O365" s="95">
        <v>0</v>
      </c>
      <c r="P365" s="95"/>
    </row>
    <row r="366" spans="1:16" x14ac:dyDescent="0.25">
      <c r="A366" s="95" t="s">
        <v>328</v>
      </c>
      <c r="B366" s="95"/>
      <c r="C366" s="95">
        <v>28.4998</v>
      </c>
      <c r="D366" s="95">
        <v>28.4998</v>
      </c>
      <c r="E366" s="95"/>
      <c r="F366" s="95">
        <v>4.7679999999999998</v>
      </c>
      <c r="G366" s="95"/>
      <c r="H366" s="95"/>
      <c r="I366" s="95">
        <v>3.7905000000000002</v>
      </c>
      <c r="J366" s="95"/>
      <c r="K366" s="95"/>
      <c r="L366" s="95">
        <v>0.59560000000000002</v>
      </c>
      <c r="M366" s="95"/>
      <c r="N366" s="95">
        <v>0</v>
      </c>
      <c r="O366" s="95">
        <v>0</v>
      </c>
      <c r="P366" s="95"/>
    </row>
    <row r="367" spans="1:16" x14ac:dyDescent="0.25">
      <c r="A367" s="95" t="s">
        <v>544</v>
      </c>
      <c r="B367" s="95"/>
      <c r="C367" s="95"/>
      <c r="D367" s="95"/>
      <c r="E367" s="95"/>
      <c r="F367" s="95"/>
      <c r="G367" s="95"/>
      <c r="H367" s="95"/>
      <c r="I367" s="95">
        <v>0</v>
      </c>
      <c r="J367" s="95"/>
      <c r="K367" s="95"/>
      <c r="L367" s="95">
        <v>0</v>
      </c>
      <c r="M367" s="95"/>
      <c r="N367" s="95">
        <v>0</v>
      </c>
      <c r="O367" s="95">
        <v>0</v>
      </c>
      <c r="P367" s="95"/>
    </row>
    <row r="368" spans="1:16" x14ac:dyDescent="0.25">
      <c r="A368" s="95" t="s">
        <v>329</v>
      </c>
      <c r="B368" s="95"/>
      <c r="C368" s="95">
        <v>5.7026000000000003</v>
      </c>
      <c r="D368" s="95">
        <v>5.7026000000000003</v>
      </c>
      <c r="E368" s="95"/>
      <c r="F368" s="95">
        <v>0.95399999999999996</v>
      </c>
      <c r="G368" s="95"/>
      <c r="H368" s="95"/>
      <c r="I368" s="95">
        <v>0.75839999999999996</v>
      </c>
      <c r="J368" s="95"/>
      <c r="K368" s="95"/>
      <c r="L368" s="95">
        <v>0.1192</v>
      </c>
      <c r="M368" s="95"/>
      <c r="N368" s="95">
        <v>0</v>
      </c>
      <c r="O368" s="95">
        <v>0</v>
      </c>
      <c r="P368" s="95"/>
    </row>
    <row r="369" spans="1:16" x14ac:dyDescent="0.25">
      <c r="A369" s="95" t="s">
        <v>330</v>
      </c>
      <c r="B369" s="95">
        <v>559</v>
      </c>
      <c r="C369" s="95">
        <v>31.7056</v>
      </c>
      <c r="D369" s="95">
        <v>590.7056</v>
      </c>
      <c r="E369" s="95">
        <v>406</v>
      </c>
      <c r="F369" s="95">
        <v>98.825000000000003</v>
      </c>
      <c r="G369" s="95">
        <v>76.793700000000001</v>
      </c>
      <c r="H369" s="95">
        <v>91</v>
      </c>
      <c r="I369" s="95">
        <v>78.563800000000001</v>
      </c>
      <c r="J369" s="95">
        <v>9.3270999999999997</v>
      </c>
      <c r="K369" s="95"/>
      <c r="L369" s="95">
        <v>12.345700000000001</v>
      </c>
      <c r="M369" s="95"/>
      <c r="N369" s="95">
        <v>18</v>
      </c>
      <c r="O369" s="95">
        <v>0</v>
      </c>
      <c r="P369" s="95">
        <v>694.82640000000004</v>
      </c>
    </row>
    <row r="370" spans="1:16" x14ac:dyDescent="0.25">
      <c r="A370" s="95" t="s">
        <v>331</v>
      </c>
      <c r="B370" s="95"/>
      <c r="C370" s="95">
        <v>8.0081000000000007</v>
      </c>
      <c r="D370" s="95">
        <v>8.0081000000000007</v>
      </c>
      <c r="E370" s="95"/>
      <c r="F370" s="95">
        <v>1.3398000000000001</v>
      </c>
      <c r="G370" s="95"/>
      <c r="H370" s="95"/>
      <c r="I370" s="95">
        <v>1.0650999999999999</v>
      </c>
      <c r="J370" s="95"/>
      <c r="K370" s="95"/>
      <c r="L370" s="95">
        <v>0.16739999999999999</v>
      </c>
      <c r="M370" s="95"/>
      <c r="N370" s="95">
        <v>0</v>
      </c>
      <c r="O370" s="95">
        <v>0</v>
      </c>
      <c r="P370" s="95"/>
    </row>
    <row r="371" spans="1:16" x14ac:dyDescent="0.25">
      <c r="A371" s="95" t="s">
        <v>332</v>
      </c>
      <c r="B371" s="95"/>
      <c r="C371" s="95"/>
      <c r="D371" s="95">
        <v>0</v>
      </c>
      <c r="E371" s="95">
        <v>0</v>
      </c>
      <c r="F371" s="95"/>
      <c r="G371" s="95"/>
      <c r="H371" s="95"/>
      <c r="I371" s="95">
        <v>0</v>
      </c>
      <c r="J371" s="95"/>
      <c r="K371" s="95"/>
      <c r="L371" s="95">
        <v>0</v>
      </c>
      <c r="M371" s="95"/>
      <c r="N371" s="95">
        <v>0</v>
      </c>
      <c r="O371" s="95">
        <v>0</v>
      </c>
      <c r="P371" s="95"/>
    </row>
    <row r="372" spans="1:16" x14ac:dyDescent="0.25">
      <c r="A372" s="95" t="s">
        <v>333</v>
      </c>
      <c r="B372" s="95"/>
      <c r="C372" s="95"/>
      <c r="D372" s="95">
        <v>0</v>
      </c>
      <c r="E372" s="95">
        <v>0</v>
      </c>
      <c r="F372" s="95"/>
      <c r="G372" s="95"/>
      <c r="H372" s="95"/>
      <c r="I372" s="95">
        <v>0</v>
      </c>
      <c r="J372" s="95"/>
      <c r="K372" s="95"/>
      <c r="L372" s="95">
        <v>0</v>
      </c>
      <c r="M372" s="95"/>
      <c r="N372" s="95">
        <v>0</v>
      </c>
      <c r="O372" s="95">
        <v>0</v>
      </c>
      <c r="P372" s="95"/>
    </row>
    <row r="373" spans="1:16" x14ac:dyDescent="0.25">
      <c r="A373" s="95" t="s">
        <v>334</v>
      </c>
      <c r="B373" s="95"/>
      <c r="C373" s="95">
        <v>19.6526</v>
      </c>
      <c r="D373" s="95">
        <v>19.6526</v>
      </c>
      <c r="E373" s="95">
        <v>0</v>
      </c>
      <c r="F373" s="95">
        <v>3.2879</v>
      </c>
      <c r="G373" s="95"/>
      <c r="H373" s="95"/>
      <c r="I373" s="95">
        <v>2.6137999999999999</v>
      </c>
      <c r="J373" s="95"/>
      <c r="K373" s="95"/>
      <c r="L373" s="95">
        <v>0.41070000000000001</v>
      </c>
      <c r="M373" s="95"/>
      <c r="N373" s="95">
        <v>0</v>
      </c>
      <c r="O373" s="95">
        <v>0</v>
      </c>
      <c r="P373" s="95"/>
    </row>
    <row r="374" spans="1:16" x14ac:dyDescent="0.25">
      <c r="A374" s="95" t="s">
        <v>545</v>
      </c>
      <c r="B374" s="95"/>
      <c r="C374" s="95"/>
      <c r="D374" s="95"/>
      <c r="E374" s="95">
        <v>0</v>
      </c>
      <c r="F374" s="95"/>
      <c r="G374" s="95"/>
      <c r="H374" s="95"/>
      <c r="I374" s="95">
        <v>0</v>
      </c>
      <c r="J374" s="95"/>
      <c r="K374" s="95"/>
      <c r="L374" s="95">
        <v>0</v>
      </c>
      <c r="M374" s="95"/>
      <c r="N374" s="95">
        <v>0</v>
      </c>
      <c r="O374" s="95">
        <v>0</v>
      </c>
      <c r="P374" s="95"/>
    </row>
    <row r="375" spans="1:16" x14ac:dyDescent="0.25">
      <c r="A375" s="95" t="s">
        <v>335</v>
      </c>
      <c r="B375" s="95"/>
      <c r="C375" s="95"/>
      <c r="D375" s="95">
        <v>0</v>
      </c>
      <c r="E375" s="95"/>
      <c r="F375" s="95"/>
      <c r="G375" s="95"/>
      <c r="H375" s="95"/>
      <c r="I375" s="95">
        <v>0</v>
      </c>
      <c r="J375" s="95"/>
      <c r="K375" s="95"/>
      <c r="L375" s="95">
        <v>0</v>
      </c>
      <c r="M375" s="95"/>
      <c r="N375" s="95">
        <v>0</v>
      </c>
      <c r="O375" s="95">
        <v>0</v>
      </c>
      <c r="P375" s="95"/>
    </row>
    <row r="376" spans="1:16" x14ac:dyDescent="0.25">
      <c r="A376" s="95" t="s">
        <v>336</v>
      </c>
      <c r="B376" s="95"/>
      <c r="C376" s="95">
        <v>31.9222</v>
      </c>
      <c r="D376" s="95">
        <v>31.9222</v>
      </c>
      <c r="E376" s="95">
        <v>0</v>
      </c>
      <c r="F376" s="95">
        <v>5.3406000000000002</v>
      </c>
      <c r="G376" s="95"/>
      <c r="H376" s="95"/>
      <c r="I376" s="95">
        <v>4.2457000000000003</v>
      </c>
      <c r="J376" s="95"/>
      <c r="K376" s="95"/>
      <c r="L376" s="95">
        <v>0.66720000000000002</v>
      </c>
      <c r="M376" s="95"/>
      <c r="N376" s="95">
        <v>0</v>
      </c>
      <c r="O376" s="95">
        <v>0</v>
      </c>
      <c r="P376" s="95"/>
    </row>
    <row r="377" spans="1:16" x14ac:dyDescent="0.25">
      <c r="A377" s="95" t="s">
        <v>337</v>
      </c>
      <c r="B377" s="95"/>
      <c r="C377" s="95"/>
      <c r="D377" s="95">
        <v>0</v>
      </c>
      <c r="E377" s="95"/>
      <c r="F377" s="95"/>
      <c r="G377" s="95"/>
      <c r="H377" s="95"/>
      <c r="I377" s="95">
        <v>0</v>
      </c>
      <c r="J377" s="95"/>
      <c r="K377" s="95"/>
      <c r="L377" s="95">
        <v>0</v>
      </c>
      <c r="M377" s="95"/>
      <c r="N377" s="95">
        <v>0</v>
      </c>
      <c r="O377" s="95">
        <v>0</v>
      </c>
      <c r="P377" s="95"/>
    </row>
    <row r="378" spans="1:16" x14ac:dyDescent="0.25">
      <c r="A378" s="95" t="s">
        <v>338</v>
      </c>
      <c r="B378" s="95">
        <v>815</v>
      </c>
      <c r="C378" s="95">
        <v>19.119499999999999</v>
      </c>
      <c r="D378" s="95">
        <v>834.11950000000002</v>
      </c>
      <c r="E378" s="95">
        <v>634.12</v>
      </c>
      <c r="F378" s="95">
        <v>139.54820000000001</v>
      </c>
      <c r="G378" s="95">
        <v>123.643</v>
      </c>
      <c r="H378" s="95">
        <v>56</v>
      </c>
      <c r="I378" s="95">
        <v>110.9379</v>
      </c>
      <c r="J378" s="95"/>
      <c r="K378" s="95">
        <v>15</v>
      </c>
      <c r="L378" s="95">
        <v>17.4331</v>
      </c>
      <c r="M378" s="95"/>
      <c r="N378" s="95">
        <v>17</v>
      </c>
      <c r="O378" s="95">
        <v>0</v>
      </c>
      <c r="P378" s="95">
        <v>974.76250000000005</v>
      </c>
    </row>
    <row r="379" spans="1:16" x14ac:dyDescent="0.25">
      <c r="A379" s="95" t="s">
        <v>339</v>
      </c>
      <c r="B379" s="95"/>
      <c r="C379" s="95">
        <v>45.127699999999997</v>
      </c>
      <c r="D379" s="95">
        <v>45.127699999999997</v>
      </c>
      <c r="E379" s="95"/>
      <c r="F379" s="95">
        <v>7.5499000000000001</v>
      </c>
      <c r="G379" s="95"/>
      <c r="H379" s="95"/>
      <c r="I379" s="95">
        <v>6.0019999999999998</v>
      </c>
      <c r="J379" s="95"/>
      <c r="K379" s="95"/>
      <c r="L379" s="95">
        <v>0.94320000000000004</v>
      </c>
      <c r="M379" s="95"/>
      <c r="N379" s="95">
        <v>0</v>
      </c>
      <c r="O379" s="95">
        <v>0</v>
      </c>
      <c r="P379" s="95"/>
    </row>
    <row r="380" spans="1:16" x14ac:dyDescent="0.25">
      <c r="A380" s="95" t="s">
        <v>546</v>
      </c>
      <c r="B380" s="95"/>
      <c r="C380" s="95"/>
      <c r="D380" s="95"/>
      <c r="E380" s="95"/>
      <c r="F380" s="95"/>
      <c r="G380" s="95"/>
      <c r="H380" s="95"/>
      <c r="I380" s="95">
        <v>0</v>
      </c>
      <c r="J380" s="95"/>
      <c r="K380" s="95"/>
      <c r="L380" s="95">
        <v>0</v>
      </c>
      <c r="M380" s="95"/>
      <c r="N380" s="95">
        <v>0</v>
      </c>
      <c r="O380" s="95">
        <v>0</v>
      </c>
      <c r="P380" s="95"/>
    </row>
    <row r="381" spans="1:16" x14ac:dyDescent="0.25">
      <c r="A381" s="95" t="s">
        <v>340</v>
      </c>
      <c r="B381" s="95"/>
      <c r="C381" s="95"/>
      <c r="D381" s="95">
        <v>0</v>
      </c>
      <c r="E381" s="95"/>
      <c r="F381" s="95"/>
      <c r="G381" s="95"/>
      <c r="H381" s="95"/>
      <c r="I381" s="95">
        <v>0</v>
      </c>
      <c r="J381" s="95"/>
      <c r="K381" s="95"/>
      <c r="L381" s="95">
        <v>0</v>
      </c>
      <c r="M381" s="95"/>
      <c r="N381" s="95">
        <v>0</v>
      </c>
      <c r="O381" s="95">
        <v>0</v>
      </c>
      <c r="P381" s="95"/>
    </row>
    <row r="382" spans="1:16" x14ac:dyDescent="0.25">
      <c r="A382" s="95" t="s">
        <v>341</v>
      </c>
      <c r="B382" s="95">
        <v>262</v>
      </c>
      <c r="C382" s="95"/>
      <c r="D382" s="95">
        <v>262</v>
      </c>
      <c r="E382" s="95">
        <v>162</v>
      </c>
      <c r="F382" s="95">
        <v>43.832599999999999</v>
      </c>
      <c r="G382" s="95">
        <v>29.541799999999999</v>
      </c>
      <c r="H382" s="95">
        <v>26</v>
      </c>
      <c r="I382" s="95">
        <v>34.845999999999997</v>
      </c>
      <c r="J382" s="95"/>
      <c r="K382" s="95">
        <v>46</v>
      </c>
      <c r="L382" s="95">
        <v>5.4757999999999996</v>
      </c>
      <c r="M382" s="95">
        <v>24.314499999999999</v>
      </c>
      <c r="N382" s="95">
        <v>0</v>
      </c>
      <c r="O382" s="95">
        <v>0</v>
      </c>
      <c r="P382" s="95">
        <v>315.85629999999998</v>
      </c>
    </row>
    <row r="383" spans="1:16" x14ac:dyDescent="0.25">
      <c r="A383" s="95" t="s">
        <v>342</v>
      </c>
      <c r="B383" s="95"/>
      <c r="C383" s="95">
        <v>13.7554</v>
      </c>
      <c r="D383" s="95">
        <v>13.7554</v>
      </c>
      <c r="E383" s="95"/>
      <c r="F383" s="95">
        <v>2.3012999999999999</v>
      </c>
      <c r="G383" s="95"/>
      <c r="H383" s="95"/>
      <c r="I383" s="95">
        <v>1.8294999999999999</v>
      </c>
      <c r="J383" s="95"/>
      <c r="K383" s="95"/>
      <c r="L383" s="95">
        <v>0.28749999999999998</v>
      </c>
      <c r="M383" s="95"/>
      <c r="N383" s="95">
        <v>0</v>
      </c>
      <c r="O383" s="95">
        <v>0</v>
      </c>
      <c r="P383" s="95"/>
    </row>
    <row r="384" spans="1:16" x14ac:dyDescent="0.25">
      <c r="A384" s="95" t="s">
        <v>343</v>
      </c>
      <c r="B384" s="95"/>
      <c r="C384" s="95"/>
      <c r="D384" s="95">
        <v>0</v>
      </c>
      <c r="E384" s="95"/>
      <c r="F384" s="95"/>
      <c r="G384" s="95"/>
      <c r="H384" s="95"/>
      <c r="I384" s="95">
        <v>0</v>
      </c>
      <c r="J384" s="95"/>
      <c r="K384" s="95"/>
      <c r="L384" s="95">
        <v>0</v>
      </c>
      <c r="M384" s="95"/>
      <c r="N384" s="95">
        <v>0</v>
      </c>
      <c r="O384" s="95">
        <v>0</v>
      </c>
      <c r="P384" s="95"/>
    </row>
    <row r="385" spans="1:16" x14ac:dyDescent="0.25">
      <c r="A385" s="95" t="s">
        <v>547</v>
      </c>
      <c r="B385" s="95"/>
      <c r="C385" s="95">
        <v>3.2835999999999999</v>
      </c>
      <c r="D385" s="95"/>
      <c r="E385" s="95">
        <v>0</v>
      </c>
      <c r="F385" s="95">
        <v>0.54930000000000001</v>
      </c>
      <c r="G385" s="95"/>
      <c r="H385" s="95"/>
      <c r="I385" s="95">
        <v>0</v>
      </c>
      <c r="J385" s="95"/>
      <c r="K385" s="95"/>
      <c r="L385" s="95">
        <v>0</v>
      </c>
      <c r="M385" s="95"/>
      <c r="N385" s="95">
        <v>0</v>
      </c>
      <c r="O385" s="95">
        <v>0</v>
      </c>
      <c r="P385" s="95"/>
    </row>
    <row r="386" spans="1:16" x14ac:dyDescent="0.25">
      <c r="A386" s="95" t="s">
        <v>344</v>
      </c>
      <c r="B386" s="95"/>
      <c r="C386" s="95">
        <v>48.514699999999998</v>
      </c>
      <c r="D386" s="95">
        <v>48.514699999999998</v>
      </c>
      <c r="E386" s="95"/>
      <c r="F386" s="95">
        <v>8.1165000000000003</v>
      </c>
      <c r="G386" s="95"/>
      <c r="H386" s="95"/>
      <c r="I386" s="95">
        <v>6.4524999999999997</v>
      </c>
      <c r="J386" s="95"/>
      <c r="K386" s="95"/>
      <c r="L386" s="95">
        <v>1.014</v>
      </c>
      <c r="M386" s="95"/>
      <c r="N386" s="95">
        <v>0</v>
      </c>
      <c r="O386" s="95">
        <v>0</v>
      </c>
      <c r="P386" s="95"/>
    </row>
    <row r="387" spans="1:16" x14ac:dyDescent="0.25">
      <c r="A387" s="95" t="s">
        <v>345</v>
      </c>
      <c r="B387" s="95"/>
      <c r="C387" s="95">
        <v>55.857100000000003</v>
      </c>
      <c r="D387" s="95">
        <v>55.857100000000003</v>
      </c>
      <c r="E387" s="95"/>
      <c r="F387" s="95">
        <v>9.3449000000000009</v>
      </c>
      <c r="G387" s="95"/>
      <c r="H387" s="95"/>
      <c r="I387" s="95">
        <v>7.4290000000000003</v>
      </c>
      <c r="J387" s="95"/>
      <c r="K387" s="95"/>
      <c r="L387" s="95">
        <v>1.1674</v>
      </c>
      <c r="M387" s="95"/>
      <c r="N387" s="95">
        <v>0</v>
      </c>
      <c r="O387" s="95">
        <v>0</v>
      </c>
      <c r="P387" s="95"/>
    </row>
    <row r="388" spans="1:16" x14ac:dyDescent="0.25">
      <c r="A388" s="95" t="s">
        <v>346</v>
      </c>
      <c r="B388" s="95"/>
      <c r="C388" s="95">
        <v>20.2393</v>
      </c>
      <c r="D388" s="95">
        <v>20.2393</v>
      </c>
      <c r="E388" s="95"/>
      <c r="F388" s="95">
        <v>3.3860000000000001</v>
      </c>
      <c r="G388" s="95"/>
      <c r="H388" s="95"/>
      <c r="I388" s="95">
        <v>2.6918000000000002</v>
      </c>
      <c r="J388" s="95"/>
      <c r="K388" s="95"/>
      <c r="L388" s="95">
        <v>0.42299999999999999</v>
      </c>
      <c r="M388" s="95"/>
      <c r="N388" s="95">
        <v>0</v>
      </c>
      <c r="O388" s="95">
        <v>0</v>
      </c>
      <c r="P388" s="95"/>
    </row>
    <row r="389" spans="1:16" x14ac:dyDescent="0.25">
      <c r="A389" s="95" t="s">
        <v>347</v>
      </c>
      <c r="B389" s="95">
        <v>3564</v>
      </c>
      <c r="C389" s="95">
        <v>113.4633</v>
      </c>
      <c r="D389" s="95">
        <v>3677.4632999999999</v>
      </c>
      <c r="E389" s="95">
        <v>1781.93</v>
      </c>
      <c r="F389" s="95">
        <v>615.2396</v>
      </c>
      <c r="G389" s="95">
        <v>291.67259999999999</v>
      </c>
      <c r="H389" s="95">
        <v>567</v>
      </c>
      <c r="I389" s="95">
        <v>489.1026</v>
      </c>
      <c r="J389" s="95">
        <v>58.423000000000002</v>
      </c>
      <c r="K389" s="95">
        <v>108</v>
      </c>
      <c r="L389" s="95">
        <v>76.858999999999995</v>
      </c>
      <c r="M389" s="95">
        <v>18.6846</v>
      </c>
      <c r="N389" s="95">
        <v>0</v>
      </c>
      <c r="O389" s="95">
        <v>0</v>
      </c>
      <c r="P389" s="95">
        <v>4046.2435</v>
      </c>
    </row>
    <row r="390" spans="1:16" x14ac:dyDescent="0.25">
      <c r="A390" s="95" t="s">
        <v>548</v>
      </c>
      <c r="B390" s="95"/>
      <c r="C390" s="95"/>
      <c r="D390" s="95"/>
      <c r="E390" s="95"/>
      <c r="F390" s="95"/>
      <c r="G390" s="95"/>
      <c r="H390" s="95"/>
      <c r="I390" s="95">
        <v>0</v>
      </c>
      <c r="J390" s="95"/>
      <c r="K390" s="95"/>
      <c r="L390" s="95">
        <v>0</v>
      </c>
      <c r="M390" s="95"/>
      <c r="N390" s="95">
        <v>0</v>
      </c>
      <c r="O390" s="95">
        <v>0</v>
      </c>
      <c r="P390" s="95"/>
    </row>
    <row r="391" spans="1:16" x14ac:dyDescent="0.25">
      <c r="A391" s="95" t="s">
        <v>348</v>
      </c>
      <c r="B391" s="95">
        <v>1120</v>
      </c>
      <c r="C391" s="95">
        <v>34.629899999999999</v>
      </c>
      <c r="D391" s="95">
        <v>1154.6298999999999</v>
      </c>
      <c r="E391" s="95">
        <v>482.51</v>
      </c>
      <c r="F391" s="95">
        <v>193.1696</v>
      </c>
      <c r="G391" s="95">
        <v>72.335099999999997</v>
      </c>
      <c r="H391" s="95">
        <v>192</v>
      </c>
      <c r="I391" s="95">
        <v>153.5658</v>
      </c>
      <c r="J391" s="95">
        <v>28.825700000000001</v>
      </c>
      <c r="K391" s="95">
        <v>15</v>
      </c>
      <c r="L391" s="95">
        <v>24.131799999999998</v>
      </c>
      <c r="M391" s="95"/>
      <c r="N391" s="95">
        <v>18</v>
      </c>
      <c r="O391" s="95">
        <v>0</v>
      </c>
      <c r="P391" s="95">
        <v>1273.7907</v>
      </c>
    </row>
    <row r="392" spans="1:16" x14ac:dyDescent="0.25">
      <c r="A392" s="95" t="s">
        <v>349</v>
      </c>
      <c r="B392" s="95"/>
      <c r="C392" s="95"/>
      <c r="D392" s="95">
        <v>0</v>
      </c>
      <c r="E392" s="95"/>
      <c r="F392" s="95"/>
      <c r="G392" s="95"/>
      <c r="H392" s="95"/>
      <c r="I392" s="95">
        <v>0</v>
      </c>
      <c r="J392" s="95"/>
      <c r="K392" s="95"/>
      <c r="L392" s="95">
        <v>0</v>
      </c>
      <c r="M392" s="95"/>
      <c r="N392" s="95">
        <v>0</v>
      </c>
      <c r="O392" s="95">
        <v>0</v>
      </c>
      <c r="P392" s="95"/>
    </row>
    <row r="393" spans="1:16" x14ac:dyDescent="0.25">
      <c r="A393" s="95" t="s">
        <v>549</v>
      </c>
      <c r="B393" s="95"/>
      <c r="C393" s="95"/>
      <c r="D393" s="95"/>
      <c r="E393" s="95"/>
      <c r="F393" s="95"/>
      <c r="G393" s="95"/>
      <c r="H393" s="95"/>
      <c r="I393" s="95">
        <v>0</v>
      </c>
      <c r="J393" s="95"/>
      <c r="K393" s="95"/>
      <c r="L393" s="95">
        <v>0</v>
      </c>
      <c r="M393" s="95"/>
      <c r="N393" s="95">
        <v>0</v>
      </c>
      <c r="O393" s="95">
        <v>0</v>
      </c>
      <c r="P393" s="95"/>
    </row>
    <row r="394" spans="1:16" x14ac:dyDescent="0.25">
      <c r="A394" s="95" t="s">
        <v>350</v>
      </c>
      <c r="B394" s="95"/>
      <c r="C394" s="95">
        <v>3.9133</v>
      </c>
      <c r="D394" s="95">
        <v>3.9133</v>
      </c>
      <c r="E394" s="95"/>
      <c r="F394" s="95">
        <v>0.65469999999999995</v>
      </c>
      <c r="G394" s="95"/>
      <c r="H394" s="95"/>
      <c r="I394" s="95">
        <v>0.52049999999999996</v>
      </c>
      <c r="J394" s="95"/>
      <c r="K394" s="95"/>
      <c r="L394" s="95">
        <v>8.1799999999999998E-2</v>
      </c>
      <c r="M394" s="95"/>
      <c r="N394" s="95">
        <v>0</v>
      </c>
      <c r="O394" s="95">
        <v>0</v>
      </c>
      <c r="P394" s="95"/>
    </row>
    <row r="395" spans="1:16" x14ac:dyDescent="0.25">
      <c r="A395" s="95" t="s">
        <v>351</v>
      </c>
      <c r="B395" s="95"/>
      <c r="C395" s="95">
        <v>12.220800000000001</v>
      </c>
      <c r="D395" s="95">
        <v>12.220800000000001</v>
      </c>
      <c r="E395" s="95"/>
      <c r="F395" s="95">
        <v>2.0445000000000002</v>
      </c>
      <c r="G395" s="95"/>
      <c r="H395" s="95"/>
      <c r="I395" s="95">
        <v>1.6254</v>
      </c>
      <c r="J395" s="95"/>
      <c r="K395" s="95"/>
      <c r="L395" s="95">
        <v>0.25540000000000002</v>
      </c>
      <c r="M395" s="95"/>
      <c r="N395" s="95">
        <v>0</v>
      </c>
      <c r="O395" s="95">
        <v>0</v>
      </c>
      <c r="P395" s="95"/>
    </row>
    <row r="396" spans="1:16" x14ac:dyDescent="0.25">
      <c r="A396" s="95" t="s">
        <v>352</v>
      </c>
      <c r="B396" s="95"/>
      <c r="C396" s="95">
        <v>4.9363000000000001</v>
      </c>
      <c r="D396" s="95">
        <v>4.9363000000000001</v>
      </c>
      <c r="E396" s="95"/>
      <c r="F396" s="95">
        <v>0.82579999999999998</v>
      </c>
      <c r="G396" s="95"/>
      <c r="H396" s="95"/>
      <c r="I396" s="95">
        <v>0.65649999999999997</v>
      </c>
      <c r="J396" s="95"/>
      <c r="K396" s="95"/>
      <c r="L396" s="95">
        <v>0.1032</v>
      </c>
      <c r="M396" s="95"/>
      <c r="N396" s="95">
        <v>0</v>
      </c>
      <c r="O396" s="95">
        <v>0</v>
      </c>
      <c r="P396" s="95"/>
    </row>
    <row r="397" spans="1:16" x14ac:dyDescent="0.25">
      <c r="A397" s="95" t="s">
        <v>353</v>
      </c>
      <c r="B397" s="95"/>
      <c r="C397" s="95">
        <v>70.212599999999995</v>
      </c>
      <c r="D397" s="95">
        <v>70.212599999999995</v>
      </c>
      <c r="E397" s="95"/>
      <c r="F397" s="95">
        <v>11.746600000000001</v>
      </c>
      <c r="G397" s="95"/>
      <c r="H397" s="95"/>
      <c r="I397" s="95">
        <v>9.3383000000000003</v>
      </c>
      <c r="J397" s="95"/>
      <c r="K397" s="95"/>
      <c r="L397" s="95">
        <v>1.4674</v>
      </c>
      <c r="M397" s="95"/>
      <c r="N397" s="95">
        <v>0</v>
      </c>
      <c r="O397" s="95">
        <v>0</v>
      </c>
      <c r="P397" s="95"/>
    </row>
    <row r="398" spans="1:16" x14ac:dyDescent="0.25">
      <c r="A398" s="95" t="s">
        <v>354</v>
      </c>
      <c r="B398" s="95"/>
      <c r="C398" s="95">
        <v>466.31</v>
      </c>
      <c r="D398" s="95">
        <v>466.31</v>
      </c>
      <c r="E398" s="95"/>
      <c r="F398" s="95">
        <v>78.0137</v>
      </c>
      <c r="G398" s="95"/>
      <c r="H398" s="95"/>
      <c r="I398" s="95">
        <v>62.019199999999998</v>
      </c>
      <c r="J398" s="95"/>
      <c r="K398" s="95"/>
      <c r="L398" s="95">
        <v>9.7459000000000007</v>
      </c>
      <c r="M398" s="95"/>
      <c r="N398" s="95">
        <v>0</v>
      </c>
      <c r="O398" s="95">
        <v>0</v>
      </c>
      <c r="P398" s="95"/>
    </row>
    <row r="399" spans="1:16" x14ac:dyDescent="0.25">
      <c r="A399" s="95" t="s">
        <v>355</v>
      </c>
      <c r="B399" s="95"/>
      <c r="C399" s="95">
        <v>145.00399999999999</v>
      </c>
      <c r="D399" s="95">
        <v>145.00399999999999</v>
      </c>
      <c r="E399" s="95"/>
      <c r="F399" s="95">
        <v>24.2592</v>
      </c>
      <c r="G399" s="95"/>
      <c r="H399" s="95"/>
      <c r="I399" s="95">
        <v>19.285499999999999</v>
      </c>
      <c r="J399" s="95"/>
      <c r="K399" s="95"/>
      <c r="L399" s="95">
        <v>3.0306000000000002</v>
      </c>
      <c r="M399" s="95"/>
      <c r="N399" s="95">
        <v>0</v>
      </c>
      <c r="O399" s="95">
        <v>0</v>
      </c>
      <c r="P399" s="95"/>
    </row>
    <row r="400" spans="1:16" x14ac:dyDescent="0.25">
      <c r="A400" s="95" t="s">
        <v>356</v>
      </c>
      <c r="B400" s="95"/>
      <c r="C400" s="95">
        <v>16.4999</v>
      </c>
      <c r="D400" s="95">
        <v>16.4999</v>
      </c>
      <c r="E400" s="95">
        <v>0</v>
      </c>
      <c r="F400" s="95">
        <v>2.7604000000000002</v>
      </c>
      <c r="G400" s="95"/>
      <c r="H400" s="95"/>
      <c r="I400" s="95">
        <v>2.1945000000000001</v>
      </c>
      <c r="J400" s="95"/>
      <c r="K400" s="95"/>
      <c r="L400" s="95">
        <v>0.3448</v>
      </c>
      <c r="M400" s="95"/>
      <c r="N400" s="95">
        <v>0</v>
      </c>
      <c r="O400" s="95">
        <v>0</v>
      </c>
      <c r="P400" s="95"/>
    </row>
    <row r="401" spans="1:16" x14ac:dyDescent="0.25">
      <c r="A401" s="95" t="s">
        <v>357</v>
      </c>
      <c r="B401" s="95"/>
      <c r="C401" s="95">
        <v>11.4636</v>
      </c>
      <c r="D401" s="95">
        <v>11.4636</v>
      </c>
      <c r="E401" s="95"/>
      <c r="F401" s="95">
        <v>1.9178999999999999</v>
      </c>
      <c r="G401" s="95"/>
      <c r="H401" s="95"/>
      <c r="I401" s="95">
        <v>1.5246999999999999</v>
      </c>
      <c r="J401" s="95"/>
      <c r="K401" s="95"/>
      <c r="L401" s="95">
        <v>0.23960000000000001</v>
      </c>
      <c r="M401" s="95"/>
      <c r="N401" s="95">
        <v>0</v>
      </c>
      <c r="O401" s="95">
        <v>0</v>
      </c>
      <c r="P401" s="95"/>
    </row>
    <row r="402" spans="1:16" x14ac:dyDescent="0.25">
      <c r="A402" s="95" t="s">
        <v>358</v>
      </c>
      <c r="B402" s="95"/>
      <c r="C402" s="95"/>
      <c r="D402" s="95">
        <v>0</v>
      </c>
      <c r="E402" s="95">
        <v>0</v>
      </c>
      <c r="F402" s="95"/>
      <c r="G402" s="95"/>
      <c r="H402" s="95"/>
      <c r="I402" s="95">
        <v>0</v>
      </c>
      <c r="J402" s="95"/>
      <c r="K402" s="95"/>
      <c r="L402" s="95">
        <v>0</v>
      </c>
      <c r="M402" s="95"/>
      <c r="N402" s="95">
        <v>0</v>
      </c>
      <c r="O402" s="95">
        <v>0</v>
      </c>
      <c r="P402" s="95"/>
    </row>
    <row r="403" spans="1:16" x14ac:dyDescent="0.25">
      <c r="A403" s="95" t="s">
        <v>359</v>
      </c>
      <c r="B403" s="95"/>
      <c r="C403" s="95">
        <v>10.0412</v>
      </c>
      <c r="D403" s="95">
        <v>10.0412</v>
      </c>
      <c r="E403" s="95"/>
      <c r="F403" s="95">
        <v>1.6798999999999999</v>
      </c>
      <c r="G403" s="95"/>
      <c r="H403" s="95"/>
      <c r="I403" s="95">
        <v>1.3354999999999999</v>
      </c>
      <c r="J403" s="95"/>
      <c r="K403" s="95"/>
      <c r="L403" s="95">
        <v>0.2099</v>
      </c>
      <c r="M403" s="95"/>
      <c r="N403" s="95">
        <v>0</v>
      </c>
      <c r="O403" s="95">
        <v>0</v>
      </c>
      <c r="P403" s="95"/>
    </row>
    <row r="404" spans="1:16" x14ac:dyDescent="0.25">
      <c r="A404" s="95" t="s">
        <v>360</v>
      </c>
      <c r="B404" s="95"/>
      <c r="C404" s="95">
        <v>15.607799999999999</v>
      </c>
      <c r="D404" s="95">
        <v>15.607799999999999</v>
      </c>
      <c r="E404" s="95"/>
      <c r="F404" s="95">
        <v>2.6112000000000002</v>
      </c>
      <c r="G404" s="95"/>
      <c r="H404" s="95"/>
      <c r="I404" s="95">
        <v>2.0758000000000001</v>
      </c>
      <c r="J404" s="95"/>
      <c r="K404" s="95"/>
      <c r="L404" s="95">
        <v>0.32619999999999999</v>
      </c>
      <c r="M404" s="95"/>
      <c r="N404" s="95">
        <v>0</v>
      </c>
      <c r="O404" s="95">
        <v>0</v>
      </c>
      <c r="P404" s="95"/>
    </row>
    <row r="405" spans="1:16" x14ac:dyDescent="0.25">
      <c r="A405" s="95" t="s">
        <v>550</v>
      </c>
      <c r="B405" s="95"/>
      <c r="C405" s="95"/>
      <c r="D405" s="95"/>
      <c r="E405" s="95">
        <v>0</v>
      </c>
      <c r="F405" s="95"/>
      <c r="G405" s="95"/>
      <c r="H405" s="95"/>
      <c r="I405" s="95">
        <v>0</v>
      </c>
      <c r="J405" s="95"/>
      <c r="K405" s="95"/>
      <c r="L405" s="95">
        <v>0</v>
      </c>
      <c r="M405" s="95"/>
      <c r="N405" s="95">
        <v>0</v>
      </c>
      <c r="O405" s="95">
        <v>0</v>
      </c>
      <c r="P405" s="95"/>
    </row>
    <row r="406" spans="1:16" x14ac:dyDescent="0.25">
      <c r="A406" s="95" t="s">
        <v>361</v>
      </c>
      <c r="B406" s="95">
        <v>389</v>
      </c>
      <c r="C406" s="95">
        <v>10.6083</v>
      </c>
      <c r="D406" s="95">
        <v>399.60829999999999</v>
      </c>
      <c r="E406" s="95">
        <v>232</v>
      </c>
      <c r="F406" s="95">
        <v>66.854500000000002</v>
      </c>
      <c r="G406" s="95">
        <v>41.2864</v>
      </c>
      <c r="H406" s="95">
        <v>52</v>
      </c>
      <c r="I406" s="95">
        <v>53.1479</v>
      </c>
      <c r="J406" s="95"/>
      <c r="K406" s="95"/>
      <c r="L406" s="95">
        <v>8.3518000000000008</v>
      </c>
      <c r="M406" s="95"/>
      <c r="N406" s="95">
        <v>0</v>
      </c>
      <c r="O406" s="95">
        <v>0</v>
      </c>
      <c r="P406" s="95">
        <v>440.8947</v>
      </c>
    </row>
    <row r="407" spans="1:16" x14ac:dyDescent="0.25">
      <c r="A407" s="95" t="s">
        <v>362</v>
      </c>
      <c r="B407" s="95"/>
      <c r="C407" s="95">
        <v>17.885000000000002</v>
      </c>
      <c r="D407" s="95">
        <v>17.885000000000002</v>
      </c>
      <c r="E407" s="95"/>
      <c r="F407" s="95">
        <v>2.9922</v>
      </c>
      <c r="G407" s="95"/>
      <c r="H407" s="95"/>
      <c r="I407" s="95">
        <v>2.3786999999999998</v>
      </c>
      <c r="J407" s="95"/>
      <c r="K407" s="95"/>
      <c r="L407" s="95">
        <v>0.37380000000000002</v>
      </c>
      <c r="M407" s="95"/>
      <c r="N407" s="95">
        <v>0</v>
      </c>
      <c r="O407" s="95">
        <v>0</v>
      </c>
      <c r="P407" s="95"/>
    </row>
    <row r="408" spans="1:16" x14ac:dyDescent="0.25">
      <c r="A408" s="95" t="s">
        <v>363</v>
      </c>
      <c r="B408" s="95"/>
      <c r="C408" s="95">
        <v>122.29819999999999</v>
      </c>
      <c r="D408" s="95">
        <v>122.29819999999999</v>
      </c>
      <c r="E408" s="95"/>
      <c r="F408" s="95">
        <v>20.4605</v>
      </c>
      <c r="G408" s="95"/>
      <c r="H408" s="95"/>
      <c r="I408" s="95">
        <v>16.265699999999999</v>
      </c>
      <c r="J408" s="95"/>
      <c r="K408" s="95"/>
      <c r="L408" s="95">
        <v>2.556</v>
      </c>
      <c r="M408" s="95"/>
      <c r="N408" s="95">
        <v>0</v>
      </c>
      <c r="O408" s="95">
        <v>0</v>
      </c>
      <c r="P408" s="95"/>
    </row>
    <row r="409" spans="1:16" x14ac:dyDescent="0.25">
      <c r="A409" s="95" t="s">
        <v>364</v>
      </c>
      <c r="B409" s="95"/>
      <c r="C409" s="95">
        <v>16.3611</v>
      </c>
      <c r="D409" s="95">
        <v>16.3611</v>
      </c>
      <c r="E409" s="95"/>
      <c r="F409" s="95">
        <v>2.7372000000000001</v>
      </c>
      <c r="G409" s="95"/>
      <c r="H409" s="95"/>
      <c r="I409" s="95">
        <v>2.1760000000000002</v>
      </c>
      <c r="J409" s="95"/>
      <c r="K409" s="95"/>
      <c r="L409" s="95">
        <v>0.34189999999999998</v>
      </c>
      <c r="M409" s="95"/>
      <c r="N409" s="95">
        <v>0</v>
      </c>
      <c r="O409" s="95">
        <v>0</v>
      </c>
      <c r="P409" s="95"/>
    </row>
    <row r="410" spans="1:16" x14ac:dyDescent="0.25">
      <c r="A410" s="95" t="s">
        <v>365</v>
      </c>
      <c r="B410" s="95"/>
      <c r="C410" s="95">
        <v>22.696300000000001</v>
      </c>
      <c r="D410" s="95">
        <v>22.696300000000001</v>
      </c>
      <c r="E410" s="95">
        <v>0</v>
      </c>
      <c r="F410" s="95">
        <v>3.7970999999999999</v>
      </c>
      <c r="G410" s="95"/>
      <c r="H410" s="95"/>
      <c r="I410" s="95">
        <v>3.0186000000000002</v>
      </c>
      <c r="J410" s="95"/>
      <c r="K410" s="95"/>
      <c r="L410" s="95">
        <v>0.47439999999999999</v>
      </c>
      <c r="M410" s="95"/>
      <c r="N410" s="95">
        <v>0</v>
      </c>
      <c r="O410" s="95">
        <v>0</v>
      </c>
      <c r="P410" s="95"/>
    </row>
    <row r="411" spans="1:16" x14ac:dyDescent="0.25">
      <c r="A411" s="95" t="s">
        <v>366</v>
      </c>
      <c r="B411" s="95"/>
      <c r="C411" s="95">
        <v>42.399000000000001</v>
      </c>
      <c r="D411" s="95">
        <v>42.399000000000001</v>
      </c>
      <c r="E411" s="95"/>
      <c r="F411" s="95">
        <v>7.0933999999999999</v>
      </c>
      <c r="G411" s="95"/>
      <c r="H411" s="95"/>
      <c r="I411" s="95">
        <v>5.6391</v>
      </c>
      <c r="J411" s="95"/>
      <c r="K411" s="95"/>
      <c r="L411" s="95">
        <v>0.8861</v>
      </c>
      <c r="M411" s="95"/>
      <c r="N411" s="95">
        <v>0</v>
      </c>
      <c r="O411" s="95">
        <v>0</v>
      </c>
      <c r="P411" s="95"/>
    </row>
    <row r="412" spans="1:16" x14ac:dyDescent="0.25">
      <c r="A412" s="95" t="s">
        <v>367</v>
      </c>
      <c r="B412" s="95"/>
      <c r="C412" s="95">
        <v>35.190800000000003</v>
      </c>
      <c r="D412" s="95">
        <v>35.190800000000003</v>
      </c>
      <c r="E412" s="95"/>
      <c r="F412" s="95">
        <v>5.8874000000000004</v>
      </c>
      <c r="G412" s="95"/>
      <c r="H412" s="95"/>
      <c r="I412" s="95">
        <v>4.6803999999999997</v>
      </c>
      <c r="J412" s="95"/>
      <c r="K412" s="95"/>
      <c r="L412" s="95">
        <v>0.73550000000000004</v>
      </c>
      <c r="M412" s="95"/>
      <c r="N412" s="95">
        <v>0</v>
      </c>
      <c r="O412" s="95">
        <v>0</v>
      </c>
      <c r="P412" s="95"/>
    </row>
    <row r="413" spans="1:16" x14ac:dyDescent="0.25">
      <c r="A413" s="95" t="s">
        <v>368</v>
      </c>
      <c r="B413" s="95">
        <v>713</v>
      </c>
      <c r="C413" s="95">
        <v>20.135999999999999</v>
      </c>
      <c r="D413" s="95">
        <v>733.13599999999997</v>
      </c>
      <c r="E413" s="95">
        <v>256.07</v>
      </c>
      <c r="F413" s="95">
        <v>122.6537</v>
      </c>
      <c r="G413" s="95">
        <v>33.354100000000003</v>
      </c>
      <c r="H413" s="95">
        <v>126</v>
      </c>
      <c r="I413" s="95">
        <v>97.507099999999994</v>
      </c>
      <c r="J413" s="95">
        <v>21.369700000000002</v>
      </c>
      <c r="K413" s="95">
        <v>2</v>
      </c>
      <c r="L413" s="95">
        <v>15.3225</v>
      </c>
      <c r="M413" s="95"/>
      <c r="N413" s="95">
        <v>8</v>
      </c>
      <c r="O413" s="95">
        <v>0</v>
      </c>
      <c r="P413" s="95">
        <v>795.85979999999995</v>
      </c>
    </row>
    <row r="414" spans="1:16" x14ac:dyDescent="0.25">
      <c r="A414" s="95" t="s">
        <v>369</v>
      </c>
      <c r="B414" s="95"/>
      <c r="C414" s="95"/>
      <c r="D414" s="95">
        <v>0</v>
      </c>
      <c r="E414" s="95"/>
      <c r="F414" s="95"/>
      <c r="G414" s="95"/>
      <c r="H414" s="95"/>
      <c r="I414" s="95">
        <v>0</v>
      </c>
      <c r="J414" s="95"/>
      <c r="K414" s="95"/>
      <c r="L414" s="95">
        <v>0</v>
      </c>
      <c r="M414" s="95"/>
      <c r="N414" s="95">
        <v>0</v>
      </c>
      <c r="O414" s="95">
        <v>0</v>
      </c>
      <c r="P414" s="95"/>
    </row>
    <row r="415" spans="1:16" x14ac:dyDescent="0.25">
      <c r="A415" s="95" t="s">
        <v>551</v>
      </c>
      <c r="B415" s="95"/>
      <c r="C415" s="95"/>
      <c r="D415" s="95"/>
      <c r="E415" s="95"/>
      <c r="F415" s="95"/>
      <c r="G415" s="95"/>
      <c r="H415" s="95"/>
      <c r="I415" s="95">
        <v>0</v>
      </c>
      <c r="J415" s="95"/>
      <c r="K415" s="95"/>
      <c r="L415" s="95">
        <v>0</v>
      </c>
      <c r="M415" s="95"/>
      <c r="N415" s="95">
        <v>0</v>
      </c>
      <c r="O415" s="95">
        <v>0</v>
      </c>
      <c r="P415" s="95"/>
    </row>
    <row r="416" spans="1:16" x14ac:dyDescent="0.25">
      <c r="A416" s="95" t="s">
        <v>370</v>
      </c>
      <c r="B416" s="95"/>
      <c r="C416" s="95"/>
      <c r="D416" s="95">
        <v>0</v>
      </c>
      <c r="E416" s="95"/>
      <c r="F416" s="95"/>
      <c r="G416" s="95"/>
      <c r="H416" s="95"/>
      <c r="I416" s="95">
        <v>0</v>
      </c>
      <c r="J416" s="95"/>
      <c r="K416" s="95"/>
      <c r="L416" s="95">
        <v>0</v>
      </c>
      <c r="M416" s="95"/>
      <c r="N416" s="95">
        <v>0</v>
      </c>
      <c r="O416" s="95">
        <v>0</v>
      </c>
      <c r="P416" s="95"/>
    </row>
    <row r="417" spans="1:16" x14ac:dyDescent="0.25">
      <c r="A417" s="95" t="s">
        <v>371</v>
      </c>
      <c r="B417" s="95"/>
      <c r="C417" s="95">
        <v>4.8360000000000003</v>
      </c>
      <c r="D417" s="95">
        <v>4.8360000000000003</v>
      </c>
      <c r="E417" s="95"/>
      <c r="F417" s="95">
        <v>0.80910000000000004</v>
      </c>
      <c r="G417" s="95"/>
      <c r="H417" s="95"/>
      <c r="I417" s="95">
        <v>0.64319999999999999</v>
      </c>
      <c r="J417" s="95"/>
      <c r="K417" s="95"/>
      <c r="L417" s="95">
        <v>0.1011</v>
      </c>
      <c r="M417" s="95"/>
      <c r="N417" s="95">
        <v>0</v>
      </c>
      <c r="O417" s="95">
        <v>0</v>
      </c>
      <c r="P417" s="95"/>
    </row>
    <row r="418" spans="1:16" x14ac:dyDescent="0.25">
      <c r="A418" s="95" t="s">
        <v>372</v>
      </c>
      <c r="B418" s="95"/>
      <c r="C418" s="95">
        <v>29.442399999999999</v>
      </c>
      <c r="D418" s="95">
        <v>29.442399999999999</v>
      </c>
      <c r="E418" s="95"/>
      <c r="F418" s="95">
        <v>4.9257</v>
      </c>
      <c r="G418" s="95"/>
      <c r="H418" s="95"/>
      <c r="I418" s="95">
        <v>3.9157999999999999</v>
      </c>
      <c r="J418" s="95"/>
      <c r="K418" s="95"/>
      <c r="L418" s="95">
        <v>0.61529999999999996</v>
      </c>
      <c r="M418" s="95"/>
      <c r="N418" s="95">
        <v>0</v>
      </c>
      <c r="O418" s="95">
        <v>0</v>
      </c>
      <c r="P418" s="95"/>
    </row>
    <row r="419" spans="1:16" x14ac:dyDescent="0.25">
      <c r="A419" s="95" t="s">
        <v>373</v>
      </c>
      <c r="B419" s="95"/>
      <c r="C419" s="95">
        <v>26.053699999999999</v>
      </c>
      <c r="D419" s="95">
        <v>26.053699999999999</v>
      </c>
      <c r="E419" s="95"/>
      <c r="F419" s="95">
        <v>4.3587999999999996</v>
      </c>
      <c r="G419" s="95"/>
      <c r="H419" s="95"/>
      <c r="I419" s="95">
        <v>3.4651000000000001</v>
      </c>
      <c r="J419" s="95"/>
      <c r="K419" s="95"/>
      <c r="L419" s="95">
        <v>0.54449999999999998</v>
      </c>
      <c r="M419" s="95"/>
      <c r="N419" s="95">
        <v>0</v>
      </c>
      <c r="O419" s="95">
        <v>0</v>
      </c>
      <c r="P419" s="95"/>
    </row>
    <row r="420" spans="1:16" x14ac:dyDescent="0.25">
      <c r="A420" s="95" t="s">
        <v>374</v>
      </c>
      <c r="B420" s="95"/>
      <c r="C420" s="95">
        <v>8.9720999999999993</v>
      </c>
      <c r="D420" s="95">
        <v>8.9720999999999993</v>
      </c>
      <c r="E420" s="95"/>
      <c r="F420" s="95">
        <v>1.5009999999999999</v>
      </c>
      <c r="G420" s="95"/>
      <c r="H420" s="95"/>
      <c r="I420" s="95">
        <v>1.1933</v>
      </c>
      <c r="J420" s="95"/>
      <c r="K420" s="95"/>
      <c r="L420" s="95">
        <v>0.1875</v>
      </c>
      <c r="M420" s="95"/>
      <c r="N420" s="95">
        <v>0</v>
      </c>
      <c r="O420" s="95">
        <v>0</v>
      </c>
      <c r="P420" s="95"/>
    </row>
    <row r="421" spans="1:16" x14ac:dyDescent="0.25">
      <c r="A421" s="95" t="s">
        <v>375</v>
      </c>
      <c r="B421" s="95"/>
      <c r="C421" s="95"/>
      <c r="D421" s="95">
        <v>0</v>
      </c>
      <c r="E421" s="95"/>
      <c r="F421" s="95"/>
      <c r="G421" s="95"/>
      <c r="H421" s="95"/>
      <c r="I421" s="95">
        <v>0</v>
      </c>
      <c r="J421" s="95"/>
      <c r="K421" s="95"/>
      <c r="L421" s="95">
        <v>0</v>
      </c>
      <c r="M421" s="95"/>
      <c r="N421" s="95">
        <v>0</v>
      </c>
      <c r="O421" s="95">
        <v>0</v>
      </c>
      <c r="P421" s="95"/>
    </row>
    <row r="422" spans="1:16" x14ac:dyDescent="0.25">
      <c r="A422" s="95" t="s">
        <v>376</v>
      </c>
      <c r="B422" s="95">
        <v>1337</v>
      </c>
      <c r="C422" s="95">
        <v>26.690100000000001</v>
      </c>
      <c r="D422" s="95">
        <v>1363.6901</v>
      </c>
      <c r="E422" s="95">
        <v>610.85</v>
      </c>
      <c r="F422" s="95">
        <v>228.1454</v>
      </c>
      <c r="G422" s="95">
        <v>95.676199999999994</v>
      </c>
      <c r="H422" s="95">
        <v>199</v>
      </c>
      <c r="I422" s="95">
        <v>181.3708</v>
      </c>
      <c r="J422" s="95">
        <v>13.2219</v>
      </c>
      <c r="K422" s="95">
        <v>4</v>
      </c>
      <c r="L422" s="95">
        <v>28.501100000000001</v>
      </c>
      <c r="M422" s="95"/>
      <c r="N422" s="95">
        <v>0</v>
      </c>
      <c r="O422" s="95">
        <v>0</v>
      </c>
      <c r="P422" s="95">
        <v>1472.5881999999999</v>
      </c>
    </row>
    <row r="423" spans="1:16" x14ac:dyDescent="0.25">
      <c r="A423" s="95" t="s">
        <v>552</v>
      </c>
      <c r="B423" s="95"/>
      <c r="C423" s="95"/>
      <c r="D423" s="95"/>
      <c r="E423" s="95">
        <v>0</v>
      </c>
      <c r="F423" s="95"/>
      <c r="G423" s="95"/>
      <c r="H423" s="95"/>
      <c r="I423" s="95">
        <v>0</v>
      </c>
      <c r="J423" s="95"/>
      <c r="K423" s="95"/>
      <c r="L423" s="95">
        <v>0</v>
      </c>
      <c r="M423" s="95"/>
      <c r="N423" s="95">
        <v>0</v>
      </c>
      <c r="O423" s="95">
        <v>0</v>
      </c>
      <c r="P423" s="95"/>
    </row>
    <row r="424" spans="1:16" x14ac:dyDescent="0.25">
      <c r="A424" s="95" t="s">
        <v>377</v>
      </c>
      <c r="B424" s="95"/>
      <c r="C424" s="95">
        <v>14.335800000000001</v>
      </c>
      <c r="D424" s="95">
        <v>14.335800000000001</v>
      </c>
      <c r="E424" s="95"/>
      <c r="F424" s="95">
        <v>2.3984000000000001</v>
      </c>
      <c r="G424" s="95"/>
      <c r="H424" s="95"/>
      <c r="I424" s="95">
        <v>1.9067000000000001</v>
      </c>
      <c r="J424" s="95"/>
      <c r="K424" s="95"/>
      <c r="L424" s="95">
        <v>0.29959999999999998</v>
      </c>
      <c r="M424" s="95"/>
      <c r="N424" s="95">
        <v>0</v>
      </c>
      <c r="O424" s="95">
        <v>0</v>
      </c>
      <c r="P424" s="95"/>
    </row>
    <row r="425" spans="1:16" x14ac:dyDescent="0.25">
      <c r="A425" s="95" t="s">
        <v>378</v>
      </c>
      <c r="B425" s="95"/>
      <c r="C425" s="95"/>
      <c r="D425" s="95">
        <v>0</v>
      </c>
      <c r="E425" s="95"/>
      <c r="F425" s="95"/>
      <c r="G425" s="95"/>
      <c r="H425" s="95"/>
      <c r="I425" s="95">
        <v>0</v>
      </c>
      <c r="J425" s="95"/>
      <c r="K425" s="95"/>
      <c r="L425" s="95">
        <v>0</v>
      </c>
      <c r="M425" s="95"/>
      <c r="N425" s="95">
        <v>0</v>
      </c>
      <c r="O425" s="95">
        <v>0</v>
      </c>
      <c r="P425" s="95"/>
    </row>
    <row r="426" spans="1:16" x14ac:dyDescent="0.25">
      <c r="A426" s="95" t="s">
        <v>379</v>
      </c>
      <c r="B426" s="95"/>
      <c r="C426" s="95"/>
      <c r="D426" s="95">
        <v>0</v>
      </c>
      <c r="E426" s="95"/>
      <c r="F426" s="95"/>
      <c r="G426" s="95"/>
      <c r="H426" s="95"/>
      <c r="I426" s="95">
        <v>0</v>
      </c>
      <c r="J426" s="95"/>
      <c r="K426" s="95"/>
      <c r="L426" s="95">
        <v>0</v>
      </c>
      <c r="M426" s="95"/>
      <c r="N426" s="95">
        <v>0</v>
      </c>
      <c r="O426" s="95">
        <v>0</v>
      </c>
      <c r="P426" s="95"/>
    </row>
    <row r="427" spans="1:16" x14ac:dyDescent="0.25">
      <c r="A427" s="95" t="s">
        <v>380</v>
      </c>
      <c r="B427" s="95"/>
      <c r="C427" s="95"/>
      <c r="D427" s="95">
        <v>0</v>
      </c>
      <c r="E427" s="95"/>
      <c r="F427" s="95"/>
      <c r="G427" s="95"/>
      <c r="H427" s="95"/>
      <c r="I427" s="95">
        <v>0</v>
      </c>
      <c r="J427" s="95"/>
      <c r="K427" s="95"/>
      <c r="L427" s="95">
        <v>0</v>
      </c>
      <c r="M427" s="95"/>
      <c r="N427" s="95">
        <v>0</v>
      </c>
      <c r="O427" s="95">
        <v>0</v>
      </c>
      <c r="P427" s="95"/>
    </row>
    <row r="428" spans="1:16" x14ac:dyDescent="0.25">
      <c r="A428" s="95" t="s">
        <v>381</v>
      </c>
      <c r="B428" s="95"/>
      <c r="C428" s="95">
        <v>26.8184</v>
      </c>
      <c r="D428" s="95">
        <v>26.8184</v>
      </c>
      <c r="E428" s="95">
        <v>0</v>
      </c>
      <c r="F428" s="95">
        <v>4.4866999999999999</v>
      </c>
      <c r="G428" s="95"/>
      <c r="H428" s="95"/>
      <c r="I428" s="95">
        <v>3.5668000000000002</v>
      </c>
      <c r="J428" s="95"/>
      <c r="K428" s="95"/>
      <c r="L428" s="95">
        <v>0.5605</v>
      </c>
      <c r="M428" s="95"/>
      <c r="N428" s="95">
        <v>0</v>
      </c>
      <c r="O428" s="95">
        <v>0</v>
      </c>
      <c r="P428" s="95"/>
    </row>
    <row r="429" spans="1:16" x14ac:dyDescent="0.25">
      <c r="A429" s="95" t="s">
        <v>553</v>
      </c>
      <c r="B429" s="95"/>
      <c r="C429" s="95"/>
      <c r="D429" s="95"/>
      <c r="E429" s="95">
        <v>0</v>
      </c>
      <c r="F429" s="95"/>
      <c r="G429" s="95"/>
      <c r="H429" s="95"/>
      <c r="I429" s="95">
        <v>0</v>
      </c>
      <c r="J429" s="95"/>
      <c r="K429" s="95"/>
      <c r="L429" s="95">
        <v>0</v>
      </c>
      <c r="M429" s="95"/>
      <c r="N429" s="95">
        <v>0</v>
      </c>
      <c r="O429" s="95">
        <v>0</v>
      </c>
      <c r="P429" s="95"/>
    </row>
    <row r="430" spans="1:16" x14ac:dyDescent="0.25">
      <c r="A430" s="95" t="s">
        <v>554</v>
      </c>
      <c r="B430" s="95"/>
      <c r="C430" s="95"/>
      <c r="D430" s="95"/>
      <c r="E430" s="95">
        <v>0</v>
      </c>
      <c r="F430" s="95"/>
      <c r="G430" s="95"/>
      <c r="H430" s="95"/>
      <c r="I430" s="95">
        <v>0</v>
      </c>
      <c r="J430" s="95"/>
      <c r="K430" s="95"/>
      <c r="L430" s="95">
        <v>0</v>
      </c>
      <c r="M430" s="95"/>
      <c r="N430" s="95">
        <v>0</v>
      </c>
      <c r="O430" s="95">
        <v>0</v>
      </c>
      <c r="P430" s="95"/>
    </row>
    <row r="431" spans="1:16" x14ac:dyDescent="0.25">
      <c r="A431" s="95" t="s">
        <v>382</v>
      </c>
      <c r="B431" s="95"/>
      <c r="C431" s="95">
        <v>307.77550000000002</v>
      </c>
      <c r="D431" s="95">
        <v>307.77550000000002</v>
      </c>
      <c r="E431" s="95"/>
      <c r="F431" s="95">
        <v>51.4908</v>
      </c>
      <c r="G431" s="95"/>
      <c r="H431" s="95"/>
      <c r="I431" s="95">
        <v>40.934100000000001</v>
      </c>
      <c r="J431" s="95"/>
      <c r="K431" s="95"/>
      <c r="L431" s="95">
        <v>6.4325000000000001</v>
      </c>
      <c r="M431" s="95"/>
      <c r="N431" s="95">
        <v>0</v>
      </c>
      <c r="O431" s="95">
        <v>0</v>
      </c>
      <c r="P431" s="95"/>
    </row>
    <row r="432" spans="1:16" x14ac:dyDescent="0.25">
      <c r="A432" s="95" t="s">
        <v>383</v>
      </c>
      <c r="B432" s="95"/>
      <c r="C432" s="95">
        <v>158.4435</v>
      </c>
      <c r="D432" s="95">
        <v>158.4435</v>
      </c>
      <c r="E432" s="95"/>
      <c r="F432" s="95">
        <v>26.5076</v>
      </c>
      <c r="G432" s="95"/>
      <c r="H432" s="95"/>
      <c r="I432" s="95">
        <v>21.073</v>
      </c>
      <c r="J432" s="95"/>
      <c r="K432" s="95"/>
      <c r="L432" s="95">
        <v>3.3115000000000001</v>
      </c>
      <c r="M432" s="95"/>
      <c r="N432" s="95">
        <v>0</v>
      </c>
      <c r="O432" s="95">
        <v>0</v>
      </c>
      <c r="P432" s="95"/>
    </row>
    <row r="433" spans="1:16" x14ac:dyDescent="0.25">
      <c r="A433" s="95" t="s">
        <v>384</v>
      </c>
      <c r="B433" s="95"/>
      <c r="C433" s="95">
        <v>83.267499999999998</v>
      </c>
      <c r="D433" s="95">
        <v>83.267499999999998</v>
      </c>
      <c r="E433" s="95"/>
      <c r="F433" s="95">
        <v>13.9307</v>
      </c>
      <c r="G433" s="95"/>
      <c r="H433" s="95"/>
      <c r="I433" s="95">
        <v>11.0746</v>
      </c>
      <c r="J433" s="95"/>
      <c r="K433" s="95"/>
      <c r="L433" s="95">
        <v>1.7403</v>
      </c>
      <c r="M433" s="95"/>
      <c r="N433" s="95">
        <v>0</v>
      </c>
      <c r="O433" s="95">
        <v>0</v>
      </c>
      <c r="P433" s="95"/>
    </row>
    <row r="434" spans="1:16" x14ac:dyDescent="0.25">
      <c r="A434" s="95" t="s">
        <v>385</v>
      </c>
      <c r="B434" s="95"/>
      <c r="C434" s="95">
        <v>1.6850000000000001</v>
      </c>
      <c r="D434" s="95">
        <v>1.6850000000000001</v>
      </c>
      <c r="E434" s="95"/>
      <c r="F434" s="95">
        <v>0.28189999999999998</v>
      </c>
      <c r="G434" s="95"/>
      <c r="H434" s="95"/>
      <c r="I434" s="95">
        <v>0.22409999999999999</v>
      </c>
      <c r="J434" s="95"/>
      <c r="K434" s="95"/>
      <c r="L434" s="95">
        <v>3.5200000000000002E-2</v>
      </c>
      <c r="M434" s="95"/>
      <c r="N434" s="95">
        <v>0</v>
      </c>
      <c r="O434" s="95">
        <v>0</v>
      </c>
      <c r="P434" s="95"/>
    </row>
    <row r="435" spans="1:16" x14ac:dyDescent="0.25">
      <c r="A435" s="95" t="s">
        <v>386</v>
      </c>
      <c r="B435" s="95">
        <v>2139</v>
      </c>
      <c r="C435" s="95">
        <v>20.331</v>
      </c>
      <c r="D435" s="95">
        <v>2159.3310000000001</v>
      </c>
      <c r="E435" s="95">
        <v>547.97</v>
      </c>
      <c r="F435" s="95">
        <v>361.2561</v>
      </c>
      <c r="G435" s="95">
        <v>46.6785</v>
      </c>
      <c r="H435" s="95">
        <v>390</v>
      </c>
      <c r="I435" s="95">
        <v>287.19099999999997</v>
      </c>
      <c r="J435" s="95">
        <v>77.106700000000004</v>
      </c>
      <c r="K435" s="95">
        <v>87</v>
      </c>
      <c r="L435" s="95">
        <v>45.13</v>
      </c>
      <c r="M435" s="95">
        <v>25.122</v>
      </c>
      <c r="N435" s="95">
        <v>4</v>
      </c>
      <c r="O435" s="95">
        <v>0</v>
      </c>
      <c r="P435" s="95">
        <v>2312.2381999999998</v>
      </c>
    </row>
    <row r="436" spans="1:16" x14ac:dyDescent="0.25">
      <c r="A436" s="95" t="s">
        <v>387</v>
      </c>
      <c r="B436" s="95"/>
      <c r="C436" s="95"/>
      <c r="D436" s="95">
        <v>0</v>
      </c>
      <c r="E436" s="95"/>
      <c r="F436" s="95"/>
      <c r="G436" s="95"/>
      <c r="H436" s="95"/>
      <c r="I436" s="95">
        <v>0</v>
      </c>
      <c r="J436" s="95"/>
      <c r="K436" s="95"/>
      <c r="L436" s="95">
        <v>0</v>
      </c>
      <c r="M436" s="95"/>
      <c r="N436" s="95">
        <v>0</v>
      </c>
      <c r="O436" s="95">
        <v>0</v>
      </c>
      <c r="P436" s="95"/>
    </row>
    <row r="437" spans="1:16" x14ac:dyDescent="0.25">
      <c r="A437" s="95" t="s">
        <v>555</v>
      </c>
      <c r="B437" s="95"/>
      <c r="C437" s="95">
        <v>6.2300000000000001E-2</v>
      </c>
      <c r="D437" s="95"/>
      <c r="E437" s="95"/>
      <c r="F437" s="95">
        <v>1.04E-2</v>
      </c>
      <c r="G437" s="95"/>
      <c r="H437" s="95"/>
      <c r="I437" s="95">
        <v>0</v>
      </c>
      <c r="J437" s="95"/>
      <c r="K437" s="95"/>
      <c r="L437" s="95">
        <v>0</v>
      </c>
      <c r="M437" s="95"/>
      <c r="N437" s="95">
        <v>0</v>
      </c>
      <c r="O437" s="95">
        <v>0</v>
      </c>
      <c r="P437" s="95"/>
    </row>
    <row r="438" spans="1:16" x14ac:dyDescent="0.25">
      <c r="A438" s="95" t="s">
        <v>388</v>
      </c>
      <c r="B438" s="95"/>
      <c r="C438" s="95">
        <v>6.4</v>
      </c>
      <c r="D438" s="95">
        <v>6.4</v>
      </c>
      <c r="E438" s="95"/>
      <c r="F438" s="95">
        <v>1.0707</v>
      </c>
      <c r="G438" s="95"/>
      <c r="H438" s="95"/>
      <c r="I438" s="95">
        <v>0.85119999999999996</v>
      </c>
      <c r="J438" s="95"/>
      <c r="K438" s="95"/>
      <c r="L438" s="95">
        <v>0.1338</v>
      </c>
      <c r="M438" s="95"/>
      <c r="N438" s="95">
        <v>0</v>
      </c>
      <c r="O438" s="95">
        <v>0</v>
      </c>
      <c r="P438" s="95"/>
    </row>
    <row r="439" spans="1:16" x14ac:dyDescent="0.25">
      <c r="A439" s="95" t="s">
        <v>389</v>
      </c>
      <c r="B439" s="95">
        <v>462</v>
      </c>
      <c r="C439" s="95">
        <v>13.3162</v>
      </c>
      <c r="D439" s="95">
        <v>475.31619999999998</v>
      </c>
      <c r="E439" s="95">
        <v>218</v>
      </c>
      <c r="F439" s="95">
        <v>79.520399999999995</v>
      </c>
      <c r="G439" s="95">
        <v>34.619900000000001</v>
      </c>
      <c r="H439" s="95">
        <v>82</v>
      </c>
      <c r="I439" s="95">
        <v>63.217100000000002</v>
      </c>
      <c r="J439" s="95">
        <v>14.087199999999999</v>
      </c>
      <c r="K439" s="95"/>
      <c r="L439" s="95">
        <v>9.9341000000000008</v>
      </c>
      <c r="M439" s="95"/>
      <c r="N439" s="95">
        <v>10</v>
      </c>
      <c r="O439" s="95">
        <v>0</v>
      </c>
      <c r="P439" s="95">
        <v>534.02329999999995</v>
      </c>
    </row>
    <row r="440" spans="1:16" x14ac:dyDescent="0.25">
      <c r="A440" s="95" t="s">
        <v>390</v>
      </c>
      <c r="B440" s="95"/>
      <c r="C440" s="95"/>
      <c r="D440" s="95">
        <v>0</v>
      </c>
      <c r="E440" s="95">
        <v>0</v>
      </c>
      <c r="F440" s="95"/>
      <c r="G440" s="95"/>
      <c r="H440" s="95"/>
      <c r="I440" s="95">
        <v>0</v>
      </c>
      <c r="J440" s="95"/>
      <c r="K440" s="95"/>
      <c r="L440" s="95">
        <v>0</v>
      </c>
      <c r="M440" s="95"/>
      <c r="N440" s="95">
        <v>0</v>
      </c>
      <c r="O440" s="95">
        <v>0</v>
      </c>
      <c r="P440" s="95"/>
    </row>
    <row r="441" spans="1:16" x14ac:dyDescent="0.25">
      <c r="A441" s="95" t="s">
        <v>391</v>
      </c>
      <c r="B441" s="95">
        <v>3427</v>
      </c>
      <c r="C441" s="95">
        <v>120.75660000000001</v>
      </c>
      <c r="D441" s="95">
        <v>3547.7566000000002</v>
      </c>
      <c r="E441" s="95">
        <v>1834.29</v>
      </c>
      <c r="F441" s="95">
        <v>593.53970000000004</v>
      </c>
      <c r="G441" s="95">
        <v>310.18759999999997</v>
      </c>
      <c r="H441" s="95">
        <v>398</v>
      </c>
      <c r="I441" s="95">
        <v>471.85160000000002</v>
      </c>
      <c r="J441" s="95"/>
      <c r="K441" s="95">
        <v>23</v>
      </c>
      <c r="L441" s="95">
        <v>74.148099999999999</v>
      </c>
      <c r="M441" s="95"/>
      <c r="N441" s="95">
        <v>37</v>
      </c>
      <c r="O441" s="95">
        <v>0</v>
      </c>
      <c r="P441" s="95">
        <v>3894.9441999999999</v>
      </c>
    </row>
    <row r="442" spans="1:16" x14ac:dyDescent="0.25">
      <c r="A442" s="95" t="s">
        <v>392</v>
      </c>
      <c r="B442" s="95"/>
      <c r="C442" s="95">
        <v>55.6113</v>
      </c>
      <c r="D442" s="95">
        <v>55.6113</v>
      </c>
      <c r="E442" s="95"/>
      <c r="F442" s="95">
        <v>9.3038000000000007</v>
      </c>
      <c r="G442" s="95"/>
      <c r="H442" s="95"/>
      <c r="I442" s="95">
        <v>7.3963000000000001</v>
      </c>
      <c r="J442" s="95"/>
      <c r="K442" s="95"/>
      <c r="L442" s="95">
        <v>1.1623000000000001</v>
      </c>
      <c r="M442" s="95"/>
      <c r="N442" s="95">
        <v>0</v>
      </c>
      <c r="O442" s="95">
        <v>0</v>
      </c>
      <c r="P442" s="95"/>
    </row>
    <row r="443" spans="1:16" x14ac:dyDescent="0.25">
      <c r="A443" s="95" t="s">
        <v>393</v>
      </c>
      <c r="B443" s="95">
        <v>1785</v>
      </c>
      <c r="C443" s="95">
        <v>90.375699999999995</v>
      </c>
      <c r="D443" s="95">
        <v>1875.3757000000001</v>
      </c>
      <c r="E443" s="95">
        <v>1032.27</v>
      </c>
      <c r="F443" s="95">
        <v>313.75040000000001</v>
      </c>
      <c r="G443" s="95">
        <v>179.62989999999999</v>
      </c>
      <c r="H443" s="95">
        <v>287</v>
      </c>
      <c r="I443" s="95">
        <v>249.42500000000001</v>
      </c>
      <c r="J443" s="95">
        <v>28.1813</v>
      </c>
      <c r="K443" s="95">
        <v>3</v>
      </c>
      <c r="L443" s="95">
        <v>39.195399999999999</v>
      </c>
      <c r="M443" s="95"/>
      <c r="N443" s="95">
        <v>8</v>
      </c>
      <c r="O443" s="95">
        <v>0</v>
      </c>
      <c r="P443" s="95">
        <v>2091.1869000000002</v>
      </c>
    </row>
    <row r="444" spans="1:16" x14ac:dyDescent="0.25">
      <c r="A444" s="95" t="s">
        <v>394</v>
      </c>
      <c r="B444" s="95"/>
      <c r="C444" s="95">
        <v>69.191199999999995</v>
      </c>
      <c r="D444" s="95">
        <v>69.191199999999995</v>
      </c>
      <c r="E444" s="95"/>
      <c r="F444" s="95">
        <v>11.575699999999999</v>
      </c>
      <c r="G444" s="95"/>
      <c r="H444" s="95"/>
      <c r="I444" s="95">
        <v>9.2024000000000008</v>
      </c>
      <c r="J444" s="95"/>
      <c r="K444" s="95"/>
      <c r="L444" s="95">
        <v>1.4460999999999999</v>
      </c>
      <c r="M444" s="95"/>
      <c r="N444" s="95">
        <v>0</v>
      </c>
      <c r="O444" s="95">
        <v>0</v>
      </c>
      <c r="P444" s="95"/>
    </row>
    <row r="445" spans="1:16" x14ac:dyDescent="0.25">
      <c r="A445" s="95" t="s">
        <v>395</v>
      </c>
      <c r="B445" s="95"/>
      <c r="C445" s="95">
        <v>3.2677</v>
      </c>
      <c r="D445" s="95">
        <v>3.2677</v>
      </c>
      <c r="E445" s="95"/>
      <c r="F445" s="95">
        <v>0.54669999999999996</v>
      </c>
      <c r="G445" s="95"/>
      <c r="H445" s="95"/>
      <c r="I445" s="95">
        <v>0.43459999999999999</v>
      </c>
      <c r="J445" s="95"/>
      <c r="K445" s="95"/>
      <c r="L445" s="95">
        <v>6.83E-2</v>
      </c>
      <c r="M445" s="95"/>
      <c r="N445" s="95">
        <v>0</v>
      </c>
      <c r="O445" s="95">
        <v>0</v>
      </c>
      <c r="P445" s="95"/>
    </row>
    <row r="446" spans="1:16" x14ac:dyDescent="0.25">
      <c r="A446" s="95" t="s">
        <v>396</v>
      </c>
      <c r="B446" s="95">
        <v>12709</v>
      </c>
      <c r="C446" s="95">
        <v>224.54069999999999</v>
      </c>
      <c r="D446" s="95">
        <v>12933.5407</v>
      </c>
      <c r="E446" s="95">
        <v>8532.18</v>
      </c>
      <c r="F446" s="95">
        <v>2163.7813999999998</v>
      </c>
      <c r="G446" s="95">
        <v>1592.0997</v>
      </c>
      <c r="H446" s="95">
        <v>2088</v>
      </c>
      <c r="I446" s="95">
        <v>1720.1609000000001</v>
      </c>
      <c r="J446" s="95">
        <v>275.8793</v>
      </c>
      <c r="K446" s="95">
        <v>478</v>
      </c>
      <c r="L446" s="95">
        <v>270.31099999999998</v>
      </c>
      <c r="M446" s="95">
        <v>124.6134</v>
      </c>
      <c r="N446" s="95">
        <v>355</v>
      </c>
      <c r="O446" s="95">
        <v>0</v>
      </c>
      <c r="P446" s="95">
        <v>15005.2538</v>
      </c>
    </row>
    <row r="447" spans="1:16" x14ac:dyDescent="0.25">
      <c r="A447" s="95" t="s">
        <v>397</v>
      </c>
      <c r="B447" s="95"/>
      <c r="C447" s="95">
        <v>12.209300000000001</v>
      </c>
      <c r="D447" s="95">
        <v>12.209300000000001</v>
      </c>
      <c r="E447" s="95">
        <v>0</v>
      </c>
      <c r="F447" s="95">
        <v>2.0426000000000002</v>
      </c>
      <c r="G447" s="95"/>
      <c r="H447" s="95"/>
      <c r="I447" s="95">
        <v>1.6237999999999999</v>
      </c>
      <c r="J447" s="95"/>
      <c r="K447" s="95"/>
      <c r="L447" s="95">
        <v>0.25519999999999998</v>
      </c>
      <c r="M447" s="95"/>
      <c r="N447" s="95">
        <v>0</v>
      </c>
      <c r="O447" s="95">
        <v>0</v>
      </c>
      <c r="P447" s="95"/>
    </row>
    <row r="448" spans="1:16" x14ac:dyDescent="0.25">
      <c r="A448" s="95" t="s">
        <v>398</v>
      </c>
      <c r="B448" s="95"/>
      <c r="C448" s="95">
        <v>64.108000000000004</v>
      </c>
      <c r="D448" s="95">
        <v>64.108000000000004</v>
      </c>
      <c r="E448" s="95"/>
      <c r="F448" s="95">
        <v>10.725300000000001</v>
      </c>
      <c r="G448" s="95"/>
      <c r="H448" s="95"/>
      <c r="I448" s="95">
        <v>8.5264000000000006</v>
      </c>
      <c r="J448" s="95"/>
      <c r="K448" s="95"/>
      <c r="L448" s="95">
        <v>1.3399000000000001</v>
      </c>
      <c r="M448" s="95"/>
      <c r="N448" s="95">
        <v>0</v>
      </c>
      <c r="O448" s="95">
        <v>0</v>
      </c>
      <c r="P448" s="95"/>
    </row>
    <row r="449" spans="1:16" x14ac:dyDescent="0.25">
      <c r="A449" s="95" t="s">
        <v>399</v>
      </c>
      <c r="B449" s="95"/>
      <c r="C449" s="95">
        <v>130.74520000000001</v>
      </c>
      <c r="D449" s="95">
        <v>130.74520000000001</v>
      </c>
      <c r="E449" s="95"/>
      <c r="F449" s="95">
        <v>21.873699999999999</v>
      </c>
      <c r="G449" s="95"/>
      <c r="H449" s="95"/>
      <c r="I449" s="95">
        <v>17.389099999999999</v>
      </c>
      <c r="J449" s="95"/>
      <c r="K449" s="95"/>
      <c r="L449" s="95">
        <v>2.7326000000000001</v>
      </c>
      <c r="M449" s="95"/>
      <c r="N449" s="95">
        <v>0</v>
      </c>
      <c r="O449" s="95">
        <v>0</v>
      </c>
      <c r="P449" s="95"/>
    </row>
    <row r="450" spans="1:16" x14ac:dyDescent="0.25">
      <c r="A450" s="95" t="s">
        <v>400</v>
      </c>
      <c r="B450" s="95"/>
      <c r="C450" s="95">
        <v>100.6242</v>
      </c>
      <c r="D450" s="95">
        <v>100.6242</v>
      </c>
      <c r="E450" s="95"/>
      <c r="F450" s="95">
        <v>16.834399999999999</v>
      </c>
      <c r="G450" s="95"/>
      <c r="H450" s="95"/>
      <c r="I450" s="95">
        <v>13.382999999999999</v>
      </c>
      <c r="J450" s="95"/>
      <c r="K450" s="95"/>
      <c r="L450" s="95">
        <v>2.1030000000000002</v>
      </c>
      <c r="M450" s="95"/>
      <c r="N450" s="95">
        <v>0</v>
      </c>
      <c r="O450" s="95">
        <v>0</v>
      </c>
      <c r="P450" s="95"/>
    </row>
    <row r="451" spans="1:16" x14ac:dyDescent="0.25">
      <c r="A451" s="95" t="s">
        <v>401</v>
      </c>
      <c r="B451" s="95">
        <v>6630</v>
      </c>
      <c r="C451" s="95">
        <v>138.98050000000001</v>
      </c>
      <c r="D451" s="95">
        <v>6768.9804999999997</v>
      </c>
      <c r="E451" s="95">
        <v>968.25</v>
      </c>
      <c r="F451" s="95">
        <v>1132.4503999999999</v>
      </c>
      <c r="G451" s="95"/>
      <c r="H451" s="95">
        <v>1257</v>
      </c>
      <c r="I451" s="95">
        <v>900.27440000000001</v>
      </c>
      <c r="J451" s="95">
        <v>267.54419999999999</v>
      </c>
      <c r="K451" s="95">
        <v>401</v>
      </c>
      <c r="L451" s="95">
        <v>141.4717</v>
      </c>
      <c r="M451" s="95">
        <v>155.71700000000001</v>
      </c>
      <c r="N451" s="95">
        <v>0</v>
      </c>
      <c r="O451" s="95">
        <v>0</v>
      </c>
      <c r="P451" s="95">
        <v>6924.6975000000002</v>
      </c>
    </row>
    <row r="452" spans="1:16" x14ac:dyDescent="0.25">
      <c r="A452" s="95" t="s">
        <v>402</v>
      </c>
      <c r="B452" s="95">
        <v>8695</v>
      </c>
      <c r="C452" s="95">
        <v>154.8595</v>
      </c>
      <c r="D452" s="95">
        <v>8849.8595000000005</v>
      </c>
      <c r="E452" s="95">
        <v>2734.67</v>
      </c>
      <c r="F452" s="95">
        <v>1480.5815</v>
      </c>
      <c r="G452" s="95">
        <v>313.52210000000002</v>
      </c>
      <c r="H452" s="95">
        <v>1533</v>
      </c>
      <c r="I452" s="95">
        <v>1177.0313000000001</v>
      </c>
      <c r="J452" s="95">
        <v>266.97649999999999</v>
      </c>
      <c r="K452" s="95">
        <v>1276</v>
      </c>
      <c r="L452" s="95">
        <v>184.96209999999999</v>
      </c>
      <c r="M452" s="95">
        <v>654.62279999999998</v>
      </c>
      <c r="N452" s="95">
        <v>0</v>
      </c>
      <c r="O452" s="95">
        <v>0</v>
      </c>
      <c r="P452" s="95">
        <v>9818.0043999999998</v>
      </c>
    </row>
    <row r="453" spans="1:16" x14ac:dyDescent="0.25">
      <c r="A453" s="95" t="s">
        <v>403</v>
      </c>
      <c r="B453" s="95"/>
      <c r="C453" s="95"/>
      <c r="D453" s="95">
        <v>0</v>
      </c>
      <c r="E453" s="95"/>
      <c r="F453" s="95"/>
      <c r="G453" s="95"/>
      <c r="H453" s="95"/>
      <c r="I453" s="95">
        <v>0</v>
      </c>
      <c r="J453" s="95"/>
      <c r="K453" s="95"/>
      <c r="L453" s="95">
        <v>0</v>
      </c>
      <c r="M453" s="95"/>
      <c r="N453" s="95">
        <v>0</v>
      </c>
      <c r="O453" s="95">
        <v>0</v>
      </c>
      <c r="P453" s="95"/>
    </row>
    <row r="454" spans="1:16" x14ac:dyDescent="0.25">
      <c r="A454" s="95" t="s">
        <v>404</v>
      </c>
      <c r="B454" s="95">
        <v>2146</v>
      </c>
      <c r="C454" s="95">
        <v>73.004300000000001</v>
      </c>
      <c r="D454" s="95">
        <v>2219.0043000000001</v>
      </c>
      <c r="E454" s="95">
        <v>788.03</v>
      </c>
      <c r="F454" s="95">
        <v>371.23939999999999</v>
      </c>
      <c r="G454" s="95">
        <v>104.19759999999999</v>
      </c>
      <c r="H454" s="95">
        <v>437</v>
      </c>
      <c r="I454" s="95">
        <v>295.12759999999997</v>
      </c>
      <c r="J454" s="95">
        <v>106.40430000000001</v>
      </c>
      <c r="K454" s="95">
        <v>300</v>
      </c>
      <c r="L454" s="95">
        <v>46.377200000000002</v>
      </c>
      <c r="M454" s="95">
        <v>152.1737</v>
      </c>
      <c r="N454" s="95">
        <v>0</v>
      </c>
      <c r="O454" s="95">
        <v>0</v>
      </c>
      <c r="P454" s="95">
        <v>2475.3755999999998</v>
      </c>
    </row>
    <row r="455" spans="1:16" x14ac:dyDescent="0.25">
      <c r="A455" s="95" t="s">
        <v>405</v>
      </c>
      <c r="B455" s="95"/>
      <c r="C455" s="95">
        <v>56.514899999999997</v>
      </c>
      <c r="D455" s="95">
        <v>56.514899999999997</v>
      </c>
      <c r="E455" s="95"/>
      <c r="F455" s="95">
        <v>9.4549000000000003</v>
      </c>
      <c r="G455" s="95"/>
      <c r="H455" s="95"/>
      <c r="I455" s="95">
        <v>7.5164999999999997</v>
      </c>
      <c r="J455" s="95"/>
      <c r="K455" s="95"/>
      <c r="L455" s="95">
        <v>1.1812</v>
      </c>
      <c r="M455" s="95"/>
      <c r="N455" s="95">
        <v>0</v>
      </c>
      <c r="O455" s="95">
        <v>0</v>
      </c>
      <c r="P455" s="95"/>
    </row>
    <row r="456" spans="1:16" x14ac:dyDescent="0.25">
      <c r="A456" s="95" t="s">
        <v>406</v>
      </c>
      <c r="B456" s="95"/>
      <c r="C456" s="95">
        <v>5.6997999999999998</v>
      </c>
      <c r="D456" s="95">
        <v>5.6997999999999998</v>
      </c>
      <c r="E456" s="95"/>
      <c r="F456" s="95">
        <v>0.9536</v>
      </c>
      <c r="G456" s="95"/>
      <c r="H456" s="95"/>
      <c r="I456" s="95">
        <v>0.7581</v>
      </c>
      <c r="J456" s="95"/>
      <c r="K456" s="95"/>
      <c r="L456" s="95">
        <v>0.1191</v>
      </c>
      <c r="M456" s="95"/>
      <c r="N456" s="95">
        <v>0</v>
      </c>
      <c r="O456" s="95">
        <v>0</v>
      </c>
      <c r="P456" s="95"/>
    </row>
    <row r="457" spans="1:16" x14ac:dyDescent="0.25">
      <c r="A457" s="95" t="s">
        <v>407</v>
      </c>
      <c r="B457" s="95"/>
      <c r="C457" s="95">
        <v>14.567399999999999</v>
      </c>
      <c r="D457" s="95">
        <v>14.567399999999999</v>
      </c>
      <c r="E457" s="95"/>
      <c r="F457" s="95">
        <v>2.4371</v>
      </c>
      <c r="G457" s="95"/>
      <c r="H457" s="95"/>
      <c r="I457" s="95">
        <v>1.9375</v>
      </c>
      <c r="J457" s="95"/>
      <c r="K457" s="95"/>
      <c r="L457" s="95">
        <v>0.30449999999999999</v>
      </c>
      <c r="M457" s="95"/>
      <c r="N457" s="95">
        <v>0</v>
      </c>
      <c r="O457" s="95">
        <v>0</v>
      </c>
      <c r="P457" s="95"/>
    </row>
    <row r="458" spans="1:16" x14ac:dyDescent="0.25">
      <c r="A458" s="95" t="s">
        <v>408</v>
      </c>
      <c r="B458" s="95">
        <v>950</v>
      </c>
      <c r="C458" s="95">
        <v>29.966999999999999</v>
      </c>
      <c r="D458" s="95">
        <v>979.96699999999998</v>
      </c>
      <c r="E458" s="95">
        <v>767.48</v>
      </c>
      <c r="F458" s="95">
        <v>163.9485</v>
      </c>
      <c r="G458" s="95">
        <v>150.88290000000001</v>
      </c>
      <c r="H458" s="95">
        <v>163</v>
      </c>
      <c r="I458" s="95">
        <v>130.3356</v>
      </c>
      <c r="J458" s="95">
        <v>24.4983</v>
      </c>
      <c r="K458" s="95">
        <v>173</v>
      </c>
      <c r="L458" s="95">
        <v>20.481300000000001</v>
      </c>
      <c r="M458" s="95">
        <v>91.511200000000002</v>
      </c>
      <c r="N458" s="95">
        <v>10</v>
      </c>
      <c r="O458" s="95">
        <v>0</v>
      </c>
      <c r="P458" s="95">
        <v>1232.3611000000001</v>
      </c>
    </row>
    <row r="459" spans="1:16" x14ac:dyDescent="0.25">
      <c r="A459" s="95" t="s">
        <v>409</v>
      </c>
      <c r="B459" s="95"/>
      <c r="C459" s="95">
        <v>39.199300000000001</v>
      </c>
      <c r="D459" s="95">
        <v>39.199300000000001</v>
      </c>
      <c r="E459" s="95">
        <v>0</v>
      </c>
      <c r="F459" s="95">
        <v>6.5579999999999998</v>
      </c>
      <c r="G459" s="95"/>
      <c r="H459" s="95"/>
      <c r="I459" s="95">
        <v>5.2134999999999998</v>
      </c>
      <c r="J459" s="95"/>
      <c r="K459" s="95"/>
      <c r="L459" s="95">
        <v>0.81930000000000003</v>
      </c>
      <c r="M459" s="95"/>
      <c r="N459" s="95">
        <v>0</v>
      </c>
      <c r="O459" s="95">
        <v>0</v>
      </c>
      <c r="P459" s="95"/>
    </row>
    <row r="460" spans="1:16" x14ac:dyDescent="0.25">
      <c r="A460" s="95" t="s">
        <v>410</v>
      </c>
      <c r="B460" s="95"/>
      <c r="C460" s="95">
        <v>7.2248000000000001</v>
      </c>
      <c r="D460" s="95">
        <v>7.2248000000000001</v>
      </c>
      <c r="E460" s="95"/>
      <c r="F460" s="95">
        <v>1.2087000000000001</v>
      </c>
      <c r="G460" s="95"/>
      <c r="H460" s="95"/>
      <c r="I460" s="95">
        <v>0.96089999999999998</v>
      </c>
      <c r="J460" s="95"/>
      <c r="K460" s="95"/>
      <c r="L460" s="95">
        <v>0.151</v>
      </c>
      <c r="M460" s="95"/>
      <c r="N460" s="95">
        <v>0</v>
      </c>
      <c r="O460" s="95">
        <v>0</v>
      </c>
      <c r="P460" s="95"/>
    </row>
    <row r="461" spans="1:16" x14ac:dyDescent="0.25">
      <c r="A461" s="95" t="s">
        <v>411</v>
      </c>
      <c r="B461" s="95"/>
      <c r="C461" s="95">
        <v>40.409599999999998</v>
      </c>
      <c r="D461" s="95">
        <v>40.409599999999998</v>
      </c>
      <c r="E461" s="95"/>
      <c r="F461" s="95">
        <v>6.7605000000000004</v>
      </c>
      <c r="G461" s="95"/>
      <c r="H461" s="95"/>
      <c r="I461" s="95">
        <v>5.3745000000000003</v>
      </c>
      <c r="J461" s="95"/>
      <c r="K461" s="95"/>
      <c r="L461" s="95">
        <v>0.84460000000000002</v>
      </c>
      <c r="M461" s="95"/>
      <c r="N461" s="95">
        <v>0</v>
      </c>
      <c r="O461" s="95">
        <v>0</v>
      </c>
      <c r="P461" s="95"/>
    </row>
    <row r="462" spans="1:16" x14ac:dyDescent="0.25">
      <c r="A462" s="95" t="s">
        <v>412</v>
      </c>
      <c r="B462" s="95"/>
      <c r="C462" s="95"/>
      <c r="D462" s="95">
        <v>0</v>
      </c>
      <c r="E462" s="95">
        <v>0</v>
      </c>
      <c r="F462" s="95"/>
      <c r="G462" s="95"/>
      <c r="H462" s="95"/>
      <c r="I462" s="95">
        <v>0</v>
      </c>
      <c r="J462" s="95"/>
      <c r="K462" s="95"/>
      <c r="L462" s="95">
        <v>0</v>
      </c>
      <c r="M462" s="95"/>
      <c r="N462" s="95">
        <v>0</v>
      </c>
      <c r="O462" s="95">
        <v>0</v>
      </c>
      <c r="P462" s="95"/>
    </row>
    <row r="463" spans="1:16" x14ac:dyDescent="0.25">
      <c r="A463" s="95" t="s">
        <v>413</v>
      </c>
      <c r="B463" s="95"/>
      <c r="C463" s="95">
        <v>79.447400000000002</v>
      </c>
      <c r="D463" s="95">
        <v>79.447400000000002</v>
      </c>
      <c r="E463" s="95">
        <v>0</v>
      </c>
      <c r="F463" s="95">
        <v>13.291600000000001</v>
      </c>
      <c r="G463" s="95"/>
      <c r="H463" s="95"/>
      <c r="I463" s="95">
        <v>10.5665</v>
      </c>
      <c r="J463" s="95"/>
      <c r="K463" s="95"/>
      <c r="L463" s="95">
        <v>1.6605000000000001</v>
      </c>
      <c r="M463" s="95"/>
      <c r="N463" s="95">
        <v>0</v>
      </c>
      <c r="O463" s="95">
        <v>0</v>
      </c>
      <c r="P463" s="95"/>
    </row>
    <row r="464" spans="1:16" x14ac:dyDescent="0.25">
      <c r="A464" s="95" t="s">
        <v>414</v>
      </c>
      <c r="B464" s="95">
        <v>4066</v>
      </c>
      <c r="C464" s="95"/>
      <c r="D464" s="95">
        <v>4066</v>
      </c>
      <c r="E464" s="95">
        <v>4085.01</v>
      </c>
      <c r="F464" s="95">
        <v>680.24180000000001</v>
      </c>
      <c r="G464" s="95">
        <v>851.19200000000001</v>
      </c>
      <c r="H464" s="95">
        <v>731</v>
      </c>
      <c r="I464" s="95">
        <v>540.77800000000002</v>
      </c>
      <c r="J464" s="95">
        <v>142.66650000000001</v>
      </c>
      <c r="K464" s="95">
        <v>35</v>
      </c>
      <c r="L464" s="95">
        <v>84.979399999999998</v>
      </c>
      <c r="M464" s="95"/>
      <c r="N464" s="95">
        <v>199</v>
      </c>
      <c r="O464" s="95">
        <v>0</v>
      </c>
      <c r="P464" s="95">
        <v>5116.192</v>
      </c>
    </row>
    <row r="465" spans="1:16" x14ac:dyDescent="0.25">
      <c r="A465" s="95" t="s">
        <v>415</v>
      </c>
      <c r="B465" s="95">
        <v>2400</v>
      </c>
      <c r="C465" s="95">
        <v>43.474600000000002</v>
      </c>
      <c r="D465" s="95">
        <v>2443.4746</v>
      </c>
      <c r="E465" s="95">
        <v>1820</v>
      </c>
      <c r="F465" s="95">
        <v>408.79329999999999</v>
      </c>
      <c r="G465" s="95">
        <v>352.80169999999998</v>
      </c>
      <c r="H465" s="95">
        <v>427</v>
      </c>
      <c r="I465" s="95">
        <v>324.9821</v>
      </c>
      <c r="J465" s="95">
        <v>76.513400000000004</v>
      </c>
      <c r="K465" s="95">
        <v>239</v>
      </c>
      <c r="L465" s="95">
        <v>51.068600000000004</v>
      </c>
      <c r="M465" s="95">
        <v>112.75879999999999</v>
      </c>
      <c r="N465" s="95">
        <v>80</v>
      </c>
      <c r="O465" s="95">
        <v>0</v>
      </c>
      <c r="P465" s="95">
        <v>2989.0351000000001</v>
      </c>
    </row>
    <row r="466" spans="1:16" x14ac:dyDescent="0.25">
      <c r="A466" s="95" t="s">
        <v>416</v>
      </c>
      <c r="B466" s="95"/>
      <c r="C466" s="95"/>
      <c r="D466" s="95">
        <v>0</v>
      </c>
      <c r="E466" s="95"/>
      <c r="F466" s="95"/>
      <c r="G466" s="95"/>
      <c r="H466" s="95"/>
      <c r="I466" s="95">
        <v>0</v>
      </c>
      <c r="J466" s="95"/>
      <c r="K466" s="95"/>
      <c r="L466" s="95">
        <v>0</v>
      </c>
      <c r="M466" s="95"/>
      <c r="N466" s="95">
        <v>0</v>
      </c>
      <c r="O466" s="95">
        <v>0</v>
      </c>
      <c r="P466" s="95"/>
    </row>
    <row r="467" spans="1:16" x14ac:dyDescent="0.25">
      <c r="A467" s="95" t="s">
        <v>417</v>
      </c>
      <c r="B467" s="95"/>
      <c r="C467" s="95">
        <v>78.740200000000002</v>
      </c>
      <c r="D467" s="95">
        <v>78.740200000000002</v>
      </c>
      <c r="E467" s="95"/>
      <c r="F467" s="95">
        <v>13.1732</v>
      </c>
      <c r="G467" s="95"/>
      <c r="H467" s="95"/>
      <c r="I467" s="95">
        <v>10.4724</v>
      </c>
      <c r="J467" s="95"/>
      <c r="K467" s="95"/>
      <c r="L467" s="95">
        <v>1.6456999999999999</v>
      </c>
      <c r="M467" s="95"/>
      <c r="N467" s="95">
        <v>0</v>
      </c>
      <c r="O467" s="95">
        <v>0</v>
      </c>
      <c r="P467" s="95"/>
    </row>
    <row r="468" spans="1:16" x14ac:dyDescent="0.25">
      <c r="A468" s="95" t="s">
        <v>418</v>
      </c>
      <c r="B468" s="95"/>
      <c r="C468" s="95">
        <v>67.663700000000006</v>
      </c>
      <c r="D468" s="95">
        <v>67.663700000000006</v>
      </c>
      <c r="E468" s="95">
        <v>0</v>
      </c>
      <c r="F468" s="95">
        <v>11.3201</v>
      </c>
      <c r="G468" s="95"/>
      <c r="H468" s="95"/>
      <c r="I468" s="95">
        <v>8.9992999999999999</v>
      </c>
      <c r="J468" s="95"/>
      <c r="K468" s="95"/>
      <c r="L468" s="95">
        <v>1.4141999999999999</v>
      </c>
      <c r="M468" s="95"/>
      <c r="N468" s="95">
        <v>0</v>
      </c>
      <c r="O468" s="95">
        <v>0</v>
      </c>
      <c r="P468" s="95"/>
    </row>
    <row r="469" spans="1:16" x14ac:dyDescent="0.25">
      <c r="A469" s="95" t="s">
        <v>419</v>
      </c>
      <c r="B469" s="95"/>
      <c r="C469" s="95">
        <v>33.898699999999998</v>
      </c>
      <c r="D469" s="95">
        <v>33.898699999999998</v>
      </c>
      <c r="E469" s="95"/>
      <c r="F469" s="95">
        <v>5.6712999999999996</v>
      </c>
      <c r="G469" s="95"/>
      <c r="H469" s="95"/>
      <c r="I469" s="95">
        <v>4.5084999999999997</v>
      </c>
      <c r="J469" s="95"/>
      <c r="K469" s="95"/>
      <c r="L469" s="95">
        <v>0.70850000000000002</v>
      </c>
      <c r="M469" s="95"/>
      <c r="N469" s="95">
        <v>0</v>
      </c>
      <c r="O469" s="95">
        <v>0</v>
      </c>
      <c r="P469" s="95"/>
    </row>
    <row r="470" spans="1:16" x14ac:dyDescent="0.25">
      <c r="A470" s="95" t="s">
        <v>1260</v>
      </c>
      <c r="B470" s="95">
        <v>200</v>
      </c>
      <c r="C470" s="95"/>
      <c r="D470" s="95">
        <v>200</v>
      </c>
      <c r="E470" s="95">
        <v>189.99</v>
      </c>
      <c r="F470" s="95">
        <v>33.46</v>
      </c>
      <c r="G470" s="95">
        <v>39.1325</v>
      </c>
      <c r="H470" s="95">
        <v>18</v>
      </c>
      <c r="I470" s="95">
        <v>26.6</v>
      </c>
      <c r="J470" s="95"/>
      <c r="K470" s="95"/>
      <c r="L470" s="95">
        <v>4.18</v>
      </c>
      <c r="M470" s="95"/>
      <c r="N470" s="95">
        <v>0</v>
      </c>
      <c r="O470" s="95">
        <v>0</v>
      </c>
      <c r="P470" s="95">
        <v>239.13249999999999</v>
      </c>
    </row>
    <row r="471" spans="1:16" x14ac:dyDescent="0.25">
      <c r="A471" s="95" t="s">
        <v>556</v>
      </c>
      <c r="B471" s="95"/>
      <c r="C471" s="95"/>
      <c r="D471" s="95"/>
      <c r="E471" s="95"/>
      <c r="F471" s="95"/>
      <c r="G471" s="95"/>
      <c r="H471" s="95"/>
      <c r="I471" s="95">
        <v>0</v>
      </c>
      <c r="J471" s="95"/>
      <c r="K471" s="95"/>
      <c r="L471" s="95">
        <v>0</v>
      </c>
      <c r="M471" s="95"/>
      <c r="N471" s="95">
        <v>0</v>
      </c>
      <c r="O471" s="95">
        <v>0</v>
      </c>
      <c r="P471" s="95"/>
    </row>
    <row r="472" spans="1:16" x14ac:dyDescent="0.25">
      <c r="A472" s="95" t="s">
        <v>557</v>
      </c>
      <c r="B472" s="95"/>
      <c r="C472" s="95"/>
      <c r="D472" s="95"/>
      <c r="E472" s="95"/>
      <c r="F472" s="95"/>
      <c r="G472" s="95"/>
      <c r="H472" s="95"/>
      <c r="I472" s="95">
        <v>0</v>
      </c>
      <c r="J472" s="95"/>
      <c r="K472" s="95"/>
      <c r="L472" s="95">
        <v>0</v>
      </c>
      <c r="M472" s="95"/>
      <c r="N472" s="95">
        <v>0</v>
      </c>
      <c r="O472" s="95">
        <v>0</v>
      </c>
      <c r="P472" s="95"/>
    </row>
    <row r="473" spans="1:16" x14ac:dyDescent="0.25">
      <c r="A473" s="95" t="s">
        <v>420</v>
      </c>
      <c r="B473" s="95"/>
      <c r="C473" s="95">
        <v>0.17910000000000001</v>
      </c>
      <c r="D473" s="95">
        <v>0.17910000000000001</v>
      </c>
      <c r="E473" s="95">
        <v>0</v>
      </c>
      <c r="F473" s="95">
        <v>0.03</v>
      </c>
      <c r="G473" s="95"/>
      <c r="H473" s="95"/>
      <c r="I473" s="95">
        <v>2.3800000000000002E-2</v>
      </c>
      <c r="J473" s="95"/>
      <c r="K473" s="95"/>
      <c r="L473" s="95">
        <v>3.7000000000000002E-3</v>
      </c>
      <c r="M473" s="95"/>
      <c r="N473" s="95">
        <v>0</v>
      </c>
      <c r="O473" s="95">
        <v>0</v>
      </c>
      <c r="P473" s="95"/>
    </row>
    <row r="474" spans="1:16" x14ac:dyDescent="0.25">
      <c r="A474" s="95" t="s">
        <v>558</v>
      </c>
      <c r="B474" s="95"/>
      <c r="C474" s="95"/>
      <c r="D474" s="95"/>
      <c r="E474" s="95"/>
      <c r="F474" s="95"/>
      <c r="G474" s="95"/>
      <c r="H474" s="95"/>
      <c r="I474" s="95">
        <v>0</v>
      </c>
      <c r="J474" s="95"/>
      <c r="K474" s="95"/>
      <c r="L474" s="95">
        <v>0</v>
      </c>
      <c r="M474" s="95"/>
      <c r="N474" s="95">
        <v>0</v>
      </c>
      <c r="O474" s="95">
        <v>0</v>
      </c>
      <c r="P474" s="95"/>
    </row>
    <row r="475" spans="1:16" x14ac:dyDescent="0.25">
      <c r="A475" s="95" t="s">
        <v>559</v>
      </c>
      <c r="B475" s="95"/>
      <c r="C475" s="95"/>
      <c r="D475" s="95"/>
      <c r="E475" s="95">
        <v>0</v>
      </c>
      <c r="F475" s="95"/>
      <c r="G475" s="95"/>
      <c r="H475" s="95"/>
      <c r="I475" s="95">
        <v>0</v>
      </c>
      <c r="J475" s="95"/>
      <c r="K475" s="95"/>
      <c r="L475" s="95">
        <v>0</v>
      </c>
      <c r="M475" s="95"/>
      <c r="N475" s="95">
        <v>0</v>
      </c>
      <c r="O475" s="95">
        <v>0</v>
      </c>
      <c r="P475" s="95"/>
    </row>
    <row r="476" spans="1:16" x14ac:dyDescent="0.25">
      <c r="A476" s="95" t="s">
        <v>421</v>
      </c>
      <c r="B476" s="95"/>
      <c r="C476" s="95">
        <v>82.239699999999999</v>
      </c>
      <c r="D476" s="95">
        <v>82.239699999999999</v>
      </c>
      <c r="E476" s="95"/>
      <c r="F476" s="95">
        <v>13.758699999999999</v>
      </c>
      <c r="G476" s="95"/>
      <c r="H476" s="95"/>
      <c r="I476" s="95">
        <v>10.937900000000001</v>
      </c>
      <c r="J476" s="95"/>
      <c r="K476" s="95"/>
      <c r="L476" s="95">
        <v>1.7188000000000001</v>
      </c>
      <c r="M476" s="95"/>
      <c r="N476" s="95">
        <v>0</v>
      </c>
      <c r="O476" s="95">
        <v>0</v>
      </c>
      <c r="P476" s="95"/>
    </row>
    <row r="477" spans="1:16" x14ac:dyDescent="0.25">
      <c r="A477" s="95" t="s">
        <v>422</v>
      </c>
      <c r="B477" s="95"/>
      <c r="C477" s="95"/>
      <c r="D477" s="95">
        <v>0</v>
      </c>
      <c r="E477" s="95">
        <v>0</v>
      </c>
      <c r="F477" s="95"/>
      <c r="G477" s="95"/>
      <c r="H477" s="95"/>
      <c r="I477" s="95">
        <v>0</v>
      </c>
      <c r="J477" s="95"/>
      <c r="K477" s="95"/>
      <c r="L477" s="95">
        <v>0</v>
      </c>
      <c r="M477" s="95"/>
      <c r="N477" s="95">
        <v>0</v>
      </c>
      <c r="O477" s="95">
        <v>0</v>
      </c>
      <c r="P477" s="95"/>
    </row>
    <row r="478" spans="1:16" x14ac:dyDescent="0.25">
      <c r="A478" s="95" t="s">
        <v>423</v>
      </c>
      <c r="B478" s="95"/>
      <c r="C478" s="95">
        <v>8.0734999999999992</v>
      </c>
      <c r="D478" s="95">
        <v>8.0734999999999992</v>
      </c>
      <c r="E478" s="95"/>
      <c r="F478" s="95">
        <v>1.3507</v>
      </c>
      <c r="G478" s="95"/>
      <c r="H478" s="95"/>
      <c r="I478" s="95">
        <v>1.0738000000000001</v>
      </c>
      <c r="J478" s="95"/>
      <c r="K478" s="95"/>
      <c r="L478" s="95">
        <v>0.16869999999999999</v>
      </c>
      <c r="M478" s="95"/>
      <c r="N478" s="95">
        <v>0</v>
      </c>
      <c r="O478" s="95">
        <v>0</v>
      </c>
      <c r="P478" s="95"/>
    </row>
    <row r="479" spans="1:16" x14ac:dyDescent="0.25">
      <c r="A479" s="95" t="s">
        <v>424</v>
      </c>
      <c r="B479" s="95"/>
      <c r="C479" s="95"/>
      <c r="D479" s="95">
        <v>0</v>
      </c>
      <c r="E479" s="95"/>
      <c r="F479" s="95"/>
      <c r="G479" s="95"/>
      <c r="H479" s="95"/>
      <c r="I479" s="95">
        <v>0</v>
      </c>
      <c r="J479" s="95"/>
      <c r="K479" s="95"/>
      <c r="L479" s="95">
        <v>0</v>
      </c>
      <c r="M479" s="95"/>
      <c r="N479" s="95">
        <v>0</v>
      </c>
      <c r="O479" s="95">
        <v>0</v>
      </c>
      <c r="P479" s="95"/>
    </row>
    <row r="480" spans="1:16" x14ac:dyDescent="0.25">
      <c r="A480" s="95" t="s">
        <v>425</v>
      </c>
      <c r="B480" s="95">
        <v>470</v>
      </c>
      <c r="C480" s="95">
        <v>12.9476</v>
      </c>
      <c r="D480" s="95">
        <v>482.94760000000002</v>
      </c>
      <c r="E480" s="95">
        <v>240</v>
      </c>
      <c r="F480" s="95">
        <v>80.7971</v>
      </c>
      <c r="G480" s="95">
        <v>39.800699999999999</v>
      </c>
      <c r="H480" s="95">
        <v>91</v>
      </c>
      <c r="I480" s="95">
        <v>64.231999999999999</v>
      </c>
      <c r="J480" s="95">
        <v>20.076000000000001</v>
      </c>
      <c r="K480" s="95">
        <v>5</v>
      </c>
      <c r="L480" s="95">
        <v>10.0936</v>
      </c>
      <c r="M480" s="95"/>
      <c r="N480" s="95">
        <v>0</v>
      </c>
      <c r="O480" s="95">
        <v>0</v>
      </c>
      <c r="P480" s="95">
        <v>542.82429999999999</v>
      </c>
    </row>
    <row r="481" spans="1:16" x14ac:dyDescent="0.25">
      <c r="A481" s="95" t="s">
        <v>426</v>
      </c>
      <c r="B481" s="95">
        <v>690</v>
      </c>
      <c r="C481" s="95">
        <v>36.167099999999998</v>
      </c>
      <c r="D481" s="95">
        <v>726.1671</v>
      </c>
      <c r="E481" s="95">
        <v>368.81</v>
      </c>
      <c r="F481" s="95">
        <v>121.48779999999999</v>
      </c>
      <c r="G481" s="95">
        <v>61.830599999999997</v>
      </c>
      <c r="H481" s="95">
        <v>91</v>
      </c>
      <c r="I481" s="95">
        <v>96.580200000000005</v>
      </c>
      <c r="J481" s="95"/>
      <c r="K481" s="95">
        <v>1</v>
      </c>
      <c r="L481" s="95">
        <v>15.1769</v>
      </c>
      <c r="M481" s="95"/>
      <c r="N481" s="95">
        <v>9</v>
      </c>
      <c r="O481" s="95">
        <v>0</v>
      </c>
      <c r="P481" s="95">
        <v>796.99770000000001</v>
      </c>
    </row>
    <row r="482" spans="1:16" x14ac:dyDescent="0.25">
      <c r="A482" s="95" t="s">
        <v>427</v>
      </c>
      <c r="B482" s="95"/>
      <c r="C482" s="95">
        <v>12.8864</v>
      </c>
      <c r="D482" s="95">
        <v>12.8864</v>
      </c>
      <c r="E482" s="95">
        <v>0</v>
      </c>
      <c r="F482" s="95">
        <v>2.1558999999999999</v>
      </c>
      <c r="G482" s="95"/>
      <c r="H482" s="95"/>
      <c r="I482" s="95">
        <v>1.7139</v>
      </c>
      <c r="J482" s="95"/>
      <c r="K482" s="95"/>
      <c r="L482" s="95">
        <v>0.26929999999999998</v>
      </c>
      <c r="M482" s="95"/>
      <c r="N482" s="95">
        <v>0</v>
      </c>
      <c r="O482" s="95">
        <v>0</v>
      </c>
      <c r="P482" s="95"/>
    </row>
    <row r="483" spans="1:16" x14ac:dyDescent="0.25">
      <c r="A483" s="95" t="s">
        <v>428</v>
      </c>
      <c r="B483" s="95"/>
      <c r="C483" s="95">
        <v>20.489699999999999</v>
      </c>
      <c r="D483" s="95">
        <v>20.489699999999999</v>
      </c>
      <c r="E483" s="95"/>
      <c r="F483" s="95">
        <v>3.4279000000000002</v>
      </c>
      <c r="G483" s="95"/>
      <c r="H483" s="95"/>
      <c r="I483" s="95">
        <v>2.7250999999999999</v>
      </c>
      <c r="J483" s="95"/>
      <c r="K483" s="95"/>
      <c r="L483" s="95">
        <v>0.42820000000000003</v>
      </c>
      <c r="M483" s="95"/>
      <c r="N483" s="95">
        <v>0</v>
      </c>
      <c r="O483" s="95">
        <v>0</v>
      </c>
      <c r="P483" s="95"/>
    </row>
    <row r="484" spans="1:16" x14ac:dyDescent="0.25">
      <c r="A484" s="95" t="s">
        <v>429</v>
      </c>
      <c r="B484" s="95"/>
      <c r="C484" s="95"/>
      <c r="D484" s="95">
        <v>0</v>
      </c>
      <c r="E484" s="95">
        <v>0</v>
      </c>
      <c r="F484" s="95"/>
      <c r="G484" s="95"/>
      <c r="H484" s="95"/>
      <c r="I484" s="95">
        <v>0</v>
      </c>
      <c r="J484" s="95"/>
      <c r="K484" s="95"/>
      <c r="L484" s="95">
        <v>0</v>
      </c>
      <c r="M484" s="95"/>
      <c r="N484" s="95">
        <v>0</v>
      </c>
      <c r="O484" s="95">
        <v>0</v>
      </c>
      <c r="P484" s="95"/>
    </row>
    <row r="485" spans="1:16" x14ac:dyDescent="0.25">
      <c r="A485" s="95" t="s">
        <v>430</v>
      </c>
      <c r="B485" s="95"/>
      <c r="C485" s="95"/>
      <c r="D485" s="95">
        <v>0</v>
      </c>
      <c r="E485" s="95">
        <v>0</v>
      </c>
      <c r="F485" s="95"/>
      <c r="G485" s="95"/>
      <c r="H485" s="95"/>
      <c r="I485" s="95">
        <v>0</v>
      </c>
      <c r="J485" s="95"/>
      <c r="K485" s="95"/>
      <c r="L485" s="95">
        <v>0</v>
      </c>
      <c r="M485" s="95"/>
      <c r="N485" s="95">
        <v>0</v>
      </c>
      <c r="O485" s="95">
        <v>0</v>
      </c>
      <c r="P485" s="95"/>
    </row>
    <row r="486" spans="1:16" x14ac:dyDescent="0.25">
      <c r="A486" s="95" t="s">
        <v>561</v>
      </c>
      <c r="B486" s="95"/>
      <c r="C486" s="95"/>
      <c r="D486" s="95"/>
      <c r="E486" s="95"/>
      <c r="F486" s="95"/>
      <c r="G486" s="95"/>
      <c r="H486" s="95"/>
      <c r="I486" s="95">
        <v>0</v>
      </c>
      <c r="J486" s="95"/>
      <c r="K486" s="95"/>
      <c r="L486" s="95">
        <v>0</v>
      </c>
      <c r="M486" s="95"/>
      <c r="N486" s="95">
        <v>0</v>
      </c>
      <c r="O486" s="95">
        <v>0</v>
      </c>
      <c r="P486" s="95"/>
    </row>
    <row r="487" spans="1:16" x14ac:dyDescent="0.25">
      <c r="A487" s="95" t="s">
        <v>431</v>
      </c>
      <c r="B487" s="95">
        <v>270</v>
      </c>
      <c r="C487" s="95">
        <v>11.386699999999999</v>
      </c>
      <c r="D487" s="95">
        <v>281.38670000000002</v>
      </c>
      <c r="E487" s="95">
        <v>124</v>
      </c>
      <c r="F487" s="95">
        <v>47.076000000000001</v>
      </c>
      <c r="G487" s="95">
        <v>19.231000000000002</v>
      </c>
      <c r="H487" s="95">
        <v>35</v>
      </c>
      <c r="I487" s="95">
        <v>37.424399999999999</v>
      </c>
      <c r="J487" s="95"/>
      <c r="K487" s="95"/>
      <c r="L487" s="95">
        <v>5.8810000000000002</v>
      </c>
      <c r="M487" s="95"/>
      <c r="N487" s="95">
        <v>0</v>
      </c>
      <c r="O487" s="95">
        <v>0</v>
      </c>
      <c r="P487" s="95">
        <v>300.61770000000001</v>
      </c>
    </row>
    <row r="488" spans="1:16" x14ac:dyDescent="0.25">
      <c r="A488" s="95" t="s">
        <v>432</v>
      </c>
      <c r="B488" s="95"/>
      <c r="C488" s="95">
        <v>23.668500000000002</v>
      </c>
      <c r="D488" s="95">
        <v>23.668500000000002</v>
      </c>
      <c r="E488" s="95"/>
      <c r="F488" s="95">
        <v>3.9597000000000002</v>
      </c>
      <c r="G488" s="95"/>
      <c r="H488" s="95"/>
      <c r="I488" s="95">
        <v>3.1478999999999999</v>
      </c>
      <c r="J488" s="95"/>
      <c r="K488" s="95"/>
      <c r="L488" s="95">
        <v>0.49469999999999997</v>
      </c>
      <c r="M488" s="95"/>
      <c r="N488" s="95">
        <v>0</v>
      </c>
      <c r="O488" s="95">
        <v>0</v>
      </c>
      <c r="P488" s="95"/>
    </row>
    <row r="489" spans="1:16" x14ac:dyDescent="0.25">
      <c r="A489" s="95" t="s">
        <v>433</v>
      </c>
      <c r="B489" s="95"/>
      <c r="C489" s="95">
        <v>6.7610000000000001</v>
      </c>
      <c r="D489" s="95">
        <v>6.7610000000000001</v>
      </c>
      <c r="E489" s="95">
        <v>0</v>
      </c>
      <c r="F489" s="95">
        <v>1.1311</v>
      </c>
      <c r="G489" s="95"/>
      <c r="H489" s="95"/>
      <c r="I489" s="95">
        <v>0.8992</v>
      </c>
      <c r="J489" s="95"/>
      <c r="K489" s="95"/>
      <c r="L489" s="95">
        <v>0.14130000000000001</v>
      </c>
      <c r="M489" s="95"/>
      <c r="N489" s="95">
        <v>0</v>
      </c>
      <c r="O489" s="95">
        <v>0</v>
      </c>
      <c r="P489" s="95"/>
    </row>
    <row r="490" spans="1:16" x14ac:dyDescent="0.25">
      <c r="A490" s="95" t="s">
        <v>434</v>
      </c>
      <c r="B490" s="95"/>
      <c r="C490" s="95"/>
      <c r="D490" s="95">
        <v>0</v>
      </c>
      <c r="E490" s="95"/>
      <c r="F490" s="95"/>
      <c r="G490" s="95"/>
      <c r="H490" s="95"/>
      <c r="I490" s="95">
        <v>0</v>
      </c>
      <c r="J490" s="95"/>
      <c r="K490" s="95"/>
      <c r="L490" s="95">
        <v>0</v>
      </c>
      <c r="M490" s="95"/>
      <c r="N490" s="95">
        <v>0</v>
      </c>
      <c r="O490" s="95">
        <v>0</v>
      </c>
      <c r="P490" s="95"/>
    </row>
    <row r="491" spans="1:16" x14ac:dyDescent="0.25">
      <c r="A491" s="95" t="s">
        <v>435</v>
      </c>
      <c r="B491" s="95"/>
      <c r="C491" s="95">
        <v>3.5375000000000001</v>
      </c>
      <c r="D491" s="95">
        <v>3.5375000000000001</v>
      </c>
      <c r="E491" s="95"/>
      <c r="F491" s="95">
        <v>0.59179999999999999</v>
      </c>
      <c r="G491" s="95"/>
      <c r="H491" s="95"/>
      <c r="I491" s="95">
        <v>0.47049999999999997</v>
      </c>
      <c r="J491" s="95"/>
      <c r="K491" s="95"/>
      <c r="L491" s="95">
        <v>7.3899999999999993E-2</v>
      </c>
      <c r="M491" s="95"/>
      <c r="N491" s="95">
        <v>0</v>
      </c>
      <c r="O491" s="95">
        <v>0</v>
      </c>
      <c r="P491" s="95"/>
    </row>
    <row r="492" spans="1:16" x14ac:dyDescent="0.25">
      <c r="A492" s="95" t="s">
        <v>436</v>
      </c>
      <c r="B492" s="95"/>
      <c r="C492" s="95"/>
      <c r="D492" s="95">
        <v>0</v>
      </c>
      <c r="E492" s="95"/>
      <c r="F492" s="95"/>
      <c r="G492" s="95"/>
      <c r="H492" s="95"/>
      <c r="I492" s="95">
        <v>0</v>
      </c>
      <c r="J492" s="95"/>
      <c r="K492" s="95"/>
      <c r="L492" s="95">
        <v>0</v>
      </c>
      <c r="M492" s="95"/>
      <c r="N492" s="95">
        <v>0</v>
      </c>
      <c r="O492" s="95">
        <v>0</v>
      </c>
      <c r="P492" s="95"/>
    </row>
    <row r="493" spans="1:16" x14ac:dyDescent="0.25">
      <c r="A493" s="95" t="s">
        <v>437</v>
      </c>
      <c r="B493" s="95"/>
      <c r="C493" s="95"/>
      <c r="D493" s="95">
        <v>0</v>
      </c>
      <c r="E493" s="95"/>
      <c r="F493" s="95"/>
      <c r="G493" s="95"/>
      <c r="H493" s="95"/>
      <c r="I493" s="95">
        <v>0</v>
      </c>
      <c r="J493" s="95"/>
      <c r="K493" s="95"/>
      <c r="L493" s="95">
        <v>0</v>
      </c>
      <c r="M493" s="95"/>
      <c r="N493" s="95">
        <v>0</v>
      </c>
      <c r="O493" s="95">
        <v>0</v>
      </c>
      <c r="P493" s="95"/>
    </row>
    <row r="494" spans="1:16" x14ac:dyDescent="0.25">
      <c r="A494" s="95" t="s">
        <v>438</v>
      </c>
      <c r="B494" s="95"/>
      <c r="C494" s="95">
        <v>11.019299999999999</v>
      </c>
      <c r="D494" s="95">
        <v>11.019299999999999</v>
      </c>
      <c r="E494" s="95"/>
      <c r="F494" s="95">
        <v>1.8434999999999999</v>
      </c>
      <c r="G494" s="95"/>
      <c r="H494" s="95"/>
      <c r="I494" s="95">
        <v>1.4656</v>
      </c>
      <c r="J494" s="95"/>
      <c r="K494" s="95"/>
      <c r="L494" s="95">
        <v>0.2303</v>
      </c>
      <c r="M494" s="95"/>
      <c r="N494" s="95">
        <v>0</v>
      </c>
      <c r="O494" s="95">
        <v>0</v>
      </c>
      <c r="P494" s="95"/>
    </row>
    <row r="495" spans="1:16" x14ac:dyDescent="0.25">
      <c r="A495" s="95" t="s">
        <v>439</v>
      </c>
      <c r="B495" s="95"/>
      <c r="C495" s="95">
        <v>51.418700000000001</v>
      </c>
      <c r="D495" s="95">
        <v>51.418700000000001</v>
      </c>
      <c r="E495" s="95"/>
      <c r="F495" s="95">
        <v>8.6022999999999996</v>
      </c>
      <c r="G495" s="95"/>
      <c r="H495" s="95"/>
      <c r="I495" s="95">
        <v>6.8387000000000002</v>
      </c>
      <c r="J495" s="95"/>
      <c r="K495" s="95"/>
      <c r="L495" s="95">
        <v>1.0747</v>
      </c>
      <c r="M495" s="95"/>
      <c r="N495" s="95">
        <v>0</v>
      </c>
      <c r="O495" s="95">
        <v>0</v>
      </c>
      <c r="P495" s="95"/>
    </row>
    <row r="496" spans="1:16" x14ac:dyDescent="0.25">
      <c r="A496" s="95" t="s">
        <v>440</v>
      </c>
      <c r="B496" s="95"/>
      <c r="C496" s="95">
        <v>15.1792</v>
      </c>
      <c r="D496" s="95">
        <v>15.1792</v>
      </c>
      <c r="E496" s="95"/>
      <c r="F496" s="95">
        <v>2.5394999999999999</v>
      </c>
      <c r="G496" s="95"/>
      <c r="H496" s="95"/>
      <c r="I496" s="95">
        <v>2.0188000000000001</v>
      </c>
      <c r="J496" s="95"/>
      <c r="K496" s="95"/>
      <c r="L496" s="95">
        <v>0.31719999999999998</v>
      </c>
      <c r="M496" s="95"/>
      <c r="N496" s="95">
        <v>0</v>
      </c>
      <c r="O496" s="95">
        <v>0</v>
      </c>
      <c r="P496" s="95"/>
    </row>
    <row r="497" spans="1:16" x14ac:dyDescent="0.25">
      <c r="A497" s="95" t="s">
        <v>441</v>
      </c>
      <c r="B497" s="95"/>
      <c r="C497" s="95">
        <v>59.610500000000002</v>
      </c>
      <c r="D497" s="95">
        <v>59.610500000000002</v>
      </c>
      <c r="E497" s="95"/>
      <c r="F497" s="95">
        <v>9.9727999999999994</v>
      </c>
      <c r="G497" s="95"/>
      <c r="H497" s="95"/>
      <c r="I497" s="95">
        <v>7.9282000000000004</v>
      </c>
      <c r="J497" s="95"/>
      <c r="K497" s="95"/>
      <c r="L497" s="95">
        <v>1.2459</v>
      </c>
      <c r="M497" s="95"/>
      <c r="N497" s="95">
        <v>0</v>
      </c>
      <c r="O497" s="95">
        <v>0</v>
      </c>
      <c r="P497" s="95"/>
    </row>
    <row r="498" spans="1:16" x14ac:dyDescent="0.25">
      <c r="A498" s="95" t="s">
        <v>442</v>
      </c>
      <c r="B498" s="95"/>
      <c r="C498" s="95">
        <v>13.978199999999999</v>
      </c>
      <c r="D498" s="95">
        <v>13.978199999999999</v>
      </c>
      <c r="E498" s="95"/>
      <c r="F498" s="95">
        <v>2.3386</v>
      </c>
      <c r="G498" s="95"/>
      <c r="H498" s="95"/>
      <c r="I498" s="95">
        <v>1.8591</v>
      </c>
      <c r="J498" s="95"/>
      <c r="K498" s="95"/>
      <c r="L498" s="95">
        <v>0.29210000000000003</v>
      </c>
      <c r="M498" s="95"/>
      <c r="N498" s="95">
        <v>0</v>
      </c>
      <c r="O498" s="95">
        <v>0</v>
      </c>
      <c r="P498" s="95"/>
    </row>
    <row r="499" spans="1:16" x14ac:dyDescent="0.25">
      <c r="A499" s="95" t="s">
        <v>443</v>
      </c>
      <c r="B499" s="95"/>
      <c r="C499" s="95"/>
      <c r="D499" s="95">
        <v>0</v>
      </c>
      <c r="E499" s="95"/>
      <c r="F499" s="95"/>
      <c r="G499" s="95"/>
      <c r="H499" s="95"/>
      <c r="I499" s="95">
        <v>0</v>
      </c>
      <c r="J499" s="95"/>
      <c r="K499" s="95"/>
      <c r="L499" s="95">
        <v>0</v>
      </c>
      <c r="M499" s="95"/>
      <c r="N499" s="95">
        <v>0</v>
      </c>
      <c r="O499" s="95">
        <v>0</v>
      </c>
      <c r="P499" s="95"/>
    </row>
    <row r="500" spans="1:16" x14ac:dyDescent="0.25">
      <c r="A500" s="95" t="s">
        <v>444</v>
      </c>
      <c r="B500" s="95"/>
      <c r="C500" s="95">
        <v>51.839100000000002</v>
      </c>
      <c r="D500" s="95">
        <v>51.839100000000002</v>
      </c>
      <c r="E500" s="95">
        <v>0</v>
      </c>
      <c r="F500" s="95">
        <v>8.6727000000000007</v>
      </c>
      <c r="G500" s="95"/>
      <c r="H500" s="95"/>
      <c r="I500" s="95">
        <v>6.8945999999999996</v>
      </c>
      <c r="J500" s="95"/>
      <c r="K500" s="95"/>
      <c r="L500" s="95">
        <v>1.0833999999999999</v>
      </c>
      <c r="M500" s="95"/>
      <c r="N500" s="95">
        <v>0</v>
      </c>
      <c r="O500" s="95">
        <v>0</v>
      </c>
      <c r="P500" s="95"/>
    </row>
    <row r="501" spans="1:16" x14ac:dyDescent="0.25">
      <c r="A501" s="95" t="s">
        <v>445</v>
      </c>
      <c r="B501" s="95">
        <v>505</v>
      </c>
      <c r="C501" s="95">
        <v>21.7273</v>
      </c>
      <c r="D501" s="95">
        <v>526.72730000000001</v>
      </c>
      <c r="E501" s="95">
        <v>278.11</v>
      </c>
      <c r="F501" s="95">
        <v>88.121499999999997</v>
      </c>
      <c r="G501" s="95">
        <v>47.497100000000003</v>
      </c>
      <c r="H501" s="95">
        <v>59</v>
      </c>
      <c r="I501" s="95">
        <v>70.054699999999997</v>
      </c>
      <c r="J501" s="95"/>
      <c r="K501" s="95"/>
      <c r="L501" s="95">
        <v>11.008599999999999</v>
      </c>
      <c r="M501" s="95"/>
      <c r="N501" s="95">
        <v>22</v>
      </c>
      <c r="O501" s="95">
        <v>0</v>
      </c>
      <c r="P501" s="95">
        <v>596.22439999999995</v>
      </c>
    </row>
    <row r="502" spans="1:16" x14ac:dyDescent="0.25">
      <c r="A502" s="95" t="s">
        <v>446</v>
      </c>
      <c r="B502" s="95"/>
      <c r="C502" s="95">
        <v>53.691099999999999</v>
      </c>
      <c r="D502" s="95">
        <v>53.691099999999999</v>
      </c>
      <c r="E502" s="95"/>
      <c r="F502" s="95">
        <v>8.9824999999999999</v>
      </c>
      <c r="G502" s="95"/>
      <c r="H502" s="95"/>
      <c r="I502" s="95">
        <v>7.1409000000000002</v>
      </c>
      <c r="J502" s="95"/>
      <c r="K502" s="95"/>
      <c r="L502" s="95">
        <v>1.1221000000000001</v>
      </c>
      <c r="M502" s="95"/>
      <c r="N502" s="95">
        <v>0</v>
      </c>
      <c r="O502" s="95">
        <v>0</v>
      </c>
      <c r="P502" s="95"/>
    </row>
    <row r="503" spans="1:16" x14ac:dyDescent="0.25">
      <c r="A503" s="95" t="s">
        <v>447</v>
      </c>
      <c r="B503" s="95"/>
      <c r="C503" s="95">
        <v>26.723700000000001</v>
      </c>
      <c r="D503" s="95">
        <v>26.723700000000001</v>
      </c>
      <c r="E503" s="95"/>
      <c r="F503" s="95">
        <v>4.4709000000000003</v>
      </c>
      <c r="G503" s="95"/>
      <c r="H503" s="95"/>
      <c r="I503" s="95">
        <v>3.5543</v>
      </c>
      <c r="J503" s="95"/>
      <c r="K503" s="95"/>
      <c r="L503" s="95">
        <v>0.5585</v>
      </c>
      <c r="M503" s="95"/>
      <c r="N503" s="95">
        <v>0</v>
      </c>
      <c r="O503" s="95">
        <v>0</v>
      </c>
      <c r="P503" s="95"/>
    </row>
    <row r="504" spans="1:16" x14ac:dyDescent="0.25">
      <c r="A504" s="95" t="s">
        <v>448</v>
      </c>
      <c r="B504" s="95"/>
      <c r="C504" s="95"/>
      <c r="D504" s="95">
        <v>0</v>
      </c>
      <c r="E504" s="95"/>
      <c r="F504" s="95"/>
      <c r="G504" s="95"/>
      <c r="H504" s="95"/>
      <c r="I504" s="95">
        <v>0</v>
      </c>
      <c r="J504" s="95"/>
      <c r="K504" s="95"/>
      <c r="L504" s="95">
        <v>0</v>
      </c>
      <c r="M504" s="95"/>
      <c r="N504" s="95">
        <v>0</v>
      </c>
      <c r="O504" s="95">
        <v>0</v>
      </c>
      <c r="P504" s="95"/>
    </row>
    <row r="505" spans="1:16" x14ac:dyDescent="0.25">
      <c r="A505" s="95" t="s">
        <v>449</v>
      </c>
      <c r="B505" s="95"/>
      <c r="C505" s="95">
        <v>23.957699999999999</v>
      </c>
      <c r="D505" s="95">
        <v>23.957699999999999</v>
      </c>
      <c r="E505" s="95">
        <v>0</v>
      </c>
      <c r="F505" s="95">
        <v>4.0080999999999998</v>
      </c>
      <c r="G505" s="95"/>
      <c r="H505" s="95"/>
      <c r="I505" s="95">
        <v>3.1863999999999999</v>
      </c>
      <c r="J505" s="95"/>
      <c r="K505" s="95"/>
      <c r="L505" s="95">
        <v>0.50070000000000003</v>
      </c>
      <c r="M505" s="95"/>
      <c r="N505" s="95">
        <v>0</v>
      </c>
      <c r="O505" s="95">
        <v>0</v>
      </c>
      <c r="P505" s="95"/>
    </row>
    <row r="506" spans="1:16" x14ac:dyDescent="0.25">
      <c r="A506" s="95" t="s">
        <v>450</v>
      </c>
      <c r="B506" s="95"/>
      <c r="C506" s="95"/>
      <c r="D506" s="95">
        <v>0</v>
      </c>
      <c r="E506" s="95"/>
      <c r="F506" s="95"/>
      <c r="G506" s="95"/>
      <c r="H506" s="95"/>
      <c r="I506" s="95">
        <v>0</v>
      </c>
      <c r="J506" s="95"/>
      <c r="K506" s="95"/>
      <c r="L506" s="95">
        <v>0</v>
      </c>
      <c r="M506" s="95"/>
      <c r="N506" s="95">
        <v>0</v>
      </c>
      <c r="O506" s="95">
        <v>0</v>
      </c>
      <c r="P506" s="95"/>
    </row>
    <row r="507" spans="1:16" x14ac:dyDescent="0.25">
      <c r="A507" s="95" t="s">
        <v>451</v>
      </c>
      <c r="B507" s="95"/>
      <c r="C507" s="95">
        <v>1.7601</v>
      </c>
      <c r="D507" s="95">
        <v>1.7601</v>
      </c>
      <c r="E507" s="95"/>
      <c r="F507" s="95">
        <v>0.29449999999999998</v>
      </c>
      <c r="G507" s="95"/>
      <c r="H507" s="95"/>
      <c r="I507" s="95">
        <v>0.2341</v>
      </c>
      <c r="J507" s="95"/>
      <c r="K507" s="95"/>
      <c r="L507" s="95">
        <v>3.6799999999999999E-2</v>
      </c>
      <c r="M507" s="95"/>
      <c r="N507" s="95">
        <v>0</v>
      </c>
      <c r="O507" s="95">
        <v>0</v>
      </c>
      <c r="P507" s="95"/>
    </row>
    <row r="508" spans="1:16" x14ac:dyDescent="0.25">
      <c r="A508" s="95" t="s">
        <v>562</v>
      </c>
      <c r="B508" s="95"/>
      <c r="C508" s="95">
        <v>5.9557000000000002</v>
      </c>
      <c r="D508" s="95"/>
      <c r="E508" s="95"/>
      <c r="F508" s="95">
        <v>0.99639999999999995</v>
      </c>
      <c r="G508" s="95"/>
      <c r="H508" s="95"/>
      <c r="I508" s="95">
        <v>0</v>
      </c>
      <c r="J508" s="95"/>
      <c r="K508" s="95"/>
      <c r="L508" s="95">
        <v>0</v>
      </c>
      <c r="M508" s="95"/>
      <c r="N508" s="95">
        <v>0</v>
      </c>
      <c r="O508" s="95">
        <v>0</v>
      </c>
      <c r="P508" s="95"/>
    </row>
    <row r="509" spans="1:16" x14ac:dyDescent="0.25">
      <c r="A509" s="95" t="s">
        <v>452</v>
      </c>
      <c r="B509" s="97">
        <v>1042</v>
      </c>
      <c r="C509" s="95">
        <v>41.6646</v>
      </c>
      <c r="D509" s="97">
        <v>1083.6646000000001</v>
      </c>
      <c r="E509" s="95">
        <v>662.5</v>
      </c>
      <c r="F509" s="95">
        <v>181.2971</v>
      </c>
      <c r="G509" s="95">
        <v>120.30070000000001</v>
      </c>
      <c r="H509" s="95">
        <v>228</v>
      </c>
      <c r="I509" s="95">
        <v>144.12739999999999</v>
      </c>
      <c r="J509" s="95">
        <v>62.904499999999999</v>
      </c>
      <c r="K509" s="95">
        <v>5</v>
      </c>
      <c r="L509" s="95">
        <v>22.648599999999998</v>
      </c>
      <c r="M509" s="95"/>
      <c r="N509" s="95">
        <v>26</v>
      </c>
      <c r="O509" s="95">
        <v>0</v>
      </c>
      <c r="P509" s="97">
        <v>1292.8697999999999</v>
      </c>
    </row>
    <row r="510" spans="1:16" x14ac:dyDescent="0.25">
      <c r="A510" s="95" t="s">
        <v>453</v>
      </c>
      <c r="B510" s="95"/>
      <c r="C510" s="95">
        <v>84.605099999999993</v>
      </c>
      <c r="D510" s="95">
        <v>84.605099999999993</v>
      </c>
      <c r="E510" s="95"/>
      <c r="F510" s="95">
        <v>14.154400000000001</v>
      </c>
      <c r="G510" s="95"/>
      <c r="H510" s="95"/>
      <c r="I510" s="95">
        <v>11.2525</v>
      </c>
      <c r="J510" s="95"/>
      <c r="K510" s="95"/>
      <c r="L510" s="95">
        <v>1.7682</v>
      </c>
      <c r="M510" s="95"/>
      <c r="N510" s="95">
        <v>0</v>
      </c>
      <c r="O510" s="95">
        <v>0</v>
      </c>
      <c r="P510" s="95"/>
    </row>
    <row r="511" spans="1:16" x14ac:dyDescent="0.25">
      <c r="A511" s="95" t="s">
        <v>454</v>
      </c>
      <c r="B511" s="95"/>
      <c r="C511" s="95">
        <v>54.926499999999997</v>
      </c>
      <c r="D511" s="95">
        <v>54.926499999999997</v>
      </c>
      <c r="E511" s="95"/>
      <c r="F511" s="95">
        <v>9.1891999999999996</v>
      </c>
      <c r="G511" s="95"/>
      <c r="H511" s="95"/>
      <c r="I511" s="95">
        <v>7.3052000000000001</v>
      </c>
      <c r="J511" s="95"/>
      <c r="K511" s="95"/>
      <c r="L511" s="95">
        <v>1.1479999999999999</v>
      </c>
      <c r="M511" s="95"/>
      <c r="N511" s="95">
        <v>0</v>
      </c>
      <c r="O511" s="95">
        <v>0</v>
      </c>
      <c r="P511" s="95"/>
    </row>
    <row r="512" spans="1:16" x14ac:dyDescent="0.25">
      <c r="A512" s="95" t="s">
        <v>563</v>
      </c>
      <c r="B512" s="95"/>
      <c r="C512" s="95">
        <v>6.5704000000000002</v>
      </c>
      <c r="D512" s="95"/>
      <c r="E512" s="95"/>
      <c r="F512" s="95">
        <v>1.0992</v>
      </c>
      <c r="G512" s="95"/>
      <c r="H512" s="95"/>
      <c r="I512" s="95">
        <v>0</v>
      </c>
      <c r="J512" s="95"/>
      <c r="K512" s="95"/>
      <c r="L512" s="95">
        <v>0</v>
      </c>
      <c r="M512" s="95"/>
      <c r="N512" s="95">
        <v>0</v>
      </c>
      <c r="O512" s="95">
        <v>0</v>
      </c>
      <c r="P512" s="95"/>
    </row>
    <row r="513" spans="1:16" x14ac:dyDescent="0.25">
      <c r="A513" s="95" t="s">
        <v>564</v>
      </c>
      <c r="B513" s="95"/>
      <c r="C513" s="95"/>
      <c r="D513" s="95"/>
      <c r="E513" s="95"/>
      <c r="F513" s="95"/>
      <c r="G513" s="95"/>
      <c r="H513" s="95"/>
      <c r="I513" s="95">
        <v>0</v>
      </c>
      <c r="J513" s="95"/>
      <c r="K513" s="95"/>
      <c r="L513" s="95">
        <v>0</v>
      </c>
      <c r="M513" s="95"/>
      <c r="N513" s="95">
        <v>0</v>
      </c>
      <c r="O513" s="95">
        <v>0</v>
      </c>
      <c r="P513" s="95"/>
    </row>
    <row r="514" spans="1:16" x14ac:dyDescent="0.25">
      <c r="A514" s="95" t="s">
        <v>565</v>
      </c>
      <c r="B514" s="95"/>
      <c r="C514" s="95">
        <v>3.3736999999999999</v>
      </c>
      <c r="D514" s="95"/>
      <c r="E514" s="95">
        <v>0</v>
      </c>
      <c r="F514" s="95">
        <v>0.56440000000000001</v>
      </c>
      <c r="G514" s="95"/>
      <c r="H514" s="95"/>
      <c r="I514" s="95">
        <v>0</v>
      </c>
      <c r="J514" s="95"/>
      <c r="K514" s="95"/>
      <c r="L514" s="95">
        <v>0</v>
      </c>
      <c r="M514" s="95"/>
      <c r="N514" s="95">
        <v>0</v>
      </c>
      <c r="O514" s="95">
        <v>0</v>
      </c>
      <c r="P514" s="95"/>
    </row>
    <row r="515" spans="1:16" x14ac:dyDescent="0.25">
      <c r="A515" s="95" t="s">
        <v>455</v>
      </c>
      <c r="B515" s="95">
        <v>818</v>
      </c>
      <c r="C515" s="95">
        <v>24.5944</v>
      </c>
      <c r="D515" s="95">
        <v>842.59439999999995</v>
      </c>
      <c r="E515" s="95">
        <v>462.06</v>
      </c>
      <c r="F515" s="95">
        <v>140.96600000000001</v>
      </c>
      <c r="G515" s="95">
        <v>80.273499999999999</v>
      </c>
      <c r="H515" s="95">
        <v>147</v>
      </c>
      <c r="I515" s="95">
        <v>112.0651</v>
      </c>
      <c r="J515" s="95">
        <v>26.2012</v>
      </c>
      <c r="K515" s="95">
        <v>5</v>
      </c>
      <c r="L515" s="95">
        <v>17.610199999999999</v>
      </c>
      <c r="M515" s="95"/>
      <c r="N515" s="95">
        <v>3</v>
      </c>
      <c r="O515" s="95">
        <v>0</v>
      </c>
      <c r="P515" s="95">
        <v>952.06910000000005</v>
      </c>
    </row>
    <row r="516" spans="1:16" x14ac:dyDescent="0.25">
      <c r="A516" s="95" t="s">
        <v>456</v>
      </c>
      <c r="B516" s="95"/>
      <c r="C516" s="95">
        <v>9.7216000000000005</v>
      </c>
      <c r="D516" s="95">
        <v>9.7216000000000005</v>
      </c>
      <c r="E516" s="95"/>
      <c r="F516" s="95">
        <v>1.6264000000000001</v>
      </c>
      <c r="G516" s="95"/>
      <c r="H516" s="95"/>
      <c r="I516" s="95">
        <v>1.2929999999999999</v>
      </c>
      <c r="J516" s="95"/>
      <c r="K516" s="95"/>
      <c r="L516" s="95">
        <v>0.20319999999999999</v>
      </c>
      <c r="M516" s="95"/>
      <c r="N516" s="95">
        <v>0</v>
      </c>
      <c r="O516" s="95">
        <v>0</v>
      </c>
      <c r="P516" s="95"/>
    </row>
    <row r="517" spans="1:16" x14ac:dyDescent="0.25">
      <c r="A517" s="95" t="s">
        <v>457</v>
      </c>
      <c r="B517" s="95"/>
      <c r="C517" s="95">
        <v>9.4968000000000004</v>
      </c>
      <c r="D517" s="95">
        <v>9.4968000000000004</v>
      </c>
      <c r="E517" s="95">
        <v>0</v>
      </c>
      <c r="F517" s="95">
        <v>1.5888</v>
      </c>
      <c r="G517" s="95"/>
      <c r="H517" s="95"/>
      <c r="I517" s="95">
        <v>1.2630999999999999</v>
      </c>
      <c r="J517" s="95"/>
      <c r="K517" s="95"/>
      <c r="L517" s="95">
        <v>0.19850000000000001</v>
      </c>
      <c r="M517" s="95"/>
      <c r="N517" s="95">
        <v>0</v>
      </c>
      <c r="O517" s="95">
        <v>0</v>
      </c>
      <c r="P517" s="95"/>
    </row>
    <row r="518" spans="1:16" x14ac:dyDescent="0.25">
      <c r="A518" s="95" t="s">
        <v>458</v>
      </c>
      <c r="B518" s="95"/>
      <c r="C518" s="95">
        <v>22.920300000000001</v>
      </c>
      <c r="D518" s="95">
        <v>22.920300000000001</v>
      </c>
      <c r="E518" s="95">
        <v>0</v>
      </c>
      <c r="F518" s="95">
        <v>3.8346</v>
      </c>
      <c r="G518" s="95"/>
      <c r="H518" s="95"/>
      <c r="I518" s="95">
        <v>3.0484</v>
      </c>
      <c r="J518" s="95"/>
      <c r="K518" s="95"/>
      <c r="L518" s="95">
        <v>0.47899999999999998</v>
      </c>
      <c r="M518" s="95"/>
      <c r="N518" s="95">
        <v>0</v>
      </c>
      <c r="O518" s="95">
        <v>0</v>
      </c>
      <c r="P518" s="95"/>
    </row>
    <row r="519" spans="1:16" x14ac:dyDescent="0.25">
      <c r="A519" s="95" t="s">
        <v>459</v>
      </c>
      <c r="B519" s="95"/>
      <c r="C519" s="95">
        <v>9.0652000000000008</v>
      </c>
      <c r="D519" s="95">
        <v>9.0652000000000008</v>
      </c>
      <c r="E519" s="95"/>
      <c r="F519" s="95">
        <v>1.5165999999999999</v>
      </c>
      <c r="G519" s="95"/>
      <c r="H519" s="95"/>
      <c r="I519" s="95">
        <v>1.2057</v>
      </c>
      <c r="J519" s="95"/>
      <c r="K519" s="95"/>
      <c r="L519" s="95">
        <v>0.1895</v>
      </c>
      <c r="M519" s="95"/>
      <c r="N519" s="95">
        <v>0</v>
      </c>
      <c r="O519" s="95">
        <v>0</v>
      </c>
      <c r="P519" s="95"/>
    </row>
    <row r="520" spans="1:16" x14ac:dyDescent="0.25">
      <c r="A520" s="95" t="s">
        <v>566</v>
      </c>
      <c r="B520" s="95"/>
      <c r="C520" s="95">
        <v>3.5084</v>
      </c>
      <c r="D520" s="95"/>
      <c r="E520" s="95">
        <v>0</v>
      </c>
      <c r="F520" s="95">
        <v>0.58699999999999997</v>
      </c>
      <c r="G520" s="95"/>
      <c r="H520" s="95"/>
      <c r="I520" s="95">
        <v>0</v>
      </c>
      <c r="J520" s="95"/>
      <c r="K520" s="95"/>
      <c r="L520" s="95">
        <v>0</v>
      </c>
      <c r="M520" s="95"/>
      <c r="N520" s="95">
        <v>0</v>
      </c>
      <c r="O520" s="95">
        <v>0</v>
      </c>
      <c r="P520" s="95"/>
    </row>
    <row r="521" spans="1:16" x14ac:dyDescent="0.25">
      <c r="A521" s="95" t="s">
        <v>460</v>
      </c>
      <c r="B521" s="95"/>
      <c r="C521" s="95">
        <v>47.7605</v>
      </c>
      <c r="D521" s="95">
        <v>47.7605</v>
      </c>
      <c r="E521" s="95"/>
      <c r="F521" s="95">
        <v>7.9903000000000004</v>
      </c>
      <c r="G521" s="95"/>
      <c r="H521" s="95"/>
      <c r="I521" s="95">
        <v>6.3521000000000001</v>
      </c>
      <c r="J521" s="95"/>
      <c r="K521" s="95"/>
      <c r="L521" s="95">
        <v>0.99819999999999998</v>
      </c>
      <c r="M521" s="95"/>
      <c r="N521" s="95">
        <v>0</v>
      </c>
      <c r="O521" s="95">
        <v>0</v>
      </c>
      <c r="P521" s="95"/>
    </row>
    <row r="522" spans="1:16" x14ac:dyDescent="0.25">
      <c r="A522" s="95" t="s">
        <v>461</v>
      </c>
      <c r="B522" s="95"/>
      <c r="C522" s="95"/>
      <c r="D522" s="95">
        <v>0</v>
      </c>
      <c r="E522" s="95"/>
      <c r="F522" s="95"/>
      <c r="G522" s="95"/>
      <c r="H522" s="95"/>
      <c r="I522" s="95">
        <v>0</v>
      </c>
      <c r="J522" s="95"/>
      <c r="K522" s="95"/>
      <c r="L522" s="95">
        <v>0</v>
      </c>
      <c r="M522" s="95"/>
      <c r="N522" s="95">
        <v>0</v>
      </c>
      <c r="O522" s="95">
        <v>0</v>
      </c>
      <c r="P522" s="95"/>
    </row>
    <row r="523" spans="1:16" x14ac:dyDescent="0.25">
      <c r="A523" s="95" t="s">
        <v>462</v>
      </c>
      <c r="B523" s="95">
        <v>178</v>
      </c>
      <c r="C523" s="95"/>
      <c r="D523" s="95">
        <v>178</v>
      </c>
      <c r="E523" s="95">
        <v>125.81</v>
      </c>
      <c r="F523" s="95">
        <v>29.779399999999999</v>
      </c>
      <c r="G523" s="95">
        <v>24.0076</v>
      </c>
      <c r="H523" s="95">
        <v>27</v>
      </c>
      <c r="I523" s="95">
        <v>23.673999999999999</v>
      </c>
      <c r="J523" s="95">
        <v>2.4944999999999999</v>
      </c>
      <c r="K523" s="95">
        <v>3</v>
      </c>
      <c r="L523" s="95">
        <v>3.7202000000000002</v>
      </c>
      <c r="M523" s="95"/>
      <c r="N523" s="95">
        <v>8</v>
      </c>
      <c r="O523" s="95">
        <v>0</v>
      </c>
      <c r="P523" s="95">
        <v>212.50210000000001</v>
      </c>
    </row>
    <row r="524" spans="1:16" x14ac:dyDescent="0.25">
      <c r="A524" s="95" t="s">
        <v>463</v>
      </c>
      <c r="B524" s="95"/>
      <c r="C524" s="95"/>
      <c r="D524" s="95">
        <v>0</v>
      </c>
      <c r="E524" s="95"/>
      <c r="F524" s="95"/>
      <c r="G524" s="95"/>
      <c r="H524" s="95"/>
      <c r="I524" s="95">
        <v>0</v>
      </c>
      <c r="J524" s="95"/>
      <c r="K524" s="95"/>
      <c r="L524" s="95">
        <v>0</v>
      </c>
      <c r="M524" s="95"/>
      <c r="N524" s="95">
        <v>0</v>
      </c>
      <c r="O524" s="95">
        <v>0</v>
      </c>
      <c r="P524" s="95"/>
    </row>
    <row r="525" spans="1:16" x14ac:dyDescent="0.25">
      <c r="A525" s="95" t="s">
        <v>464</v>
      </c>
      <c r="B525" s="95">
        <v>1612</v>
      </c>
      <c r="C525" s="95">
        <v>62.035699999999999</v>
      </c>
      <c r="D525" s="95">
        <v>1674.0356999999999</v>
      </c>
      <c r="E525" s="95">
        <v>763.34</v>
      </c>
      <c r="F525" s="95">
        <v>280.06619999999998</v>
      </c>
      <c r="G525" s="95">
        <v>120.8185</v>
      </c>
      <c r="H525" s="95">
        <v>278</v>
      </c>
      <c r="I525" s="95">
        <v>222.64670000000001</v>
      </c>
      <c r="J525" s="95">
        <v>41.514899999999997</v>
      </c>
      <c r="K525" s="95">
        <v>121</v>
      </c>
      <c r="L525" s="95">
        <v>34.987299999999998</v>
      </c>
      <c r="M525" s="95">
        <v>51.607599999999998</v>
      </c>
      <c r="N525" s="95">
        <v>0</v>
      </c>
      <c r="O525" s="95">
        <v>0</v>
      </c>
      <c r="P525" s="95">
        <v>1887.9766999999999</v>
      </c>
    </row>
    <row r="526" spans="1:16" x14ac:dyDescent="0.25">
      <c r="A526" s="95" t="s">
        <v>465</v>
      </c>
      <c r="B526" s="95">
        <v>2570</v>
      </c>
      <c r="C526" s="95">
        <v>89.505600000000001</v>
      </c>
      <c r="D526" s="95">
        <v>2659.5056</v>
      </c>
      <c r="E526" s="95">
        <v>1098.19</v>
      </c>
      <c r="F526" s="95">
        <v>444.93529999999998</v>
      </c>
      <c r="G526" s="95">
        <v>163.31370000000001</v>
      </c>
      <c r="H526" s="95">
        <v>506</v>
      </c>
      <c r="I526" s="95">
        <v>353.71420000000001</v>
      </c>
      <c r="J526" s="95">
        <v>114.21429999999999</v>
      </c>
      <c r="K526" s="95">
        <v>23</v>
      </c>
      <c r="L526" s="95">
        <v>55.5837</v>
      </c>
      <c r="M526" s="95"/>
      <c r="N526" s="95">
        <v>0</v>
      </c>
      <c r="O526" s="95">
        <v>0</v>
      </c>
      <c r="P526" s="95">
        <v>2937.0336000000002</v>
      </c>
    </row>
    <row r="527" spans="1:16" x14ac:dyDescent="0.25">
      <c r="A527" s="95" t="s">
        <v>466</v>
      </c>
      <c r="B527" s="95"/>
      <c r="C527" s="95">
        <v>21.895299999999999</v>
      </c>
      <c r="D527" s="95">
        <v>21.895299999999999</v>
      </c>
      <c r="E527" s="95">
        <v>0</v>
      </c>
      <c r="F527" s="95">
        <v>3.6631</v>
      </c>
      <c r="G527" s="95"/>
      <c r="H527" s="95"/>
      <c r="I527" s="95">
        <v>2.9121000000000001</v>
      </c>
      <c r="J527" s="95"/>
      <c r="K527" s="95"/>
      <c r="L527" s="95">
        <v>0.45760000000000001</v>
      </c>
      <c r="M527" s="95"/>
      <c r="N527" s="95">
        <v>0</v>
      </c>
      <c r="O527" s="95">
        <v>0</v>
      </c>
      <c r="P527" s="95"/>
    </row>
    <row r="528" spans="1:16" x14ac:dyDescent="0.25">
      <c r="A528" s="95" t="s">
        <v>467</v>
      </c>
      <c r="B528" s="95"/>
      <c r="C528" s="95">
        <v>77.543499999999995</v>
      </c>
      <c r="D528" s="95">
        <v>77.543499999999995</v>
      </c>
      <c r="E528" s="95">
        <v>0</v>
      </c>
      <c r="F528" s="95">
        <v>12.973000000000001</v>
      </c>
      <c r="G528" s="95"/>
      <c r="H528" s="95"/>
      <c r="I528" s="95">
        <v>10.3133</v>
      </c>
      <c r="J528" s="95"/>
      <c r="K528" s="95"/>
      <c r="L528" s="95">
        <v>1.6207</v>
      </c>
      <c r="M528" s="95"/>
      <c r="N528" s="95">
        <v>0</v>
      </c>
      <c r="O528" s="95">
        <v>0</v>
      </c>
      <c r="P528" s="95"/>
    </row>
    <row r="529" spans="1:16" x14ac:dyDescent="0.25">
      <c r="A529" s="95" t="s">
        <v>567</v>
      </c>
      <c r="B529" s="95"/>
      <c r="C529" s="95"/>
      <c r="D529" s="95"/>
      <c r="E529" s="95">
        <v>0</v>
      </c>
      <c r="F529" s="95"/>
      <c r="G529" s="95"/>
      <c r="H529" s="95"/>
      <c r="I529" s="95">
        <v>0</v>
      </c>
      <c r="J529" s="95"/>
      <c r="K529" s="95"/>
      <c r="L529" s="95">
        <v>0</v>
      </c>
      <c r="M529" s="95"/>
      <c r="N529" s="95">
        <v>0</v>
      </c>
      <c r="O529" s="95">
        <v>0</v>
      </c>
      <c r="P529" s="95"/>
    </row>
    <row r="530" spans="1:16" x14ac:dyDescent="0.25">
      <c r="A530" s="95" t="s">
        <v>468</v>
      </c>
      <c r="B530" s="95"/>
      <c r="C530" s="95"/>
      <c r="D530" s="95">
        <v>0</v>
      </c>
      <c r="E530" s="95">
        <v>0</v>
      </c>
      <c r="F530" s="95"/>
      <c r="G530" s="95"/>
      <c r="H530" s="95"/>
      <c r="I530" s="95">
        <v>0</v>
      </c>
      <c r="J530" s="95"/>
      <c r="K530" s="95"/>
      <c r="L530" s="95">
        <v>0</v>
      </c>
      <c r="M530" s="95"/>
      <c r="N530" s="95">
        <v>0</v>
      </c>
      <c r="O530" s="95">
        <v>0</v>
      </c>
      <c r="P530" s="95"/>
    </row>
    <row r="531" spans="1:16" x14ac:dyDescent="0.25">
      <c r="A531" s="95" t="s">
        <v>469</v>
      </c>
      <c r="B531" s="95"/>
      <c r="C531" s="95">
        <v>19.627700000000001</v>
      </c>
      <c r="D531" s="95">
        <v>19.627700000000001</v>
      </c>
      <c r="E531" s="95"/>
      <c r="F531" s="95">
        <v>3.2837000000000001</v>
      </c>
      <c r="G531" s="95"/>
      <c r="H531" s="95"/>
      <c r="I531" s="95">
        <v>2.6105</v>
      </c>
      <c r="J531" s="95"/>
      <c r="K531" s="95"/>
      <c r="L531" s="95">
        <v>0.41020000000000001</v>
      </c>
      <c r="M531" s="95"/>
      <c r="N531" s="95">
        <v>0</v>
      </c>
      <c r="O531" s="95">
        <v>0</v>
      </c>
      <c r="P531" s="95"/>
    </row>
    <row r="532" spans="1:16" x14ac:dyDescent="0.25">
      <c r="A532" s="95" t="s">
        <v>470</v>
      </c>
      <c r="B532" s="95"/>
      <c r="C532" s="95">
        <v>18.474699999999999</v>
      </c>
      <c r="D532" s="95">
        <v>18.474699999999999</v>
      </c>
      <c r="E532" s="95"/>
      <c r="F532" s="95">
        <v>3.0908000000000002</v>
      </c>
      <c r="G532" s="95"/>
      <c r="H532" s="95"/>
      <c r="I532" s="95">
        <v>2.4571000000000001</v>
      </c>
      <c r="J532" s="95"/>
      <c r="K532" s="95"/>
      <c r="L532" s="95">
        <v>0.3861</v>
      </c>
      <c r="M532" s="95"/>
      <c r="N532" s="95">
        <v>0</v>
      </c>
      <c r="O532" s="95">
        <v>0</v>
      </c>
      <c r="P532" s="95"/>
    </row>
    <row r="533" spans="1:16" x14ac:dyDescent="0.25">
      <c r="A533" s="95" t="s">
        <v>471</v>
      </c>
      <c r="B533" s="95"/>
      <c r="C533" s="95"/>
      <c r="D533" s="95">
        <v>0</v>
      </c>
      <c r="E533" s="95"/>
      <c r="F533" s="95"/>
      <c r="G533" s="95"/>
      <c r="H533" s="95"/>
      <c r="I533" s="95">
        <v>0</v>
      </c>
      <c r="J533" s="95"/>
      <c r="K533" s="95"/>
      <c r="L533" s="95">
        <v>0</v>
      </c>
      <c r="M533" s="95"/>
      <c r="N533" s="95">
        <v>0</v>
      </c>
      <c r="O533" s="95">
        <v>0</v>
      </c>
      <c r="P533" s="95"/>
    </row>
    <row r="534" spans="1:16" x14ac:dyDescent="0.25">
      <c r="A534" s="95" t="s">
        <v>472</v>
      </c>
      <c r="B534" s="95"/>
      <c r="C534" s="95">
        <v>27.412299999999998</v>
      </c>
      <c r="D534" s="95">
        <v>27.412299999999998</v>
      </c>
      <c r="E534" s="95"/>
      <c r="F534" s="95">
        <v>4.5861000000000001</v>
      </c>
      <c r="G534" s="95"/>
      <c r="H534" s="95"/>
      <c r="I534" s="95">
        <v>3.6457999999999999</v>
      </c>
      <c r="J534" s="95"/>
      <c r="K534" s="95"/>
      <c r="L534" s="95">
        <v>0.57289999999999996</v>
      </c>
      <c r="M534" s="95"/>
      <c r="N534" s="95">
        <v>0</v>
      </c>
      <c r="O534" s="95">
        <v>0</v>
      </c>
      <c r="P534" s="95"/>
    </row>
    <row r="535" spans="1:16" x14ac:dyDescent="0.25">
      <c r="A535" s="95" t="s">
        <v>473</v>
      </c>
      <c r="B535" s="95">
        <v>2665</v>
      </c>
      <c r="C535" s="95">
        <v>92.798900000000003</v>
      </c>
      <c r="D535" s="95">
        <v>2757.7988999999998</v>
      </c>
      <c r="E535" s="95">
        <v>1194.74</v>
      </c>
      <c r="F535" s="95">
        <v>461.37979999999999</v>
      </c>
      <c r="G535" s="95">
        <v>183.34010000000001</v>
      </c>
      <c r="H535" s="95">
        <v>394</v>
      </c>
      <c r="I535" s="95">
        <v>366.78730000000002</v>
      </c>
      <c r="J535" s="95">
        <v>20.409600000000001</v>
      </c>
      <c r="K535" s="95">
        <v>18</v>
      </c>
      <c r="L535" s="95">
        <v>57.637999999999998</v>
      </c>
      <c r="M535" s="95"/>
      <c r="N535" s="95">
        <v>30</v>
      </c>
      <c r="O535" s="95">
        <v>0</v>
      </c>
      <c r="P535" s="95">
        <v>2991.5486000000001</v>
      </c>
    </row>
    <row r="536" spans="1:16" x14ac:dyDescent="0.25">
      <c r="A536" s="95" t="s">
        <v>474</v>
      </c>
      <c r="B536" s="95">
        <v>676</v>
      </c>
      <c r="C536" s="95">
        <v>35.160499999999999</v>
      </c>
      <c r="D536" s="95">
        <v>711.16049999999996</v>
      </c>
      <c r="E536" s="95">
        <v>349.5</v>
      </c>
      <c r="F536" s="95">
        <v>118.9772</v>
      </c>
      <c r="G536" s="95">
        <v>57.630699999999997</v>
      </c>
      <c r="H536" s="95">
        <v>102</v>
      </c>
      <c r="I536" s="95">
        <v>94.584299999999999</v>
      </c>
      <c r="J536" s="95">
        <v>5.5617000000000001</v>
      </c>
      <c r="K536" s="95">
        <v>2</v>
      </c>
      <c r="L536" s="95">
        <v>14.863300000000001</v>
      </c>
      <c r="M536" s="95"/>
      <c r="N536" s="95">
        <v>0</v>
      </c>
      <c r="O536" s="95">
        <v>0</v>
      </c>
      <c r="P536" s="95">
        <v>774.35289999999998</v>
      </c>
    </row>
    <row r="537" spans="1:16" x14ac:dyDescent="0.25">
      <c r="A537" s="95" t="s">
        <v>475</v>
      </c>
      <c r="B537" s="95"/>
      <c r="C537" s="95"/>
      <c r="D537" s="95">
        <v>0</v>
      </c>
      <c r="E537" s="95"/>
      <c r="F537" s="95"/>
      <c r="G537" s="95"/>
      <c r="H537" s="95"/>
      <c r="I537" s="95">
        <v>0</v>
      </c>
      <c r="J537" s="95"/>
      <c r="K537" s="95"/>
      <c r="L537" s="95">
        <v>0</v>
      </c>
      <c r="M537" s="95"/>
      <c r="N537" s="95">
        <v>0</v>
      </c>
      <c r="O537" s="95">
        <v>0</v>
      </c>
      <c r="P537" s="95"/>
    </row>
    <row r="538" spans="1:16" x14ac:dyDescent="0.25">
      <c r="A538" s="95" t="s">
        <v>476</v>
      </c>
      <c r="B538" s="95"/>
      <c r="C538" s="95"/>
      <c r="D538" s="95">
        <v>0</v>
      </c>
      <c r="E538" s="95"/>
      <c r="F538" s="95"/>
      <c r="G538" s="95"/>
      <c r="H538" s="95"/>
      <c r="I538" s="95">
        <v>0</v>
      </c>
      <c r="J538" s="95"/>
      <c r="K538" s="95"/>
      <c r="L538" s="95">
        <v>0</v>
      </c>
      <c r="M538" s="95"/>
      <c r="N538" s="95">
        <v>0</v>
      </c>
      <c r="O538" s="95">
        <v>0</v>
      </c>
      <c r="P538" s="95"/>
    </row>
    <row r="539" spans="1:16" x14ac:dyDescent="0.25">
      <c r="A539" s="95" t="s">
        <v>477</v>
      </c>
      <c r="B539" s="95"/>
      <c r="C539" s="95">
        <v>41.869300000000003</v>
      </c>
      <c r="D539" s="95">
        <v>41.869300000000003</v>
      </c>
      <c r="E539" s="95"/>
      <c r="F539" s="95">
        <v>7.0046999999999997</v>
      </c>
      <c r="G539" s="95"/>
      <c r="H539" s="95"/>
      <c r="I539" s="95">
        <v>5.5686</v>
      </c>
      <c r="J539" s="95"/>
      <c r="K539" s="95"/>
      <c r="L539" s="95">
        <v>0.87509999999999999</v>
      </c>
      <c r="M539" s="95"/>
      <c r="N539" s="95">
        <v>0</v>
      </c>
      <c r="O539" s="95">
        <v>0</v>
      </c>
      <c r="P539" s="95"/>
    </row>
    <row r="540" spans="1:16" x14ac:dyDescent="0.25">
      <c r="A540" s="95" t="s">
        <v>478</v>
      </c>
      <c r="B540" s="95"/>
      <c r="C540" s="95">
        <v>49.4315</v>
      </c>
      <c r="D540" s="95">
        <v>49.4315</v>
      </c>
      <c r="E540" s="95"/>
      <c r="F540" s="95">
        <v>8.2698999999999998</v>
      </c>
      <c r="G540" s="95"/>
      <c r="H540" s="95"/>
      <c r="I540" s="95">
        <v>6.5743999999999998</v>
      </c>
      <c r="J540" s="95"/>
      <c r="K540" s="95"/>
      <c r="L540" s="95">
        <v>1.0330999999999999</v>
      </c>
      <c r="M540" s="95"/>
      <c r="N540" s="95">
        <v>0</v>
      </c>
      <c r="O540" s="95">
        <v>0</v>
      </c>
      <c r="P540" s="95"/>
    </row>
    <row r="541" spans="1:16" x14ac:dyDescent="0.25">
      <c r="A541" s="95" t="s">
        <v>479</v>
      </c>
      <c r="B541" s="95">
        <v>570</v>
      </c>
      <c r="C541" s="95">
        <v>40.181899999999999</v>
      </c>
      <c r="D541" s="95">
        <v>610.18190000000004</v>
      </c>
      <c r="E541" s="95">
        <v>368</v>
      </c>
      <c r="F541" s="95">
        <v>102.0834</v>
      </c>
      <c r="G541" s="95">
        <v>66.479100000000003</v>
      </c>
      <c r="H541" s="95">
        <v>109</v>
      </c>
      <c r="I541" s="95">
        <v>81.154200000000003</v>
      </c>
      <c r="J541" s="95">
        <v>20.884399999999999</v>
      </c>
      <c r="K541" s="95">
        <v>3</v>
      </c>
      <c r="L541" s="95">
        <v>12.752800000000001</v>
      </c>
      <c r="M541" s="95"/>
      <c r="N541" s="95">
        <v>0</v>
      </c>
      <c r="O541" s="95">
        <v>0</v>
      </c>
      <c r="P541" s="95">
        <v>697.54539999999997</v>
      </c>
    </row>
    <row r="542" spans="1:16" x14ac:dyDescent="0.25">
      <c r="A542" s="95" t="s">
        <v>568</v>
      </c>
      <c r="B542" s="95"/>
      <c r="C542" s="95">
        <v>2.3376000000000001</v>
      </c>
      <c r="D542" s="95"/>
      <c r="E542" s="95"/>
      <c r="F542" s="95">
        <v>0.3911</v>
      </c>
      <c r="G542" s="95"/>
      <c r="H542" s="95"/>
      <c r="I542" s="95">
        <v>0</v>
      </c>
      <c r="J542" s="95"/>
      <c r="K542" s="95"/>
      <c r="L542" s="95">
        <v>0</v>
      </c>
      <c r="M542" s="95"/>
      <c r="N542" s="95">
        <v>0</v>
      </c>
      <c r="O542" s="95">
        <v>0</v>
      </c>
      <c r="P542" s="95"/>
    </row>
    <row r="543" spans="1:16" x14ac:dyDescent="0.25">
      <c r="A543" s="95" t="s">
        <v>480</v>
      </c>
      <c r="B543" s="95"/>
      <c r="C543" s="95">
        <v>377.37270000000001</v>
      </c>
      <c r="D543" s="95">
        <v>377.37270000000001</v>
      </c>
      <c r="E543" s="95">
        <v>0</v>
      </c>
      <c r="F543" s="95">
        <v>63.134500000000003</v>
      </c>
      <c r="G543" s="95"/>
      <c r="H543" s="95"/>
      <c r="I543" s="95">
        <v>50.190600000000003</v>
      </c>
      <c r="J543" s="95"/>
      <c r="K543" s="95"/>
      <c r="L543" s="95">
        <v>7.8871000000000002</v>
      </c>
      <c r="M543" s="95"/>
      <c r="N543" s="95">
        <v>0</v>
      </c>
      <c r="O543" s="95">
        <v>0</v>
      </c>
      <c r="P543" s="95"/>
    </row>
    <row r="544" spans="1:16" x14ac:dyDescent="0.25">
      <c r="A544" s="95" t="s">
        <v>482</v>
      </c>
      <c r="B544" s="95">
        <v>739</v>
      </c>
      <c r="C544" s="95">
        <v>18.693999999999999</v>
      </c>
      <c r="D544" s="95">
        <v>757.69399999999996</v>
      </c>
      <c r="E544" s="95">
        <v>793.52</v>
      </c>
      <c r="F544" s="95">
        <v>126.76220000000001</v>
      </c>
      <c r="G544" s="95">
        <v>166.68940000000001</v>
      </c>
      <c r="H544" s="95">
        <v>90</v>
      </c>
      <c r="I544" s="95">
        <v>100.77330000000001</v>
      </c>
      <c r="J544" s="95"/>
      <c r="K544" s="95"/>
      <c r="L544" s="95">
        <v>15.835800000000001</v>
      </c>
      <c r="M544" s="95"/>
      <c r="N544" s="95">
        <v>21</v>
      </c>
      <c r="O544" s="95">
        <v>0</v>
      </c>
      <c r="P544" s="95">
        <v>945.38340000000005</v>
      </c>
    </row>
    <row r="545" spans="1:16" x14ac:dyDescent="0.25">
      <c r="A545" s="95" t="s">
        <v>483</v>
      </c>
      <c r="B545" s="95">
        <v>856</v>
      </c>
      <c r="C545" s="95">
        <v>21.0443</v>
      </c>
      <c r="D545" s="95">
        <v>877.04430000000002</v>
      </c>
      <c r="E545" s="95">
        <v>471</v>
      </c>
      <c r="F545" s="95">
        <v>146.7295</v>
      </c>
      <c r="G545" s="95">
        <v>81.067599999999999</v>
      </c>
      <c r="H545" s="95">
        <v>151</v>
      </c>
      <c r="I545" s="95">
        <v>116.6469</v>
      </c>
      <c r="J545" s="95">
        <v>25.764800000000001</v>
      </c>
      <c r="K545" s="95">
        <v>157</v>
      </c>
      <c r="L545" s="95">
        <v>18.330200000000001</v>
      </c>
      <c r="M545" s="95">
        <v>83.201899999999995</v>
      </c>
      <c r="N545" s="95">
        <v>29</v>
      </c>
      <c r="O545" s="95">
        <v>0</v>
      </c>
      <c r="P545" s="95">
        <v>1096.0786000000001</v>
      </c>
    </row>
    <row r="546" spans="1:16" x14ac:dyDescent="0.25">
      <c r="A546" s="95" t="s">
        <v>484</v>
      </c>
      <c r="B546" s="97">
        <v>1980</v>
      </c>
      <c r="C546" s="95">
        <v>63.005000000000003</v>
      </c>
      <c r="D546" s="97">
        <v>2043.0050000000001</v>
      </c>
      <c r="E546" s="97">
        <v>1895.31</v>
      </c>
      <c r="F546" s="95">
        <v>341.79469999999998</v>
      </c>
      <c r="G546" s="95">
        <v>388.37880000000001</v>
      </c>
      <c r="H546" s="95">
        <v>201</v>
      </c>
      <c r="I546" s="95">
        <v>271.71969999999999</v>
      </c>
      <c r="J546" s="95"/>
      <c r="K546" s="95">
        <v>462</v>
      </c>
      <c r="L546" s="95">
        <v>42.698799999999999</v>
      </c>
      <c r="M546" s="95">
        <v>251.58070000000001</v>
      </c>
      <c r="N546" s="95">
        <v>85</v>
      </c>
      <c r="O546" s="95">
        <v>0</v>
      </c>
      <c r="P546" s="97">
        <v>2767.9645</v>
      </c>
    </row>
    <row r="547" spans="1:16" x14ac:dyDescent="0.25">
      <c r="A547" s="95" t="s">
        <v>485</v>
      </c>
      <c r="B547" s="95">
        <v>450</v>
      </c>
      <c r="C547" s="95">
        <v>23.623999999999999</v>
      </c>
      <c r="D547" s="95">
        <v>473.62400000000002</v>
      </c>
      <c r="E547" s="95">
        <v>232</v>
      </c>
      <c r="F547" s="95">
        <v>79.237300000000005</v>
      </c>
      <c r="G547" s="95">
        <v>38.1907</v>
      </c>
      <c r="H547" s="95">
        <v>62</v>
      </c>
      <c r="I547" s="95">
        <v>62.991999999999997</v>
      </c>
      <c r="J547" s="95"/>
      <c r="K547" s="95"/>
      <c r="L547" s="95">
        <v>9.8986999999999998</v>
      </c>
      <c r="M547" s="95"/>
      <c r="N547" s="95">
        <v>16</v>
      </c>
      <c r="O547" s="95">
        <v>0</v>
      </c>
      <c r="P547" s="95">
        <v>527.81470000000002</v>
      </c>
    </row>
    <row r="548" spans="1:16" x14ac:dyDescent="0.25">
      <c r="A548" s="95" t="s">
        <v>486</v>
      </c>
      <c r="B548" s="95">
        <v>400</v>
      </c>
      <c r="C548" s="95"/>
      <c r="D548" s="95">
        <v>400</v>
      </c>
      <c r="E548" s="95">
        <v>269.76</v>
      </c>
      <c r="F548" s="95">
        <v>66.92</v>
      </c>
      <c r="G548" s="95">
        <v>50.71</v>
      </c>
      <c r="H548" s="95">
        <v>27</v>
      </c>
      <c r="I548" s="95">
        <v>53.2</v>
      </c>
      <c r="J548" s="95"/>
      <c r="K548" s="95">
        <v>39</v>
      </c>
      <c r="L548" s="95">
        <v>8.36</v>
      </c>
      <c r="M548" s="95">
        <v>18.384</v>
      </c>
      <c r="N548" s="95">
        <v>12</v>
      </c>
      <c r="O548" s="95">
        <v>0</v>
      </c>
      <c r="P548" s="95">
        <v>481.09399999999999</v>
      </c>
    </row>
    <row r="549" spans="1:16" x14ac:dyDescent="0.25">
      <c r="A549" s="95" t="s">
        <v>487</v>
      </c>
      <c r="B549" s="95"/>
      <c r="C549" s="95">
        <v>15.807499999999999</v>
      </c>
      <c r="D549" s="95">
        <v>15.807499999999999</v>
      </c>
      <c r="E549" s="95">
        <v>0</v>
      </c>
      <c r="F549" s="95">
        <v>2.6446000000000001</v>
      </c>
      <c r="G549" s="95"/>
      <c r="H549" s="95"/>
      <c r="I549" s="95">
        <v>2.1023999999999998</v>
      </c>
      <c r="J549" s="95"/>
      <c r="K549" s="95"/>
      <c r="L549" s="95">
        <v>0.33040000000000003</v>
      </c>
      <c r="M549" s="95"/>
      <c r="N549" s="95">
        <v>0</v>
      </c>
      <c r="O549" s="95">
        <v>0</v>
      </c>
      <c r="P549" s="95"/>
    </row>
    <row r="550" spans="1:16" x14ac:dyDescent="0.25">
      <c r="A550" s="95" t="s">
        <v>488</v>
      </c>
      <c r="B550" s="95"/>
      <c r="C550" s="95">
        <v>27.550999999999998</v>
      </c>
      <c r="D550" s="95">
        <v>27.550999999999998</v>
      </c>
      <c r="E550" s="95">
        <v>0</v>
      </c>
      <c r="F550" s="95">
        <v>4.6093000000000002</v>
      </c>
      <c r="G550" s="95"/>
      <c r="H550" s="95"/>
      <c r="I550" s="95">
        <v>3.6642999999999999</v>
      </c>
      <c r="J550" s="95"/>
      <c r="K550" s="95"/>
      <c r="L550" s="95">
        <v>0.57579999999999998</v>
      </c>
      <c r="M550" s="95"/>
      <c r="N550" s="95">
        <v>0</v>
      </c>
      <c r="O550" s="95">
        <v>0</v>
      </c>
      <c r="P550" s="95"/>
    </row>
    <row r="551" spans="1:16" x14ac:dyDescent="0.25">
      <c r="A551" s="95" t="s">
        <v>490</v>
      </c>
      <c r="B551" s="97">
        <v>1447</v>
      </c>
      <c r="C551" s="95"/>
      <c r="D551" s="97">
        <v>1447</v>
      </c>
      <c r="E551" s="95">
        <v>996</v>
      </c>
      <c r="F551" s="95">
        <v>242.0831</v>
      </c>
      <c r="G551" s="95">
        <v>188.47919999999999</v>
      </c>
      <c r="H551" s="95">
        <v>147</v>
      </c>
      <c r="I551" s="95">
        <v>192.45099999999999</v>
      </c>
      <c r="J551" s="95"/>
      <c r="K551" s="95">
        <v>204</v>
      </c>
      <c r="L551" s="95">
        <v>30.2423</v>
      </c>
      <c r="M551" s="95">
        <v>104.2546</v>
      </c>
      <c r="N551" s="95">
        <v>72</v>
      </c>
      <c r="O551" s="95">
        <v>0</v>
      </c>
      <c r="P551" s="97">
        <v>1811.7338</v>
      </c>
    </row>
    <row r="552" spans="1:16" x14ac:dyDescent="0.25">
      <c r="A552" s="95" t="s">
        <v>569</v>
      </c>
      <c r="B552" s="95"/>
      <c r="C552" s="95">
        <v>5.2732999999999999</v>
      </c>
      <c r="D552" s="95">
        <v>5.2732999999999999</v>
      </c>
      <c r="E552" s="95">
        <v>0</v>
      </c>
      <c r="F552" s="95">
        <v>0.88219999999999998</v>
      </c>
      <c r="G552" s="95"/>
      <c r="H552" s="95"/>
      <c r="I552" s="95">
        <v>0.70130000000000003</v>
      </c>
      <c r="J552" s="95"/>
      <c r="K552" s="95"/>
      <c r="L552" s="95">
        <v>0.11020000000000001</v>
      </c>
      <c r="M552" s="95"/>
      <c r="N552" s="95">
        <v>0</v>
      </c>
      <c r="O552" s="95">
        <v>0</v>
      </c>
      <c r="P552" s="95"/>
    </row>
    <row r="553" spans="1:16" x14ac:dyDescent="0.25">
      <c r="A553" s="95" t="s">
        <v>570</v>
      </c>
      <c r="B553" s="95"/>
      <c r="C553" s="95"/>
      <c r="D553" s="95">
        <v>0</v>
      </c>
      <c r="E553" s="95"/>
      <c r="F553" s="95"/>
      <c r="G553" s="95"/>
      <c r="H553" s="95"/>
      <c r="I553" s="95">
        <v>0</v>
      </c>
      <c r="J553" s="95"/>
      <c r="K553" s="95"/>
      <c r="L553" s="95">
        <v>0</v>
      </c>
      <c r="M553" s="95"/>
      <c r="N553" s="95">
        <v>0</v>
      </c>
      <c r="O553" s="95">
        <v>0</v>
      </c>
      <c r="P553" s="95"/>
    </row>
    <row r="554" spans="1:16" x14ac:dyDescent="0.25">
      <c r="A554" s="95" t="s">
        <v>1131</v>
      </c>
      <c r="B554" s="95">
        <v>155</v>
      </c>
      <c r="C554" s="95"/>
      <c r="D554" s="95">
        <v>155</v>
      </c>
      <c r="E554" s="95">
        <v>131</v>
      </c>
      <c r="F554" s="95">
        <v>25.9315</v>
      </c>
      <c r="G554" s="95">
        <v>26.267099999999999</v>
      </c>
      <c r="H554" s="95">
        <v>21</v>
      </c>
      <c r="I554" s="95">
        <v>20.614999999999998</v>
      </c>
      <c r="J554" s="95">
        <v>0.2888</v>
      </c>
      <c r="K554" s="95">
        <v>1</v>
      </c>
      <c r="L554" s="95">
        <v>3.2395</v>
      </c>
      <c r="M554" s="95"/>
      <c r="N554" s="95">
        <v>0</v>
      </c>
      <c r="O554" s="95">
        <v>0</v>
      </c>
      <c r="P554" s="95">
        <v>181.55590000000001</v>
      </c>
    </row>
    <row r="555" spans="1:16" x14ac:dyDescent="0.25">
      <c r="A555" s="95" t="s">
        <v>1244</v>
      </c>
      <c r="B555" s="95">
        <v>407</v>
      </c>
      <c r="C555" s="95">
        <v>52.325400000000002</v>
      </c>
      <c r="D555" s="95">
        <v>459.3254</v>
      </c>
      <c r="E555" s="95">
        <v>323</v>
      </c>
      <c r="F555" s="95">
        <v>76.845100000000002</v>
      </c>
      <c r="G555" s="95">
        <v>61.538699999999999</v>
      </c>
      <c r="H555" s="95">
        <v>105</v>
      </c>
      <c r="I555" s="95">
        <v>61.090299999999999</v>
      </c>
      <c r="J555" s="95">
        <v>32.932299999999998</v>
      </c>
      <c r="K555" s="95">
        <v>1</v>
      </c>
      <c r="L555" s="95">
        <v>9.5998999999999999</v>
      </c>
      <c r="M555" s="95"/>
      <c r="N555" s="95">
        <v>0</v>
      </c>
      <c r="O555" s="95">
        <v>0</v>
      </c>
      <c r="P555" s="95">
        <v>553.79639999999995</v>
      </c>
    </row>
    <row r="556" spans="1:16" x14ac:dyDescent="0.25">
      <c r="A556" s="95" t="s">
        <v>1245</v>
      </c>
      <c r="B556" s="95"/>
      <c r="C556" s="95">
        <v>2.0914999999999999</v>
      </c>
      <c r="D556" s="95">
        <v>2.0914999999999999</v>
      </c>
      <c r="E556" s="95"/>
      <c r="F556" s="95">
        <v>0.34989999999999999</v>
      </c>
      <c r="G556" s="95"/>
      <c r="H556" s="95"/>
      <c r="I556" s="95">
        <v>0.2782</v>
      </c>
      <c r="J556" s="95"/>
      <c r="K556" s="95"/>
      <c r="L556" s="95">
        <v>4.3700000000000003E-2</v>
      </c>
      <c r="M556" s="95"/>
      <c r="N556" s="95">
        <v>0</v>
      </c>
      <c r="O556" s="95">
        <v>0</v>
      </c>
      <c r="P556" s="95"/>
    </row>
    <row r="557" spans="1:16" x14ac:dyDescent="0.25">
      <c r="A557" s="95" t="s">
        <v>1257</v>
      </c>
      <c r="B557" s="95">
        <v>378</v>
      </c>
      <c r="C557" s="95">
        <v>32.448900000000002</v>
      </c>
      <c r="D557" s="95">
        <v>410.44889999999998</v>
      </c>
      <c r="E557" s="95">
        <v>326.64999999999998</v>
      </c>
      <c r="F557" s="95">
        <v>68.668099999999995</v>
      </c>
      <c r="G557" s="95">
        <v>64.495500000000007</v>
      </c>
      <c r="H557" s="95">
        <v>47</v>
      </c>
      <c r="I557" s="95">
        <v>54.589700000000001</v>
      </c>
      <c r="J557" s="95"/>
      <c r="K557" s="95">
        <v>4</v>
      </c>
      <c r="L557" s="95">
        <v>8.5784000000000002</v>
      </c>
      <c r="M557" s="95"/>
      <c r="N557" s="95">
        <v>18</v>
      </c>
      <c r="O557" s="95">
        <v>0</v>
      </c>
      <c r="P557" s="95">
        <v>492.94439999999997</v>
      </c>
    </row>
    <row r="558" spans="1:16" x14ac:dyDescent="0.25">
      <c r="A558" s="95" t="s">
        <v>1265</v>
      </c>
      <c r="B558" s="95">
        <v>118</v>
      </c>
      <c r="C558" s="95">
        <v>4.4435000000000002</v>
      </c>
      <c r="D558" s="95">
        <v>122.4435</v>
      </c>
      <c r="E558" s="95">
        <v>0</v>
      </c>
      <c r="F558" s="95">
        <v>20.4848</v>
      </c>
      <c r="G558" s="95"/>
      <c r="H558" s="95">
        <v>7</v>
      </c>
      <c r="I558" s="95">
        <v>16.285</v>
      </c>
      <c r="J558" s="95"/>
      <c r="K558" s="95"/>
      <c r="L558" s="95">
        <v>2.5590999999999999</v>
      </c>
      <c r="M558" s="95"/>
      <c r="N558" s="95">
        <v>0</v>
      </c>
      <c r="O558" s="95">
        <v>0</v>
      </c>
      <c r="P558" s="95">
        <v>122.4435</v>
      </c>
    </row>
    <row r="559" spans="1:16" x14ac:dyDescent="0.25">
      <c r="A559" s="95" t="s">
        <v>1274</v>
      </c>
      <c r="B559" s="95">
        <v>95</v>
      </c>
      <c r="C559" s="95"/>
      <c r="D559" s="95">
        <v>95</v>
      </c>
      <c r="E559" s="95">
        <v>90</v>
      </c>
      <c r="F559" s="95">
        <v>15.8935</v>
      </c>
      <c r="G559" s="95">
        <v>18.526599999999998</v>
      </c>
      <c r="H559" s="95">
        <v>13</v>
      </c>
      <c r="I559" s="95">
        <v>12.635</v>
      </c>
      <c r="J559" s="95">
        <v>0.27379999999999999</v>
      </c>
      <c r="K559" s="95">
        <v>1</v>
      </c>
      <c r="L559" s="95">
        <v>1.9855</v>
      </c>
      <c r="M559" s="95"/>
      <c r="N559" s="95">
        <v>0</v>
      </c>
      <c r="O559" s="95">
        <v>0</v>
      </c>
      <c r="P559" s="95">
        <v>113.8004</v>
      </c>
    </row>
    <row r="560" spans="1:16" x14ac:dyDescent="0.25">
      <c r="A560" s="95" t="s">
        <v>496</v>
      </c>
      <c r="B560" s="95"/>
      <c r="C560" s="95"/>
      <c r="D560" s="95">
        <v>0</v>
      </c>
      <c r="E560" s="95"/>
      <c r="F560" s="95"/>
      <c r="G560" s="95"/>
      <c r="H560" s="95"/>
      <c r="I560" s="95">
        <v>0</v>
      </c>
      <c r="J560" s="95"/>
      <c r="K560" s="95"/>
      <c r="L560" s="95">
        <v>0</v>
      </c>
      <c r="M560" s="95"/>
      <c r="N560" s="95">
        <v>0</v>
      </c>
      <c r="O560" s="95">
        <v>0</v>
      </c>
      <c r="P560" s="95"/>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562"/>
  <sheetViews>
    <sheetView workbookViewId="0">
      <selection sqref="A1:A1048576"/>
    </sheetView>
  </sheetViews>
  <sheetFormatPr defaultRowHeight="15" x14ac:dyDescent="0.25"/>
  <cols>
    <col min="16" max="16" width="11.7109375" bestFit="1" customWidth="1"/>
    <col min="17" max="17" width="9.140625" bestFit="1" customWidth="1"/>
  </cols>
  <sheetData>
    <row r="1" spans="1:18" x14ac:dyDescent="0.25">
      <c r="A1" s="29" t="s">
        <v>1136</v>
      </c>
      <c r="B1" s="29" t="s">
        <v>1140</v>
      </c>
      <c r="C1" s="29" t="s">
        <v>1141</v>
      </c>
      <c r="D1" s="29" t="s">
        <v>1142</v>
      </c>
      <c r="E1" s="29" t="s">
        <v>1143</v>
      </c>
      <c r="F1" s="29" t="s">
        <v>1144</v>
      </c>
      <c r="G1" s="29" t="s">
        <v>1145</v>
      </c>
      <c r="H1" s="29" t="s">
        <v>1146</v>
      </c>
      <c r="I1" s="29" t="s">
        <v>1147</v>
      </c>
      <c r="J1" s="29" t="s">
        <v>1148</v>
      </c>
      <c r="K1" s="29" t="s">
        <v>1149</v>
      </c>
      <c r="L1" s="29" t="s">
        <v>1150</v>
      </c>
      <c r="M1" s="29" t="s">
        <v>1151</v>
      </c>
      <c r="N1" s="29" t="s">
        <v>1231</v>
      </c>
      <c r="O1" s="29" t="s">
        <v>1232</v>
      </c>
      <c r="P1" s="29" t="s">
        <v>1152</v>
      </c>
      <c r="Q1" s="29"/>
      <c r="R1" s="73"/>
    </row>
    <row r="2" spans="1:18" x14ac:dyDescent="0.25">
      <c r="A2" s="95" t="s">
        <v>10</v>
      </c>
      <c r="B2" s="95">
        <v>195.68219999999999</v>
      </c>
      <c r="C2" s="95"/>
      <c r="D2" s="95">
        <v>195.68219999999999</v>
      </c>
      <c r="E2" s="95">
        <v>115.42</v>
      </c>
      <c r="F2" s="95">
        <v>60.563600000000001</v>
      </c>
      <c r="G2" s="95">
        <v>13.7141</v>
      </c>
      <c r="H2" s="95">
        <v>26</v>
      </c>
      <c r="I2" s="95">
        <v>25.6539</v>
      </c>
      <c r="J2" s="95">
        <v>0.25950000000000001</v>
      </c>
      <c r="K2" s="95"/>
      <c r="L2" s="95">
        <v>4.6768000000000001</v>
      </c>
      <c r="M2" s="95"/>
      <c r="N2" s="95">
        <v>0</v>
      </c>
      <c r="O2" s="95">
        <v>0</v>
      </c>
      <c r="P2" s="95">
        <v>209.6558</v>
      </c>
      <c r="Q2" s="97"/>
      <c r="R2" s="96"/>
    </row>
    <row r="3" spans="1:18" x14ac:dyDescent="0.25">
      <c r="A3" s="95" t="s">
        <v>11</v>
      </c>
      <c r="B3" s="95">
        <v>2125.2674999999999</v>
      </c>
      <c r="C3" s="95">
        <v>105.6228</v>
      </c>
      <c r="D3" s="95">
        <v>2230.8903</v>
      </c>
      <c r="E3" s="95">
        <v>1131.92</v>
      </c>
      <c r="F3" s="95">
        <v>690.46050000000002</v>
      </c>
      <c r="G3" s="95">
        <v>110.36490000000001</v>
      </c>
      <c r="H3" s="95">
        <v>294</v>
      </c>
      <c r="I3" s="95">
        <v>292.46969999999999</v>
      </c>
      <c r="J3" s="95">
        <v>1.1476999999999999</v>
      </c>
      <c r="K3" s="95">
        <v>119</v>
      </c>
      <c r="L3" s="95">
        <v>53.318300000000001</v>
      </c>
      <c r="M3" s="95">
        <v>39.408999999999999</v>
      </c>
      <c r="N3" s="95">
        <v>0</v>
      </c>
      <c r="O3" s="95">
        <v>0</v>
      </c>
      <c r="P3" s="95">
        <v>2381.8119000000002</v>
      </c>
      <c r="Q3" s="97"/>
      <c r="R3" s="96"/>
    </row>
    <row r="4" spans="1:18" x14ac:dyDescent="0.25">
      <c r="A4" s="95" t="s">
        <v>12</v>
      </c>
      <c r="B4" s="95">
        <v>143.88329999999999</v>
      </c>
      <c r="C4" s="95"/>
      <c r="D4" s="95">
        <v>143.88329999999999</v>
      </c>
      <c r="E4" s="95">
        <v>60</v>
      </c>
      <c r="F4" s="95">
        <v>44.5319</v>
      </c>
      <c r="G4" s="95">
        <v>3.867</v>
      </c>
      <c r="H4" s="95">
        <v>29</v>
      </c>
      <c r="I4" s="95">
        <v>18.863099999999999</v>
      </c>
      <c r="J4" s="95">
        <v>7.6026999999999996</v>
      </c>
      <c r="K4" s="95"/>
      <c r="L4" s="95">
        <v>3.4388000000000001</v>
      </c>
      <c r="M4" s="95"/>
      <c r="N4" s="95">
        <v>0</v>
      </c>
      <c r="O4" s="95">
        <v>0</v>
      </c>
      <c r="P4" s="95">
        <v>155.35300000000001</v>
      </c>
      <c r="Q4" s="97"/>
      <c r="R4" s="96"/>
    </row>
    <row r="5" spans="1:18" x14ac:dyDescent="0.25">
      <c r="A5" s="95" t="s">
        <v>13</v>
      </c>
      <c r="B5" s="95">
        <v>261.81130000000002</v>
      </c>
      <c r="C5" s="95"/>
      <c r="D5" s="95">
        <v>261.81130000000002</v>
      </c>
      <c r="E5" s="95">
        <v>56</v>
      </c>
      <c r="F5" s="95">
        <v>81.030600000000007</v>
      </c>
      <c r="G5" s="95"/>
      <c r="H5" s="95">
        <v>27</v>
      </c>
      <c r="I5" s="95">
        <v>34.323500000000003</v>
      </c>
      <c r="J5" s="95"/>
      <c r="K5" s="95"/>
      <c r="L5" s="95">
        <v>6.2572999999999999</v>
      </c>
      <c r="M5" s="95"/>
      <c r="N5" s="95">
        <v>0</v>
      </c>
      <c r="O5" s="95">
        <v>0</v>
      </c>
      <c r="P5" s="95">
        <v>261.81130000000002</v>
      </c>
      <c r="Q5" s="97"/>
      <c r="R5" s="96"/>
    </row>
    <row r="6" spans="1:18" x14ac:dyDescent="0.25">
      <c r="A6" s="95" t="s">
        <v>497</v>
      </c>
      <c r="B6" s="95">
        <v>245.0659</v>
      </c>
      <c r="C6" s="95"/>
      <c r="D6" s="95">
        <v>184.64709999999999</v>
      </c>
      <c r="E6" s="95">
        <v>33.229999999999997</v>
      </c>
      <c r="F6" s="95">
        <v>75.847899999999996</v>
      </c>
      <c r="G6" s="95"/>
      <c r="H6" s="95">
        <v>18</v>
      </c>
      <c r="I6" s="95">
        <v>24.2072</v>
      </c>
      <c r="J6" s="95"/>
      <c r="K6" s="95"/>
      <c r="L6" s="95">
        <v>4.4131</v>
      </c>
      <c r="M6" s="95"/>
      <c r="N6" s="95">
        <v>0</v>
      </c>
      <c r="O6" s="95">
        <v>0</v>
      </c>
      <c r="P6" s="95">
        <v>245.0659</v>
      </c>
      <c r="Q6" s="97"/>
      <c r="R6" s="96"/>
    </row>
    <row r="7" spans="1:18" x14ac:dyDescent="0.25">
      <c r="A7" s="95" t="s">
        <v>14</v>
      </c>
      <c r="B7" s="95">
        <v>2084.64</v>
      </c>
      <c r="C7" s="95">
        <v>75.808999999999997</v>
      </c>
      <c r="D7" s="95">
        <v>2160.4490000000001</v>
      </c>
      <c r="E7" s="95">
        <v>780</v>
      </c>
      <c r="F7" s="95">
        <v>668.65899999999999</v>
      </c>
      <c r="G7" s="95">
        <v>27.8353</v>
      </c>
      <c r="H7" s="95">
        <v>207</v>
      </c>
      <c r="I7" s="95">
        <v>283.23489999999998</v>
      </c>
      <c r="J7" s="95"/>
      <c r="K7" s="95">
        <v>11</v>
      </c>
      <c r="L7" s="95">
        <v>51.634700000000002</v>
      </c>
      <c r="M7" s="95"/>
      <c r="N7" s="95">
        <v>0</v>
      </c>
      <c r="O7" s="95">
        <v>0</v>
      </c>
      <c r="P7" s="95">
        <v>2188.2842999999998</v>
      </c>
      <c r="Q7" s="97"/>
      <c r="R7" s="96"/>
    </row>
    <row r="8" spans="1:18" x14ac:dyDescent="0.25">
      <c r="A8" s="95" t="s">
        <v>15</v>
      </c>
      <c r="B8" s="95">
        <v>280.48289999999997</v>
      </c>
      <c r="C8" s="95"/>
      <c r="D8" s="95">
        <v>280.48289999999997</v>
      </c>
      <c r="E8" s="95">
        <v>118</v>
      </c>
      <c r="F8" s="95">
        <v>86.8095</v>
      </c>
      <c r="G8" s="95">
        <v>7.7976000000000001</v>
      </c>
      <c r="H8" s="95">
        <v>36</v>
      </c>
      <c r="I8" s="95">
        <v>36.771299999999997</v>
      </c>
      <c r="J8" s="95"/>
      <c r="K8" s="95"/>
      <c r="L8" s="95">
        <v>6.7035</v>
      </c>
      <c r="M8" s="95"/>
      <c r="N8" s="95">
        <v>0</v>
      </c>
      <c r="O8" s="95">
        <v>0</v>
      </c>
      <c r="P8" s="95">
        <v>288.28050000000002</v>
      </c>
      <c r="Q8" s="97"/>
      <c r="R8" s="96"/>
    </row>
    <row r="9" spans="1:18" x14ac:dyDescent="0.25">
      <c r="A9" s="95" t="s">
        <v>16</v>
      </c>
      <c r="B9" s="95">
        <v>330.02370000000002</v>
      </c>
      <c r="C9" s="95"/>
      <c r="D9" s="95">
        <v>330.02370000000002</v>
      </c>
      <c r="E9" s="95">
        <v>115</v>
      </c>
      <c r="F9" s="95">
        <v>102.14230000000001</v>
      </c>
      <c r="G9" s="95">
        <v>3.2143999999999999</v>
      </c>
      <c r="H9" s="95">
        <v>34</v>
      </c>
      <c r="I9" s="95">
        <v>43.266100000000002</v>
      </c>
      <c r="J9" s="95"/>
      <c r="K9" s="95"/>
      <c r="L9" s="95">
        <v>7.8875999999999999</v>
      </c>
      <c r="M9" s="95"/>
      <c r="N9" s="95">
        <v>1.72E-2</v>
      </c>
      <c r="O9" s="95">
        <v>0</v>
      </c>
      <c r="P9" s="95">
        <v>333.25529999999998</v>
      </c>
      <c r="Q9" s="97"/>
      <c r="R9" s="96"/>
    </row>
    <row r="10" spans="1:18" x14ac:dyDescent="0.25">
      <c r="A10" s="95" t="s">
        <v>17</v>
      </c>
      <c r="B10" s="95">
        <v>126.61490000000001</v>
      </c>
      <c r="C10" s="95"/>
      <c r="D10" s="95">
        <v>126.61490000000001</v>
      </c>
      <c r="E10" s="95">
        <v>58.25</v>
      </c>
      <c r="F10" s="95">
        <v>39.1873</v>
      </c>
      <c r="G10" s="95">
        <v>4.7656999999999998</v>
      </c>
      <c r="H10" s="95">
        <v>21</v>
      </c>
      <c r="I10" s="95">
        <v>16.5992</v>
      </c>
      <c r="J10" s="95">
        <v>3.3006000000000002</v>
      </c>
      <c r="K10" s="95"/>
      <c r="L10" s="95">
        <v>3.0261</v>
      </c>
      <c r="M10" s="95"/>
      <c r="N10" s="95">
        <v>0</v>
      </c>
      <c r="O10" s="95">
        <v>0</v>
      </c>
      <c r="P10" s="95">
        <v>134.68119999999999</v>
      </c>
      <c r="Q10" s="97"/>
      <c r="R10" s="96"/>
    </row>
    <row r="11" spans="1:18" x14ac:dyDescent="0.25">
      <c r="A11" s="95" t="s">
        <v>18</v>
      </c>
      <c r="B11" s="95">
        <v>272.11369999999999</v>
      </c>
      <c r="C11" s="95">
        <v>14.55</v>
      </c>
      <c r="D11" s="95">
        <v>286.66370000000001</v>
      </c>
      <c r="E11" s="95">
        <v>131</v>
      </c>
      <c r="F11" s="95">
        <v>88.722399999999993</v>
      </c>
      <c r="G11" s="95">
        <v>10.5694</v>
      </c>
      <c r="H11" s="95">
        <v>41</v>
      </c>
      <c r="I11" s="95">
        <v>37.581600000000002</v>
      </c>
      <c r="J11" s="95">
        <v>2.5638000000000001</v>
      </c>
      <c r="K11" s="95"/>
      <c r="L11" s="95">
        <v>6.8513000000000002</v>
      </c>
      <c r="M11" s="95"/>
      <c r="N11" s="95">
        <v>0</v>
      </c>
      <c r="O11" s="95">
        <v>0</v>
      </c>
      <c r="P11" s="95">
        <v>299.79689999999999</v>
      </c>
      <c r="Q11" s="97"/>
      <c r="R11" s="96"/>
    </row>
    <row r="12" spans="1:18" x14ac:dyDescent="0.25">
      <c r="A12" s="95" t="s">
        <v>19</v>
      </c>
      <c r="B12" s="95">
        <v>493.88229999999999</v>
      </c>
      <c r="C12" s="95">
        <v>19.9877</v>
      </c>
      <c r="D12" s="95">
        <v>513.87</v>
      </c>
      <c r="E12" s="95">
        <v>249</v>
      </c>
      <c r="F12" s="95">
        <v>159.0428</v>
      </c>
      <c r="G12" s="95">
        <v>22.4893</v>
      </c>
      <c r="H12" s="95">
        <v>76</v>
      </c>
      <c r="I12" s="95">
        <v>67.368399999999994</v>
      </c>
      <c r="J12" s="95">
        <v>6.4737</v>
      </c>
      <c r="K12" s="95"/>
      <c r="L12" s="95">
        <v>12.281499999999999</v>
      </c>
      <c r="M12" s="95"/>
      <c r="N12" s="95">
        <v>3.66</v>
      </c>
      <c r="O12" s="95">
        <v>0</v>
      </c>
      <c r="P12" s="95">
        <v>546.49300000000005</v>
      </c>
      <c r="Q12" s="97"/>
      <c r="R12" s="96"/>
    </row>
    <row r="13" spans="1:18" x14ac:dyDescent="0.25">
      <c r="A13" s="95" t="s">
        <v>20</v>
      </c>
      <c r="B13" s="95">
        <v>2006.0182</v>
      </c>
      <c r="C13" s="95">
        <v>1.4179999999999999</v>
      </c>
      <c r="D13" s="95">
        <v>2007.4362000000001</v>
      </c>
      <c r="E13" s="95">
        <v>1233.5</v>
      </c>
      <c r="F13" s="95">
        <v>621.30150000000003</v>
      </c>
      <c r="G13" s="95">
        <v>153.0496</v>
      </c>
      <c r="H13" s="95">
        <v>314</v>
      </c>
      <c r="I13" s="95">
        <v>263.17489999999998</v>
      </c>
      <c r="J13" s="95">
        <v>38.1188</v>
      </c>
      <c r="K13" s="95">
        <v>92</v>
      </c>
      <c r="L13" s="95">
        <v>47.977699999999999</v>
      </c>
      <c r="M13" s="95">
        <v>26.413399999999999</v>
      </c>
      <c r="N13" s="95">
        <v>0</v>
      </c>
      <c r="O13" s="95">
        <v>0</v>
      </c>
      <c r="P13" s="95">
        <v>2225.018</v>
      </c>
      <c r="Q13" s="97"/>
      <c r="R13" s="96"/>
    </row>
    <row r="14" spans="1:18" x14ac:dyDescent="0.25">
      <c r="A14" s="95" t="s">
        <v>21</v>
      </c>
      <c r="B14" s="95">
        <v>367.57159999999999</v>
      </c>
      <c r="C14" s="95">
        <v>18.666499999999999</v>
      </c>
      <c r="D14" s="95">
        <v>386.23809999999997</v>
      </c>
      <c r="E14" s="95">
        <v>228</v>
      </c>
      <c r="F14" s="95">
        <v>119.5407</v>
      </c>
      <c r="G14" s="95">
        <v>27.114799999999999</v>
      </c>
      <c r="H14" s="95">
        <v>51</v>
      </c>
      <c r="I14" s="95">
        <v>50.635800000000003</v>
      </c>
      <c r="J14" s="95">
        <v>0.27310000000000001</v>
      </c>
      <c r="K14" s="95">
        <v>45</v>
      </c>
      <c r="L14" s="95">
        <v>9.2310999999999996</v>
      </c>
      <c r="M14" s="95">
        <v>21.461300000000001</v>
      </c>
      <c r="N14" s="95">
        <v>0</v>
      </c>
      <c r="O14" s="95">
        <v>0</v>
      </c>
      <c r="P14" s="95">
        <v>435.08730000000003</v>
      </c>
      <c r="Q14" s="97"/>
      <c r="R14" s="96"/>
    </row>
    <row r="15" spans="1:18" x14ac:dyDescent="0.25">
      <c r="A15" s="95" t="s">
        <v>22</v>
      </c>
      <c r="B15" s="95">
        <v>692.50390000000004</v>
      </c>
      <c r="C15" s="95">
        <v>14.6479</v>
      </c>
      <c r="D15" s="95">
        <v>707.15179999999998</v>
      </c>
      <c r="E15" s="95">
        <v>468</v>
      </c>
      <c r="F15" s="95">
        <v>218.86349999999999</v>
      </c>
      <c r="G15" s="95">
        <v>62.284100000000002</v>
      </c>
      <c r="H15" s="95">
        <v>127</v>
      </c>
      <c r="I15" s="95">
        <v>92.707599999999999</v>
      </c>
      <c r="J15" s="95">
        <v>25.7193</v>
      </c>
      <c r="K15" s="95"/>
      <c r="L15" s="95">
        <v>16.9009</v>
      </c>
      <c r="M15" s="95"/>
      <c r="N15" s="95">
        <v>15.189</v>
      </c>
      <c r="O15" s="95">
        <v>0</v>
      </c>
      <c r="P15" s="95">
        <v>810.3442</v>
      </c>
      <c r="Q15" s="97"/>
      <c r="R15" s="96"/>
    </row>
    <row r="16" spans="1:18" x14ac:dyDescent="0.25">
      <c r="A16" s="95" t="s">
        <v>23</v>
      </c>
      <c r="B16" s="95">
        <v>309.82490000000001</v>
      </c>
      <c r="C16" s="95">
        <v>12.255000000000001</v>
      </c>
      <c r="D16" s="95">
        <v>322.07990000000001</v>
      </c>
      <c r="E16" s="95">
        <v>234.5</v>
      </c>
      <c r="F16" s="95">
        <v>99.683700000000002</v>
      </c>
      <c r="G16" s="95">
        <v>33.704099999999997</v>
      </c>
      <c r="H16" s="95">
        <v>59</v>
      </c>
      <c r="I16" s="95">
        <v>42.224699999999999</v>
      </c>
      <c r="J16" s="95">
        <v>12.5815</v>
      </c>
      <c r="K16" s="95">
        <v>13</v>
      </c>
      <c r="L16" s="95">
        <v>7.6977000000000002</v>
      </c>
      <c r="M16" s="95">
        <v>3.1814</v>
      </c>
      <c r="N16" s="95">
        <v>5.5270000000000001</v>
      </c>
      <c r="O16" s="95">
        <v>0</v>
      </c>
      <c r="P16" s="95">
        <v>377.07389999999998</v>
      </c>
      <c r="Q16" s="97"/>
      <c r="R16" s="96"/>
    </row>
    <row r="17" spans="1:18" x14ac:dyDescent="0.25">
      <c r="A17" s="95" t="s">
        <v>24</v>
      </c>
      <c r="B17" s="95">
        <v>1621.7572</v>
      </c>
      <c r="C17" s="95">
        <v>67.597099999999998</v>
      </c>
      <c r="D17" s="95">
        <v>1689.3543</v>
      </c>
      <c r="E17" s="95">
        <v>971</v>
      </c>
      <c r="F17" s="95">
        <v>522.85519999999997</v>
      </c>
      <c r="G17" s="95">
        <v>112.03619999999999</v>
      </c>
      <c r="H17" s="95">
        <v>236</v>
      </c>
      <c r="I17" s="95">
        <v>221.4743</v>
      </c>
      <c r="J17" s="95">
        <v>10.8942</v>
      </c>
      <c r="K17" s="95">
        <v>46</v>
      </c>
      <c r="L17" s="95">
        <v>40.375599999999999</v>
      </c>
      <c r="M17" s="95">
        <v>3.3746999999999998</v>
      </c>
      <c r="N17" s="95">
        <v>11.9762</v>
      </c>
      <c r="O17" s="95">
        <v>0</v>
      </c>
      <c r="P17" s="95">
        <v>1827.6356000000001</v>
      </c>
      <c r="Q17" s="97"/>
      <c r="R17" s="96"/>
    </row>
    <row r="18" spans="1:18" x14ac:dyDescent="0.25">
      <c r="A18" s="95" t="s">
        <v>25</v>
      </c>
      <c r="B18" s="95">
        <v>528.98180000000002</v>
      </c>
      <c r="C18" s="95">
        <v>10.819800000000001</v>
      </c>
      <c r="D18" s="95">
        <v>539.80160000000001</v>
      </c>
      <c r="E18" s="95">
        <v>342</v>
      </c>
      <c r="F18" s="95">
        <v>167.0686</v>
      </c>
      <c r="G18" s="95">
        <v>43.732900000000001</v>
      </c>
      <c r="H18" s="95">
        <v>102</v>
      </c>
      <c r="I18" s="95">
        <v>70.768000000000001</v>
      </c>
      <c r="J18" s="95">
        <v>23.423999999999999</v>
      </c>
      <c r="K18" s="95">
        <v>134</v>
      </c>
      <c r="L18" s="95">
        <v>12.901300000000001</v>
      </c>
      <c r="M18" s="95">
        <v>72.659199999999998</v>
      </c>
      <c r="N18" s="95">
        <v>12.047499999999999</v>
      </c>
      <c r="O18" s="95">
        <v>0</v>
      </c>
      <c r="P18" s="95">
        <v>691.66520000000003</v>
      </c>
      <c r="Q18" s="97"/>
      <c r="R18" s="96"/>
    </row>
    <row r="19" spans="1:18" x14ac:dyDescent="0.25">
      <c r="A19" s="95" t="s">
        <v>498</v>
      </c>
      <c r="B19" s="95">
        <v>149.60939999999999</v>
      </c>
      <c r="C19" s="95"/>
      <c r="D19" s="95">
        <v>106.6615</v>
      </c>
      <c r="E19" s="95">
        <v>103.37</v>
      </c>
      <c r="F19" s="95">
        <v>46.304099999999998</v>
      </c>
      <c r="G19" s="95">
        <v>14.266500000000001</v>
      </c>
      <c r="H19" s="95">
        <v>25</v>
      </c>
      <c r="I19" s="95">
        <v>13.9833</v>
      </c>
      <c r="J19" s="95">
        <v>8.2624999999999993</v>
      </c>
      <c r="K19" s="95">
        <v>1</v>
      </c>
      <c r="L19" s="95">
        <v>2.5491999999999999</v>
      </c>
      <c r="M19" s="95"/>
      <c r="N19" s="95">
        <v>0</v>
      </c>
      <c r="O19" s="95">
        <v>0</v>
      </c>
      <c r="P19" s="95">
        <v>172.13839999999999</v>
      </c>
      <c r="Q19" s="97"/>
      <c r="R19" s="96"/>
    </row>
    <row r="20" spans="1:18" x14ac:dyDescent="0.25">
      <c r="A20" s="95" t="s">
        <v>26</v>
      </c>
      <c r="B20" s="95">
        <v>2012.1479999999999</v>
      </c>
      <c r="C20" s="95">
        <v>128.7174</v>
      </c>
      <c r="D20" s="95">
        <v>2140.8654000000001</v>
      </c>
      <c r="E20" s="95">
        <v>1391.95</v>
      </c>
      <c r="F20" s="95">
        <v>662.59780000000001</v>
      </c>
      <c r="G20" s="95">
        <v>182.33799999999999</v>
      </c>
      <c r="H20" s="95">
        <v>301</v>
      </c>
      <c r="I20" s="95">
        <v>280.66750000000002</v>
      </c>
      <c r="J20" s="95">
        <v>15.2494</v>
      </c>
      <c r="K20" s="95">
        <v>561</v>
      </c>
      <c r="L20" s="95">
        <v>51.166699999999999</v>
      </c>
      <c r="M20" s="95">
        <v>305.89999999999998</v>
      </c>
      <c r="N20" s="95">
        <v>45.500799999999998</v>
      </c>
      <c r="O20" s="95">
        <v>0</v>
      </c>
      <c r="P20" s="95">
        <v>2689.8535999999999</v>
      </c>
      <c r="Q20" s="97"/>
      <c r="R20" s="96"/>
    </row>
    <row r="21" spans="1:18" x14ac:dyDescent="0.25">
      <c r="A21" s="95" t="s">
        <v>27</v>
      </c>
      <c r="B21" s="95">
        <v>270.07440000000003</v>
      </c>
      <c r="C21" s="95"/>
      <c r="D21" s="95">
        <v>270.07440000000003</v>
      </c>
      <c r="E21" s="95">
        <v>124</v>
      </c>
      <c r="F21" s="95">
        <v>83.587999999999994</v>
      </c>
      <c r="G21" s="95">
        <v>10.103</v>
      </c>
      <c r="H21" s="95">
        <v>27</v>
      </c>
      <c r="I21" s="95">
        <v>35.406799999999997</v>
      </c>
      <c r="J21" s="95"/>
      <c r="K21" s="95"/>
      <c r="L21" s="95">
        <v>6.4547999999999996</v>
      </c>
      <c r="M21" s="95"/>
      <c r="N21" s="95">
        <v>0</v>
      </c>
      <c r="O21" s="95">
        <v>0</v>
      </c>
      <c r="P21" s="95">
        <v>280.17739999999998</v>
      </c>
      <c r="Q21" s="97"/>
      <c r="R21" s="96"/>
    </row>
    <row r="22" spans="1:18" x14ac:dyDescent="0.25">
      <c r="A22" s="95" t="s">
        <v>28</v>
      </c>
      <c r="B22" s="95">
        <v>144.62530000000001</v>
      </c>
      <c r="C22" s="95"/>
      <c r="D22" s="95">
        <v>144.62530000000001</v>
      </c>
      <c r="E22" s="95">
        <v>95</v>
      </c>
      <c r="F22" s="95">
        <v>44.761499999999998</v>
      </c>
      <c r="G22" s="95">
        <v>12.5596</v>
      </c>
      <c r="H22" s="95">
        <v>12</v>
      </c>
      <c r="I22" s="95">
        <v>18.9604</v>
      </c>
      <c r="J22" s="95"/>
      <c r="K22" s="95"/>
      <c r="L22" s="95">
        <v>3.4565000000000001</v>
      </c>
      <c r="M22" s="95"/>
      <c r="N22" s="95">
        <v>0</v>
      </c>
      <c r="O22" s="95">
        <v>0</v>
      </c>
      <c r="P22" s="95">
        <v>157.1849</v>
      </c>
      <c r="Q22" s="97"/>
      <c r="R22" s="96"/>
    </row>
    <row r="23" spans="1:18" x14ac:dyDescent="0.25">
      <c r="A23" s="95" t="s">
        <v>29</v>
      </c>
      <c r="B23" s="95">
        <v>1071.4236000000001</v>
      </c>
      <c r="C23" s="95">
        <v>35.075600000000001</v>
      </c>
      <c r="D23" s="95">
        <v>1106.4992</v>
      </c>
      <c r="E23" s="95">
        <v>544</v>
      </c>
      <c r="F23" s="95">
        <v>342.4615</v>
      </c>
      <c r="G23" s="95">
        <v>50.384599999999999</v>
      </c>
      <c r="H23" s="95">
        <v>191</v>
      </c>
      <c r="I23" s="95">
        <v>145.06200000000001</v>
      </c>
      <c r="J23" s="95">
        <v>34.453499999999998</v>
      </c>
      <c r="K23" s="95">
        <v>16</v>
      </c>
      <c r="L23" s="95">
        <v>26.4453</v>
      </c>
      <c r="M23" s="95"/>
      <c r="N23" s="95">
        <v>5.5792000000000002</v>
      </c>
      <c r="O23" s="95">
        <v>0</v>
      </c>
      <c r="P23" s="95">
        <v>1196.9165</v>
      </c>
      <c r="Q23" s="97"/>
      <c r="R23" s="96"/>
    </row>
    <row r="24" spans="1:18" x14ac:dyDescent="0.25">
      <c r="A24" s="95" t="s">
        <v>30</v>
      </c>
      <c r="B24" s="95">
        <v>155.1927</v>
      </c>
      <c r="C24" s="95"/>
      <c r="D24" s="95">
        <v>155.1927</v>
      </c>
      <c r="E24" s="95">
        <v>43</v>
      </c>
      <c r="F24" s="95">
        <v>48.0321</v>
      </c>
      <c r="G24" s="95"/>
      <c r="H24" s="95">
        <v>17</v>
      </c>
      <c r="I24" s="95">
        <v>20.345800000000001</v>
      </c>
      <c r="J24" s="95"/>
      <c r="K24" s="95"/>
      <c r="L24" s="95">
        <v>3.7090999999999998</v>
      </c>
      <c r="M24" s="95"/>
      <c r="N24" s="95">
        <v>0</v>
      </c>
      <c r="O24" s="95">
        <v>0</v>
      </c>
      <c r="P24" s="95">
        <v>155.1927</v>
      </c>
      <c r="Q24" s="97"/>
      <c r="R24" s="96"/>
    </row>
    <row r="25" spans="1:18" x14ac:dyDescent="0.25">
      <c r="A25" s="95" t="s">
        <v>31</v>
      </c>
      <c r="B25" s="95">
        <v>105.5522</v>
      </c>
      <c r="C25" s="95"/>
      <c r="D25" s="95">
        <v>105.5522</v>
      </c>
      <c r="E25" s="95">
        <v>65</v>
      </c>
      <c r="F25" s="95">
        <v>32.668399999999998</v>
      </c>
      <c r="G25" s="95">
        <v>8.0829000000000004</v>
      </c>
      <c r="H25" s="95">
        <v>18</v>
      </c>
      <c r="I25" s="95">
        <v>13.837899999999999</v>
      </c>
      <c r="J25" s="95">
        <v>3.1215999999999999</v>
      </c>
      <c r="K25" s="95"/>
      <c r="L25" s="95">
        <v>2.5226999999999999</v>
      </c>
      <c r="M25" s="95"/>
      <c r="N25" s="95">
        <v>0</v>
      </c>
      <c r="O25" s="95">
        <v>0</v>
      </c>
      <c r="P25" s="95">
        <v>116.7567</v>
      </c>
      <c r="Q25" s="97"/>
      <c r="R25" s="96"/>
    </row>
    <row r="26" spans="1:18" x14ac:dyDescent="0.25">
      <c r="A26" s="95" t="s">
        <v>32</v>
      </c>
      <c r="B26" s="95">
        <v>664.06629999999996</v>
      </c>
      <c r="C26" s="95">
        <v>4.6430999999999996</v>
      </c>
      <c r="D26" s="95">
        <v>668.70939999999996</v>
      </c>
      <c r="E26" s="95">
        <v>166</v>
      </c>
      <c r="F26" s="95">
        <v>206.96559999999999</v>
      </c>
      <c r="G26" s="95"/>
      <c r="H26" s="95">
        <v>73</v>
      </c>
      <c r="I26" s="95">
        <v>87.6678</v>
      </c>
      <c r="J26" s="95"/>
      <c r="K26" s="95"/>
      <c r="L26" s="95">
        <v>15.982200000000001</v>
      </c>
      <c r="M26" s="95"/>
      <c r="N26" s="95">
        <v>0</v>
      </c>
      <c r="O26" s="95">
        <v>0</v>
      </c>
      <c r="P26" s="95">
        <v>668.70939999999996</v>
      </c>
      <c r="Q26" s="97"/>
      <c r="R26" s="96"/>
    </row>
    <row r="27" spans="1:18" x14ac:dyDescent="0.25">
      <c r="A27" s="95" t="s">
        <v>33</v>
      </c>
      <c r="B27" s="95">
        <v>314.11369999999999</v>
      </c>
      <c r="C27" s="95"/>
      <c r="D27" s="95">
        <v>314.11369999999999</v>
      </c>
      <c r="E27" s="95">
        <v>156</v>
      </c>
      <c r="F27" s="95">
        <v>97.218199999999996</v>
      </c>
      <c r="G27" s="95">
        <v>14.695499999999999</v>
      </c>
      <c r="H27" s="95">
        <v>58</v>
      </c>
      <c r="I27" s="95">
        <v>41.180300000000003</v>
      </c>
      <c r="J27" s="95">
        <v>12.614800000000001</v>
      </c>
      <c r="K27" s="95"/>
      <c r="L27" s="95">
        <v>7.5072999999999999</v>
      </c>
      <c r="M27" s="95"/>
      <c r="N27" s="95">
        <v>0</v>
      </c>
      <c r="O27" s="95">
        <v>0</v>
      </c>
      <c r="P27" s="95">
        <v>341.42399999999998</v>
      </c>
      <c r="Q27" s="97"/>
      <c r="R27" s="96"/>
    </row>
    <row r="28" spans="1:18" x14ac:dyDescent="0.25">
      <c r="A28" s="95" t="s">
        <v>34</v>
      </c>
      <c r="B28" s="95">
        <v>95.414100000000005</v>
      </c>
      <c r="C28" s="95"/>
      <c r="D28" s="95">
        <v>95.414100000000005</v>
      </c>
      <c r="E28" s="95">
        <v>48</v>
      </c>
      <c r="F28" s="95">
        <v>29.5307</v>
      </c>
      <c r="G28" s="95">
        <v>4.6173000000000002</v>
      </c>
      <c r="H28" s="95">
        <v>10</v>
      </c>
      <c r="I28" s="95">
        <v>12.508800000000001</v>
      </c>
      <c r="J28" s="95"/>
      <c r="K28" s="95"/>
      <c r="L28" s="95">
        <v>2.2804000000000002</v>
      </c>
      <c r="M28" s="95"/>
      <c r="N28" s="95">
        <v>0.9708</v>
      </c>
      <c r="O28" s="95">
        <v>0</v>
      </c>
      <c r="P28" s="95">
        <v>101.0022</v>
      </c>
      <c r="Q28" s="97"/>
      <c r="R28" s="96"/>
    </row>
    <row r="29" spans="1:18" x14ac:dyDescent="0.25">
      <c r="A29" s="95" t="s">
        <v>499</v>
      </c>
      <c r="B29" s="95">
        <v>51.551699999999997</v>
      </c>
      <c r="C29" s="95"/>
      <c r="D29" s="95">
        <v>31.877199999999998</v>
      </c>
      <c r="E29" s="95">
        <v>6</v>
      </c>
      <c r="F29" s="95">
        <v>15.955299999999999</v>
      </c>
      <c r="G29" s="95"/>
      <c r="H29" s="95">
        <v>6</v>
      </c>
      <c r="I29" s="95">
        <v>4.1791</v>
      </c>
      <c r="J29" s="95">
        <v>1.3656999999999999</v>
      </c>
      <c r="K29" s="95"/>
      <c r="L29" s="95">
        <v>0.76190000000000002</v>
      </c>
      <c r="M29" s="95"/>
      <c r="N29" s="95">
        <v>0</v>
      </c>
      <c r="O29" s="95">
        <v>0</v>
      </c>
      <c r="P29" s="95">
        <v>52.917400000000001</v>
      </c>
      <c r="Q29" s="97"/>
      <c r="R29" s="96"/>
    </row>
    <row r="30" spans="1:18" x14ac:dyDescent="0.25">
      <c r="A30" s="95" t="s">
        <v>35</v>
      </c>
      <c r="B30" s="95">
        <v>847.01900000000001</v>
      </c>
      <c r="C30" s="95">
        <v>20.7104</v>
      </c>
      <c r="D30" s="95">
        <v>867.72940000000006</v>
      </c>
      <c r="E30" s="95">
        <v>436.12</v>
      </c>
      <c r="F30" s="95">
        <v>268.56220000000002</v>
      </c>
      <c r="G30" s="95">
        <v>41.889400000000002</v>
      </c>
      <c r="H30" s="95">
        <v>133</v>
      </c>
      <c r="I30" s="95">
        <v>113.7593</v>
      </c>
      <c r="J30" s="95">
        <v>14.4305</v>
      </c>
      <c r="K30" s="95"/>
      <c r="L30" s="95">
        <v>20.738700000000001</v>
      </c>
      <c r="M30" s="95"/>
      <c r="N30" s="95">
        <v>4.5877999999999997</v>
      </c>
      <c r="O30" s="95">
        <v>0</v>
      </c>
      <c r="P30" s="95">
        <v>928.63710000000003</v>
      </c>
      <c r="Q30" s="97"/>
      <c r="R30" s="96"/>
    </row>
    <row r="31" spans="1:18" x14ac:dyDescent="0.25">
      <c r="A31" s="95" t="s">
        <v>36</v>
      </c>
      <c r="B31" s="95">
        <v>468.65620000000001</v>
      </c>
      <c r="C31" s="95"/>
      <c r="D31" s="95">
        <v>468.65620000000001</v>
      </c>
      <c r="E31" s="95">
        <v>497.49</v>
      </c>
      <c r="F31" s="95">
        <v>145.04910000000001</v>
      </c>
      <c r="G31" s="95">
        <v>88.110200000000006</v>
      </c>
      <c r="H31" s="95">
        <v>86</v>
      </c>
      <c r="I31" s="95">
        <v>61.440800000000003</v>
      </c>
      <c r="J31" s="95">
        <v>18.4194</v>
      </c>
      <c r="K31" s="95"/>
      <c r="L31" s="95">
        <v>11.200900000000001</v>
      </c>
      <c r="M31" s="95"/>
      <c r="N31" s="95">
        <v>0</v>
      </c>
      <c r="O31" s="95">
        <v>0</v>
      </c>
      <c r="P31" s="95">
        <v>575.18579999999997</v>
      </c>
      <c r="Q31" s="97"/>
      <c r="R31" s="96"/>
    </row>
    <row r="32" spans="1:18" x14ac:dyDescent="0.25">
      <c r="A32" s="95" t="s">
        <v>37</v>
      </c>
      <c r="B32" s="95">
        <v>1129.4181000000001</v>
      </c>
      <c r="C32" s="95">
        <v>24.004200000000001</v>
      </c>
      <c r="D32" s="95">
        <v>1153.4223</v>
      </c>
      <c r="E32" s="95">
        <v>834.24</v>
      </c>
      <c r="F32" s="95">
        <v>356.98419999999999</v>
      </c>
      <c r="G32" s="95">
        <v>119.3139</v>
      </c>
      <c r="H32" s="95">
        <v>202</v>
      </c>
      <c r="I32" s="95">
        <v>151.21369999999999</v>
      </c>
      <c r="J32" s="95">
        <v>38.089799999999997</v>
      </c>
      <c r="K32" s="95"/>
      <c r="L32" s="95">
        <v>27.566800000000001</v>
      </c>
      <c r="M32" s="95"/>
      <c r="N32" s="95">
        <v>34.662700000000001</v>
      </c>
      <c r="O32" s="95">
        <v>0</v>
      </c>
      <c r="P32" s="95">
        <v>1345.4887000000001</v>
      </c>
      <c r="Q32" s="97"/>
      <c r="R32" s="96"/>
    </row>
    <row r="33" spans="1:18" x14ac:dyDescent="0.25">
      <c r="A33" s="95" t="s">
        <v>38</v>
      </c>
      <c r="B33" s="95">
        <v>681.26769999999999</v>
      </c>
      <c r="C33" s="95">
        <v>18.5854</v>
      </c>
      <c r="D33" s="95">
        <v>699.85310000000004</v>
      </c>
      <c r="E33" s="95">
        <v>361</v>
      </c>
      <c r="F33" s="95">
        <v>216.6045</v>
      </c>
      <c r="G33" s="95">
        <v>36.0989</v>
      </c>
      <c r="H33" s="95">
        <v>102</v>
      </c>
      <c r="I33" s="95">
        <v>91.750699999999995</v>
      </c>
      <c r="J33" s="95">
        <v>7.6868999999999996</v>
      </c>
      <c r="K33" s="95">
        <v>1</v>
      </c>
      <c r="L33" s="95">
        <v>16.726500000000001</v>
      </c>
      <c r="M33" s="95"/>
      <c r="N33" s="95">
        <v>0</v>
      </c>
      <c r="O33" s="95">
        <v>0</v>
      </c>
      <c r="P33" s="95">
        <v>743.63890000000004</v>
      </c>
      <c r="Q33" s="97"/>
      <c r="R33" s="96"/>
    </row>
    <row r="34" spans="1:18" x14ac:dyDescent="0.25">
      <c r="A34" s="95" t="s">
        <v>39</v>
      </c>
      <c r="B34" s="95">
        <v>450.40719999999999</v>
      </c>
      <c r="C34" s="95">
        <v>14.039300000000001</v>
      </c>
      <c r="D34" s="95">
        <v>464.44650000000001</v>
      </c>
      <c r="E34" s="95">
        <v>222</v>
      </c>
      <c r="F34" s="95">
        <v>143.74619999999999</v>
      </c>
      <c r="G34" s="95">
        <v>19.563500000000001</v>
      </c>
      <c r="H34" s="95">
        <v>72</v>
      </c>
      <c r="I34" s="95">
        <v>60.8889</v>
      </c>
      <c r="J34" s="95">
        <v>8.3332999999999995</v>
      </c>
      <c r="K34" s="95"/>
      <c r="L34" s="95">
        <v>11.100300000000001</v>
      </c>
      <c r="M34" s="95"/>
      <c r="N34" s="95">
        <v>5.8719000000000001</v>
      </c>
      <c r="O34" s="95">
        <v>0</v>
      </c>
      <c r="P34" s="95">
        <v>498.21519999999998</v>
      </c>
      <c r="Q34" s="97"/>
      <c r="R34" s="96"/>
    </row>
    <row r="35" spans="1:18" x14ac:dyDescent="0.25">
      <c r="A35" s="95" t="s">
        <v>40</v>
      </c>
      <c r="B35" s="95">
        <v>165.62270000000001</v>
      </c>
      <c r="C35" s="95">
        <v>5.3578000000000001</v>
      </c>
      <c r="D35" s="95">
        <v>170.98050000000001</v>
      </c>
      <c r="E35" s="95">
        <v>39</v>
      </c>
      <c r="F35" s="95">
        <v>52.918500000000002</v>
      </c>
      <c r="G35" s="95"/>
      <c r="H35" s="95">
        <v>14</v>
      </c>
      <c r="I35" s="95">
        <v>22.415500000000002</v>
      </c>
      <c r="J35" s="95"/>
      <c r="K35" s="95"/>
      <c r="L35" s="95">
        <v>4.0864000000000003</v>
      </c>
      <c r="M35" s="95"/>
      <c r="N35" s="95">
        <v>0</v>
      </c>
      <c r="O35" s="95">
        <v>0</v>
      </c>
      <c r="P35" s="95">
        <v>170.98050000000001</v>
      </c>
      <c r="Q35" s="97"/>
      <c r="R35" s="96"/>
    </row>
    <row r="36" spans="1:18" x14ac:dyDescent="0.25">
      <c r="A36" s="95" t="s">
        <v>41</v>
      </c>
      <c r="B36" s="95">
        <v>164.27369999999999</v>
      </c>
      <c r="C36" s="95">
        <v>10.0039</v>
      </c>
      <c r="D36" s="95">
        <v>174.27760000000001</v>
      </c>
      <c r="E36" s="95">
        <v>110.73</v>
      </c>
      <c r="F36" s="95">
        <v>53.938899999999997</v>
      </c>
      <c r="G36" s="95">
        <v>14.197800000000001</v>
      </c>
      <c r="H36" s="95">
        <v>37</v>
      </c>
      <c r="I36" s="95">
        <v>22.847799999999999</v>
      </c>
      <c r="J36" s="95">
        <v>10.6142</v>
      </c>
      <c r="K36" s="95"/>
      <c r="L36" s="95">
        <v>4.1651999999999996</v>
      </c>
      <c r="M36" s="95"/>
      <c r="N36" s="95">
        <v>3.8666</v>
      </c>
      <c r="O36" s="95">
        <v>0</v>
      </c>
      <c r="P36" s="95">
        <v>202.9562</v>
      </c>
      <c r="Q36" s="97"/>
      <c r="R36" s="96"/>
    </row>
    <row r="37" spans="1:18" x14ac:dyDescent="0.25">
      <c r="A37" s="95" t="s">
        <v>42</v>
      </c>
      <c r="B37" s="95">
        <v>763.59370000000001</v>
      </c>
      <c r="C37" s="95">
        <v>17.817900000000002</v>
      </c>
      <c r="D37" s="95">
        <v>781.41160000000002</v>
      </c>
      <c r="E37" s="95">
        <v>508.23</v>
      </c>
      <c r="F37" s="95">
        <v>241.84690000000001</v>
      </c>
      <c r="G37" s="95">
        <v>66.595799999999997</v>
      </c>
      <c r="H37" s="95">
        <v>119</v>
      </c>
      <c r="I37" s="95">
        <v>102.4431</v>
      </c>
      <c r="J37" s="95">
        <v>12.4177</v>
      </c>
      <c r="K37" s="95">
        <v>5</v>
      </c>
      <c r="L37" s="95">
        <v>18.675699999999999</v>
      </c>
      <c r="M37" s="95"/>
      <c r="N37" s="95">
        <v>18.774699999999999</v>
      </c>
      <c r="O37" s="95">
        <v>0</v>
      </c>
      <c r="P37" s="95">
        <v>879.19979999999998</v>
      </c>
      <c r="Q37" s="97"/>
      <c r="R37" s="96"/>
    </row>
    <row r="38" spans="1:18" x14ac:dyDescent="0.25">
      <c r="A38" s="95" t="s">
        <v>43</v>
      </c>
      <c r="B38" s="97">
        <v>1777.9838999999999</v>
      </c>
      <c r="C38" s="95">
        <v>66.788700000000006</v>
      </c>
      <c r="D38" s="97">
        <v>1844.7726</v>
      </c>
      <c r="E38" s="95">
        <v>305.39999999999998</v>
      </c>
      <c r="F38" s="95">
        <v>570.95709999999997</v>
      </c>
      <c r="G38" s="95"/>
      <c r="H38" s="95">
        <v>183</v>
      </c>
      <c r="I38" s="95">
        <v>241.84970000000001</v>
      </c>
      <c r="J38" s="95"/>
      <c r="K38" s="95">
        <v>5</v>
      </c>
      <c r="L38" s="95">
        <v>44.0901</v>
      </c>
      <c r="M38" s="95"/>
      <c r="N38" s="95">
        <v>0</v>
      </c>
      <c r="O38" s="95">
        <v>0</v>
      </c>
      <c r="P38" s="97">
        <v>1844.7726</v>
      </c>
      <c r="Q38" s="97"/>
      <c r="R38" s="96"/>
    </row>
    <row r="39" spans="1:18" x14ac:dyDescent="0.25">
      <c r="A39" s="95" t="s">
        <v>44</v>
      </c>
      <c r="B39" s="97">
        <v>1392.1581000000001</v>
      </c>
      <c r="C39" s="95">
        <v>42.2744</v>
      </c>
      <c r="D39" s="97">
        <v>1434.4324999999999</v>
      </c>
      <c r="E39" s="95">
        <v>396.81</v>
      </c>
      <c r="F39" s="95">
        <v>443.95690000000002</v>
      </c>
      <c r="G39" s="95"/>
      <c r="H39" s="95">
        <v>160</v>
      </c>
      <c r="I39" s="95">
        <v>188.05410000000001</v>
      </c>
      <c r="J39" s="95"/>
      <c r="K39" s="95">
        <v>33</v>
      </c>
      <c r="L39" s="95">
        <v>34.282899999999998</v>
      </c>
      <c r="M39" s="95"/>
      <c r="N39" s="95">
        <v>13.3316</v>
      </c>
      <c r="O39" s="95">
        <v>0</v>
      </c>
      <c r="P39" s="97">
        <v>1447.7641000000001</v>
      </c>
      <c r="Q39" s="97"/>
      <c r="R39" s="96"/>
    </row>
    <row r="40" spans="1:18" x14ac:dyDescent="0.25">
      <c r="A40" s="95" t="s">
        <v>45</v>
      </c>
      <c r="B40" s="95">
        <v>378.05779999999999</v>
      </c>
      <c r="C40" s="95">
        <v>15.5405</v>
      </c>
      <c r="D40" s="95">
        <v>393.59829999999999</v>
      </c>
      <c r="E40" s="95">
        <v>138</v>
      </c>
      <c r="F40" s="95">
        <v>121.81870000000001</v>
      </c>
      <c r="G40" s="95">
        <v>4.0453000000000001</v>
      </c>
      <c r="H40" s="95">
        <v>50</v>
      </c>
      <c r="I40" s="95">
        <v>51.600700000000003</v>
      </c>
      <c r="J40" s="95"/>
      <c r="K40" s="95"/>
      <c r="L40" s="95">
        <v>9.407</v>
      </c>
      <c r="M40" s="95"/>
      <c r="N40" s="95">
        <v>0</v>
      </c>
      <c r="O40" s="95">
        <v>0</v>
      </c>
      <c r="P40" s="95">
        <v>397.64359999999999</v>
      </c>
      <c r="Q40" s="97"/>
      <c r="R40" s="96"/>
    </row>
    <row r="41" spans="1:18" x14ac:dyDescent="0.25">
      <c r="A41" s="95" t="s">
        <v>46</v>
      </c>
      <c r="B41" s="95">
        <v>1205.2128</v>
      </c>
      <c r="C41" s="95">
        <v>38.452599999999997</v>
      </c>
      <c r="D41" s="95">
        <v>1243.6654000000001</v>
      </c>
      <c r="E41" s="95">
        <v>311.58999999999997</v>
      </c>
      <c r="F41" s="95">
        <v>384.9144</v>
      </c>
      <c r="G41" s="95"/>
      <c r="H41" s="95">
        <v>114</v>
      </c>
      <c r="I41" s="95">
        <v>163.0445</v>
      </c>
      <c r="J41" s="95"/>
      <c r="K41" s="95"/>
      <c r="L41" s="95">
        <v>29.723600000000001</v>
      </c>
      <c r="M41" s="95"/>
      <c r="N41" s="95">
        <v>2.2848999999999999</v>
      </c>
      <c r="O41" s="95">
        <v>0</v>
      </c>
      <c r="P41" s="95">
        <v>1245.9503</v>
      </c>
      <c r="Q41" s="97"/>
      <c r="R41" s="96"/>
    </row>
    <row r="42" spans="1:18" x14ac:dyDescent="0.25">
      <c r="A42" s="95" t="s">
        <v>47</v>
      </c>
      <c r="B42" s="95">
        <v>540.23850000000004</v>
      </c>
      <c r="C42" s="95">
        <v>21.790099999999999</v>
      </c>
      <c r="D42" s="95">
        <v>562.02859999999998</v>
      </c>
      <c r="E42" s="95">
        <v>151.63</v>
      </c>
      <c r="F42" s="95">
        <v>173.9479</v>
      </c>
      <c r="G42" s="95"/>
      <c r="H42" s="95">
        <v>40</v>
      </c>
      <c r="I42" s="95">
        <v>73.681899999999999</v>
      </c>
      <c r="J42" s="95"/>
      <c r="K42" s="95">
        <v>2</v>
      </c>
      <c r="L42" s="95">
        <v>13.432499999999999</v>
      </c>
      <c r="M42" s="95"/>
      <c r="N42" s="95">
        <v>0</v>
      </c>
      <c r="O42" s="95">
        <v>0</v>
      </c>
      <c r="P42" s="95">
        <v>562.02859999999998</v>
      </c>
      <c r="Q42" s="97"/>
      <c r="R42" s="96"/>
    </row>
    <row r="43" spans="1:18" x14ac:dyDescent="0.25">
      <c r="A43" s="95" t="s">
        <v>48</v>
      </c>
      <c r="B43" s="95">
        <v>16000.843000000001</v>
      </c>
      <c r="C43" s="95">
        <v>723.5163</v>
      </c>
      <c r="D43" s="95">
        <v>16724.3593</v>
      </c>
      <c r="E43" s="95">
        <v>7800.61</v>
      </c>
      <c r="F43" s="95">
        <v>5176.1891999999998</v>
      </c>
      <c r="G43" s="95">
        <v>656.10519999999997</v>
      </c>
      <c r="H43" s="95">
        <v>2085</v>
      </c>
      <c r="I43" s="95">
        <v>2192.5635000000002</v>
      </c>
      <c r="J43" s="95"/>
      <c r="K43" s="95">
        <v>1542</v>
      </c>
      <c r="L43" s="95">
        <v>399.7122</v>
      </c>
      <c r="M43" s="95">
        <v>685.37270000000001</v>
      </c>
      <c r="N43" s="95">
        <v>164.43799999999999</v>
      </c>
      <c r="O43" s="95">
        <v>0</v>
      </c>
      <c r="P43" s="95">
        <v>18230.2752</v>
      </c>
      <c r="Q43" s="97"/>
      <c r="R43" s="96"/>
    </row>
    <row r="44" spans="1:18" x14ac:dyDescent="0.25">
      <c r="A44" s="95" t="s">
        <v>49</v>
      </c>
      <c r="B44" s="95">
        <v>667.57090000000005</v>
      </c>
      <c r="C44" s="95">
        <v>11.741</v>
      </c>
      <c r="D44" s="95">
        <v>679.31190000000004</v>
      </c>
      <c r="E44" s="95">
        <v>134.61000000000001</v>
      </c>
      <c r="F44" s="95">
        <v>210.24700000000001</v>
      </c>
      <c r="G44" s="95"/>
      <c r="H44" s="95">
        <v>117</v>
      </c>
      <c r="I44" s="95">
        <v>89.0578</v>
      </c>
      <c r="J44" s="95">
        <v>20.956700000000001</v>
      </c>
      <c r="K44" s="95">
        <v>4</v>
      </c>
      <c r="L44" s="95">
        <v>16.235600000000002</v>
      </c>
      <c r="M44" s="95"/>
      <c r="N44" s="95">
        <v>0</v>
      </c>
      <c r="O44" s="95">
        <v>0</v>
      </c>
      <c r="P44" s="95">
        <v>700.26859999999999</v>
      </c>
      <c r="Q44" s="97"/>
      <c r="R44" s="96"/>
    </row>
    <row r="45" spans="1:18" x14ac:dyDescent="0.25">
      <c r="A45" s="95" t="s">
        <v>50</v>
      </c>
      <c r="B45" s="95">
        <v>784.05989999999997</v>
      </c>
      <c r="C45" s="95">
        <v>26.053599999999999</v>
      </c>
      <c r="D45" s="95">
        <v>810.11350000000004</v>
      </c>
      <c r="E45" s="95">
        <v>159</v>
      </c>
      <c r="F45" s="95">
        <v>250.73009999999999</v>
      </c>
      <c r="G45" s="95"/>
      <c r="H45" s="95">
        <v>65</v>
      </c>
      <c r="I45" s="95">
        <v>106.2059</v>
      </c>
      <c r="J45" s="95"/>
      <c r="K45" s="95"/>
      <c r="L45" s="95">
        <v>19.361699999999999</v>
      </c>
      <c r="M45" s="95"/>
      <c r="N45" s="95">
        <v>5.8406000000000002</v>
      </c>
      <c r="O45" s="95">
        <v>0</v>
      </c>
      <c r="P45" s="95">
        <v>815.95410000000004</v>
      </c>
      <c r="Q45" s="97"/>
      <c r="R45" s="96"/>
    </row>
    <row r="46" spans="1:18" x14ac:dyDescent="0.25">
      <c r="A46" s="95" t="s">
        <v>51</v>
      </c>
      <c r="B46" s="95">
        <v>250.17009999999999</v>
      </c>
      <c r="C46" s="95"/>
      <c r="D46" s="95">
        <v>250.17009999999999</v>
      </c>
      <c r="E46" s="95">
        <v>80</v>
      </c>
      <c r="F46" s="95">
        <v>77.427599999999998</v>
      </c>
      <c r="G46" s="95">
        <v>0.6431</v>
      </c>
      <c r="H46" s="95">
        <v>29</v>
      </c>
      <c r="I46" s="95">
        <v>32.7973</v>
      </c>
      <c r="J46" s="95"/>
      <c r="K46" s="95"/>
      <c r="L46" s="95">
        <v>5.9790999999999999</v>
      </c>
      <c r="M46" s="95"/>
      <c r="N46" s="95">
        <v>0</v>
      </c>
      <c r="O46" s="95">
        <v>0</v>
      </c>
      <c r="P46" s="95">
        <v>250.81319999999999</v>
      </c>
      <c r="Q46" s="97"/>
      <c r="R46" s="96"/>
    </row>
    <row r="47" spans="1:18" x14ac:dyDescent="0.25">
      <c r="A47" s="95" t="s">
        <v>52</v>
      </c>
      <c r="B47" s="95">
        <v>9078.0580000000009</v>
      </c>
      <c r="C47" s="95">
        <v>400.07589999999999</v>
      </c>
      <c r="D47" s="95">
        <v>9478.1339000000007</v>
      </c>
      <c r="E47" s="95">
        <v>5979.83</v>
      </c>
      <c r="F47" s="95">
        <v>2933.4823999999999</v>
      </c>
      <c r="G47" s="95">
        <v>761.58690000000001</v>
      </c>
      <c r="H47" s="95">
        <v>1140</v>
      </c>
      <c r="I47" s="95">
        <v>1242.5834</v>
      </c>
      <c r="J47" s="95"/>
      <c r="K47" s="95">
        <v>988</v>
      </c>
      <c r="L47" s="95">
        <v>226.5274</v>
      </c>
      <c r="M47" s="95">
        <v>456.8836</v>
      </c>
      <c r="N47" s="95">
        <v>104.77160000000001</v>
      </c>
      <c r="O47" s="95">
        <v>0</v>
      </c>
      <c r="P47" s="95">
        <v>10801.376</v>
      </c>
      <c r="Q47" s="97"/>
      <c r="R47" s="96"/>
    </row>
    <row r="48" spans="1:18" x14ac:dyDescent="0.25">
      <c r="A48" s="95" t="s">
        <v>53</v>
      </c>
      <c r="B48" s="95">
        <v>561.32050000000004</v>
      </c>
      <c r="C48" s="95"/>
      <c r="D48" s="95">
        <v>561.32050000000004</v>
      </c>
      <c r="E48" s="95">
        <v>348</v>
      </c>
      <c r="F48" s="95">
        <v>173.7287</v>
      </c>
      <c r="G48" s="95">
        <v>43.567799999999998</v>
      </c>
      <c r="H48" s="95">
        <v>72</v>
      </c>
      <c r="I48" s="95">
        <v>73.589100000000002</v>
      </c>
      <c r="J48" s="95"/>
      <c r="K48" s="95"/>
      <c r="L48" s="95">
        <v>13.4156</v>
      </c>
      <c r="M48" s="95"/>
      <c r="N48" s="95">
        <v>0</v>
      </c>
      <c r="O48" s="95">
        <v>0</v>
      </c>
      <c r="P48" s="95">
        <v>604.88829999999996</v>
      </c>
      <c r="Q48" s="97"/>
      <c r="R48" s="96"/>
    </row>
    <row r="49" spans="1:18" x14ac:dyDescent="0.25">
      <c r="A49" s="95" t="s">
        <v>54</v>
      </c>
      <c r="B49" s="95">
        <v>4244.2389999999996</v>
      </c>
      <c r="C49" s="95">
        <v>102.5245</v>
      </c>
      <c r="D49" s="95">
        <v>4346.7635</v>
      </c>
      <c r="E49" s="95">
        <v>2995.95</v>
      </c>
      <c r="F49" s="95">
        <v>1345.3233</v>
      </c>
      <c r="G49" s="95">
        <v>412.6567</v>
      </c>
      <c r="H49" s="95">
        <v>834</v>
      </c>
      <c r="I49" s="95">
        <v>569.86069999999995</v>
      </c>
      <c r="J49" s="95">
        <v>198.1045</v>
      </c>
      <c r="K49" s="95">
        <v>9</v>
      </c>
      <c r="L49" s="95">
        <v>103.88760000000001</v>
      </c>
      <c r="M49" s="95"/>
      <c r="N49" s="95">
        <v>52.197800000000001</v>
      </c>
      <c r="O49" s="95">
        <v>0</v>
      </c>
      <c r="P49" s="95">
        <v>5009.7224999999999</v>
      </c>
      <c r="Q49" s="97"/>
      <c r="R49" s="96"/>
    </row>
    <row r="50" spans="1:18" x14ac:dyDescent="0.25">
      <c r="A50" s="95" t="s">
        <v>55</v>
      </c>
      <c r="B50" s="95">
        <v>732.87429999999995</v>
      </c>
      <c r="C50" s="95">
        <v>20.4922</v>
      </c>
      <c r="D50" s="95">
        <v>753.36649999999997</v>
      </c>
      <c r="E50" s="95">
        <v>443</v>
      </c>
      <c r="F50" s="95">
        <v>233.1669</v>
      </c>
      <c r="G50" s="95">
        <v>52.458300000000001</v>
      </c>
      <c r="H50" s="95">
        <v>113</v>
      </c>
      <c r="I50" s="95">
        <v>98.766300000000001</v>
      </c>
      <c r="J50" s="95">
        <v>10.6752</v>
      </c>
      <c r="K50" s="95"/>
      <c r="L50" s="95">
        <v>18.005500000000001</v>
      </c>
      <c r="M50" s="95"/>
      <c r="N50" s="95">
        <v>0</v>
      </c>
      <c r="O50" s="95">
        <v>0</v>
      </c>
      <c r="P50" s="95">
        <v>816.5</v>
      </c>
      <c r="Q50" s="97"/>
      <c r="R50" s="96"/>
    </row>
    <row r="51" spans="1:18" x14ac:dyDescent="0.25">
      <c r="A51" s="95" t="s">
        <v>56</v>
      </c>
      <c r="B51" s="95">
        <v>49.001600000000003</v>
      </c>
      <c r="C51" s="95"/>
      <c r="D51" s="95">
        <v>49.001600000000003</v>
      </c>
      <c r="E51" s="95">
        <v>45</v>
      </c>
      <c r="F51" s="95">
        <v>15.166</v>
      </c>
      <c r="G51" s="95">
        <v>7.4584999999999999</v>
      </c>
      <c r="H51" s="95">
        <v>14</v>
      </c>
      <c r="I51" s="95">
        <v>6.4241000000000001</v>
      </c>
      <c r="J51" s="95">
        <v>5.6818999999999997</v>
      </c>
      <c r="K51" s="95"/>
      <c r="L51" s="95">
        <v>1.1711</v>
      </c>
      <c r="M51" s="95"/>
      <c r="N51" s="95">
        <v>0</v>
      </c>
      <c r="O51" s="95">
        <v>0</v>
      </c>
      <c r="P51" s="95">
        <v>62.142000000000003</v>
      </c>
      <c r="Q51" s="97"/>
      <c r="R51" s="96"/>
    </row>
    <row r="52" spans="1:18" x14ac:dyDescent="0.25">
      <c r="A52" s="95" t="s">
        <v>57</v>
      </c>
      <c r="B52" s="95">
        <v>517.22379999999998</v>
      </c>
      <c r="C52" s="95">
        <v>21.682700000000001</v>
      </c>
      <c r="D52" s="95">
        <v>538.90650000000005</v>
      </c>
      <c r="E52" s="95">
        <v>256</v>
      </c>
      <c r="F52" s="95">
        <v>166.79159999999999</v>
      </c>
      <c r="G52" s="95">
        <v>22.302099999999999</v>
      </c>
      <c r="H52" s="95">
        <v>89</v>
      </c>
      <c r="I52" s="95">
        <v>70.650599999999997</v>
      </c>
      <c r="J52" s="95">
        <v>13.762</v>
      </c>
      <c r="K52" s="95"/>
      <c r="L52" s="95">
        <v>12.879899999999999</v>
      </c>
      <c r="M52" s="95"/>
      <c r="N52" s="95">
        <v>7.4200999999999997</v>
      </c>
      <c r="O52" s="95">
        <v>0</v>
      </c>
      <c r="P52" s="95">
        <v>582.39070000000004</v>
      </c>
      <c r="Q52" s="97"/>
      <c r="R52" s="96"/>
    </row>
    <row r="53" spans="1:18" x14ac:dyDescent="0.25">
      <c r="A53" s="95" t="s">
        <v>500</v>
      </c>
      <c r="B53" s="95">
        <v>32.948599999999999</v>
      </c>
      <c r="C53" s="95">
        <v>0.22800000000000001</v>
      </c>
      <c r="D53" s="95">
        <v>22.114000000000001</v>
      </c>
      <c r="E53" s="95">
        <v>13</v>
      </c>
      <c r="F53" s="95">
        <v>10.2682</v>
      </c>
      <c r="G53" s="95">
        <v>0.68300000000000005</v>
      </c>
      <c r="H53" s="95">
        <v>4</v>
      </c>
      <c r="I53" s="95">
        <v>2.8990999999999998</v>
      </c>
      <c r="J53" s="95">
        <v>0.8256</v>
      </c>
      <c r="K53" s="95"/>
      <c r="L53" s="95">
        <v>0.52849999999999997</v>
      </c>
      <c r="M53" s="95"/>
      <c r="N53" s="95">
        <v>0</v>
      </c>
      <c r="O53" s="95">
        <v>0</v>
      </c>
      <c r="P53" s="95">
        <v>34.685200000000002</v>
      </c>
      <c r="Q53" s="97"/>
      <c r="R53" s="96"/>
    </row>
    <row r="54" spans="1:18" x14ac:dyDescent="0.25">
      <c r="A54" s="95" t="s">
        <v>501</v>
      </c>
      <c r="B54" s="95">
        <v>45.934199999999997</v>
      </c>
      <c r="C54" s="95"/>
      <c r="D54" s="95">
        <v>30.7195</v>
      </c>
      <c r="E54" s="95">
        <v>24</v>
      </c>
      <c r="F54" s="95">
        <v>14.2166</v>
      </c>
      <c r="G54" s="95">
        <v>2.4458000000000002</v>
      </c>
      <c r="H54" s="95">
        <v>5</v>
      </c>
      <c r="I54" s="95">
        <v>4.0273000000000003</v>
      </c>
      <c r="J54" s="95">
        <v>0.72950000000000004</v>
      </c>
      <c r="K54" s="95"/>
      <c r="L54" s="95">
        <v>0.73419999999999996</v>
      </c>
      <c r="M54" s="95"/>
      <c r="N54" s="95">
        <v>0</v>
      </c>
      <c r="O54" s="95">
        <v>0</v>
      </c>
      <c r="P54" s="95">
        <v>49.109499999999997</v>
      </c>
      <c r="Q54" s="97"/>
      <c r="R54" s="96"/>
    </row>
    <row r="55" spans="1:18" x14ac:dyDescent="0.25">
      <c r="A55" s="95" t="s">
        <v>58</v>
      </c>
      <c r="B55" s="95">
        <v>304.49239999999998</v>
      </c>
      <c r="C55" s="95">
        <v>12.8512</v>
      </c>
      <c r="D55" s="95">
        <v>317.34359999999998</v>
      </c>
      <c r="E55" s="95">
        <v>128</v>
      </c>
      <c r="F55" s="95">
        <v>98.217799999999997</v>
      </c>
      <c r="G55" s="95">
        <v>7.4455</v>
      </c>
      <c r="H55" s="95">
        <v>54</v>
      </c>
      <c r="I55" s="95">
        <v>41.603700000000003</v>
      </c>
      <c r="J55" s="95">
        <v>9.2972000000000001</v>
      </c>
      <c r="K55" s="95">
        <v>1</v>
      </c>
      <c r="L55" s="95">
        <v>7.5845000000000002</v>
      </c>
      <c r="M55" s="95"/>
      <c r="N55" s="95">
        <v>2.7496999999999998</v>
      </c>
      <c r="O55" s="95">
        <v>0</v>
      </c>
      <c r="P55" s="95">
        <v>336.83600000000001</v>
      </c>
      <c r="Q55" s="97"/>
      <c r="R55" s="96"/>
    </row>
    <row r="56" spans="1:18" x14ac:dyDescent="0.25">
      <c r="A56" s="95" t="s">
        <v>502</v>
      </c>
      <c r="B56" s="95">
        <v>49.8324</v>
      </c>
      <c r="C56" s="95"/>
      <c r="D56" s="95">
        <v>33.519599999999997</v>
      </c>
      <c r="E56" s="95">
        <v>15</v>
      </c>
      <c r="F56" s="95">
        <v>15.4231</v>
      </c>
      <c r="G56" s="95"/>
      <c r="H56" s="95">
        <v>3</v>
      </c>
      <c r="I56" s="95">
        <v>4.3944000000000001</v>
      </c>
      <c r="J56" s="95"/>
      <c r="K56" s="95"/>
      <c r="L56" s="95">
        <v>0.80110000000000003</v>
      </c>
      <c r="M56" s="95"/>
      <c r="N56" s="95">
        <v>0</v>
      </c>
      <c r="O56" s="95">
        <v>0</v>
      </c>
      <c r="P56" s="95">
        <v>49.8324</v>
      </c>
      <c r="Q56" s="97"/>
      <c r="R56" s="96"/>
    </row>
    <row r="57" spans="1:18" x14ac:dyDescent="0.25">
      <c r="A57" s="95" t="s">
        <v>59</v>
      </c>
      <c r="B57" s="95">
        <v>233.1704</v>
      </c>
      <c r="C57" s="95">
        <v>3.5146999999999999</v>
      </c>
      <c r="D57" s="95">
        <v>236.68510000000001</v>
      </c>
      <c r="E57" s="95">
        <v>123</v>
      </c>
      <c r="F57" s="95">
        <v>73.254000000000005</v>
      </c>
      <c r="G57" s="95">
        <v>12.436500000000001</v>
      </c>
      <c r="H57" s="95">
        <v>37</v>
      </c>
      <c r="I57" s="95">
        <v>31.029399999999999</v>
      </c>
      <c r="J57" s="95">
        <v>4.4779</v>
      </c>
      <c r="K57" s="95"/>
      <c r="L57" s="95">
        <v>5.6567999999999996</v>
      </c>
      <c r="M57" s="95"/>
      <c r="N57" s="95">
        <v>0</v>
      </c>
      <c r="O57" s="95">
        <v>0</v>
      </c>
      <c r="P57" s="95">
        <v>253.59950000000001</v>
      </c>
      <c r="Q57" s="97"/>
      <c r="R57" s="96"/>
    </row>
    <row r="58" spans="1:18" x14ac:dyDescent="0.25">
      <c r="A58" s="95" t="s">
        <v>503</v>
      </c>
      <c r="B58" s="95">
        <v>35.6036</v>
      </c>
      <c r="C58" s="95"/>
      <c r="D58" s="95">
        <v>26.412500000000001</v>
      </c>
      <c r="E58" s="95">
        <v>23</v>
      </c>
      <c r="F58" s="95">
        <v>11.019299999999999</v>
      </c>
      <c r="G58" s="95">
        <v>2.9952000000000001</v>
      </c>
      <c r="H58" s="95">
        <v>4</v>
      </c>
      <c r="I58" s="95">
        <v>3.4626999999999999</v>
      </c>
      <c r="J58" s="95">
        <v>0.40300000000000002</v>
      </c>
      <c r="K58" s="95"/>
      <c r="L58" s="95">
        <v>0.63129999999999997</v>
      </c>
      <c r="M58" s="95"/>
      <c r="N58" s="95">
        <v>0</v>
      </c>
      <c r="O58" s="95">
        <v>0</v>
      </c>
      <c r="P58" s="95">
        <v>39.001800000000003</v>
      </c>
      <c r="Q58" s="97"/>
      <c r="R58" s="96"/>
    </row>
    <row r="59" spans="1:18" x14ac:dyDescent="0.25">
      <c r="A59" s="95" t="s">
        <v>60</v>
      </c>
      <c r="B59" s="95">
        <v>896.25599999999997</v>
      </c>
      <c r="C59" s="95">
        <v>33.206000000000003</v>
      </c>
      <c r="D59" s="95">
        <v>929.46199999999999</v>
      </c>
      <c r="E59" s="95">
        <v>387.89</v>
      </c>
      <c r="F59" s="95">
        <v>287.66849999999999</v>
      </c>
      <c r="G59" s="95">
        <v>25.055399999999999</v>
      </c>
      <c r="H59" s="95">
        <v>159</v>
      </c>
      <c r="I59" s="95">
        <v>121.85250000000001</v>
      </c>
      <c r="J59" s="95">
        <v>27.860600000000002</v>
      </c>
      <c r="K59" s="95">
        <v>4</v>
      </c>
      <c r="L59" s="95">
        <v>22.214099999999998</v>
      </c>
      <c r="M59" s="95"/>
      <c r="N59" s="95">
        <v>0</v>
      </c>
      <c r="O59" s="95">
        <v>0</v>
      </c>
      <c r="P59" s="95">
        <v>982.37800000000004</v>
      </c>
      <c r="Q59" s="97"/>
      <c r="R59" s="96"/>
    </row>
    <row r="60" spans="1:18" x14ac:dyDescent="0.25">
      <c r="A60" s="95" t="s">
        <v>61</v>
      </c>
      <c r="B60" s="95">
        <v>611.40740000000005</v>
      </c>
      <c r="C60" s="95">
        <v>11.542</v>
      </c>
      <c r="D60" s="95">
        <v>622.94939999999997</v>
      </c>
      <c r="E60" s="95">
        <v>276.44</v>
      </c>
      <c r="F60" s="95">
        <v>192.80279999999999</v>
      </c>
      <c r="G60" s="95">
        <v>20.909300000000002</v>
      </c>
      <c r="H60" s="95">
        <v>87</v>
      </c>
      <c r="I60" s="95">
        <v>81.668700000000001</v>
      </c>
      <c r="J60" s="95">
        <v>3.9984999999999999</v>
      </c>
      <c r="K60" s="95"/>
      <c r="L60" s="95">
        <v>14.888500000000001</v>
      </c>
      <c r="M60" s="95"/>
      <c r="N60" s="95">
        <v>3.8620000000000001</v>
      </c>
      <c r="O60" s="95">
        <v>0</v>
      </c>
      <c r="P60" s="95">
        <v>651.7192</v>
      </c>
      <c r="Q60" s="97"/>
      <c r="R60" s="96"/>
    </row>
    <row r="61" spans="1:18" x14ac:dyDescent="0.25">
      <c r="A61" s="95" t="s">
        <v>62</v>
      </c>
      <c r="B61" s="95">
        <v>1968.7773999999999</v>
      </c>
      <c r="C61" s="95">
        <v>18.639800000000001</v>
      </c>
      <c r="D61" s="95">
        <v>1987.4172000000001</v>
      </c>
      <c r="E61" s="95">
        <v>1095.49</v>
      </c>
      <c r="F61" s="95">
        <v>615.10559999999998</v>
      </c>
      <c r="G61" s="95">
        <v>120.09610000000001</v>
      </c>
      <c r="H61" s="95">
        <v>398</v>
      </c>
      <c r="I61" s="95">
        <v>260.55040000000002</v>
      </c>
      <c r="J61" s="95">
        <v>103.0872</v>
      </c>
      <c r="K61" s="95">
        <v>22</v>
      </c>
      <c r="L61" s="95">
        <v>47.499299999999998</v>
      </c>
      <c r="M61" s="95"/>
      <c r="N61" s="95">
        <v>30.508400000000002</v>
      </c>
      <c r="O61" s="95">
        <v>0</v>
      </c>
      <c r="P61" s="95">
        <v>2241.1089000000002</v>
      </c>
      <c r="Q61" s="97"/>
      <c r="R61" s="96"/>
    </row>
    <row r="62" spans="1:18" x14ac:dyDescent="0.25">
      <c r="A62" s="95" t="s">
        <v>63</v>
      </c>
      <c r="B62" s="95">
        <v>715.33870000000002</v>
      </c>
      <c r="C62" s="95"/>
      <c r="D62" s="95">
        <v>715.33870000000002</v>
      </c>
      <c r="E62" s="95">
        <v>244.54</v>
      </c>
      <c r="F62" s="95">
        <v>221.3973</v>
      </c>
      <c r="G62" s="95">
        <v>5.7857000000000003</v>
      </c>
      <c r="H62" s="95">
        <v>86</v>
      </c>
      <c r="I62" s="95">
        <v>93.780900000000003</v>
      </c>
      <c r="J62" s="95"/>
      <c r="K62" s="95"/>
      <c r="L62" s="95">
        <v>17.096599999999999</v>
      </c>
      <c r="M62" s="95"/>
      <c r="N62" s="95">
        <v>0</v>
      </c>
      <c r="O62" s="95">
        <v>0</v>
      </c>
      <c r="P62" s="95">
        <v>721.12440000000004</v>
      </c>
      <c r="Q62" s="97"/>
      <c r="R62" s="96"/>
    </row>
    <row r="63" spans="1:18" x14ac:dyDescent="0.25">
      <c r="A63" s="95" t="s">
        <v>64</v>
      </c>
      <c r="B63" s="95">
        <v>349.59059999999999</v>
      </c>
      <c r="C63" s="95">
        <v>16.939699999999998</v>
      </c>
      <c r="D63" s="95">
        <v>366.53030000000001</v>
      </c>
      <c r="E63" s="95">
        <v>203</v>
      </c>
      <c r="F63" s="95">
        <v>113.44110000000001</v>
      </c>
      <c r="G63" s="95">
        <v>22.389700000000001</v>
      </c>
      <c r="H63" s="95">
        <v>68</v>
      </c>
      <c r="I63" s="95">
        <v>48.052100000000003</v>
      </c>
      <c r="J63" s="95">
        <v>14.960900000000001</v>
      </c>
      <c r="K63" s="95"/>
      <c r="L63" s="95">
        <v>8.7600999999999996</v>
      </c>
      <c r="M63" s="95"/>
      <c r="N63" s="95">
        <v>0</v>
      </c>
      <c r="O63" s="95">
        <v>0</v>
      </c>
      <c r="P63" s="95">
        <v>403.8809</v>
      </c>
      <c r="Q63" s="97"/>
      <c r="R63" s="96"/>
    </row>
    <row r="64" spans="1:18" x14ac:dyDescent="0.25">
      <c r="A64" s="95" t="s">
        <v>65</v>
      </c>
      <c r="B64" s="95">
        <v>3364.6248999999998</v>
      </c>
      <c r="C64" s="95"/>
      <c r="D64" s="95">
        <v>3364.6248999999998</v>
      </c>
      <c r="E64" s="95">
        <v>1504.01</v>
      </c>
      <c r="F64" s="95">
        <v>1041.3514</v>
      </c>
      <c r="G64" s="95">
        <v>115.66459999999999</v>
      </c>
      <c r="H64" s="95">
        <v>435</v>
      </c>
      <c r="I64" s="95">
        <v>441.10230000000001</v>
      </c>
      <c r="J64" s="95"/>
      <c r="K64" s="95">
        <v>63</v>
      </c>
      <c r="L64" s="95">
        <v>80.414500000000004</v>
      </c>
      <c r="M64" s="95"/>
      <c r="N64" s="95">
        <v>0</v>
      </c>
      <c r="O64" s="95">
        <v>0</v>
      </c>
      <c r="P64" s="95">
        <v>3480.2894999999999</v>
      </c>
      <c r="Q64" s="97"/>
      <c r="R64" s="96"/>
    </row>
    <row r="65" spans="1:18" x14ac:dyDescent="0.25">
      <c r="A65" s="95" t="s">
        <v>66</v>
      </c>
      <c r="B65" s="95">
        <v>167.1901</v>
      </c>
      <c r="C65" s="95"/>
      <c r="D65" s="95">
        <v>167.1901</v>
      </c>
      <c r="E65" s="95">
        <v>114.44</v>
      </c>
      <c r="F65" s="95">
        <v>51.7453</v>
      </c>
      <c r="G65" s="95">
        <v>15.6737</v>
      </c>
      <c r="H65" s="95">
        <v>29</v>
      </c>
      <c r="I65" s="95">
        <v>21.918600000000001</v>
      </c>
      <c r="J65" s="95">
        <v>5.3109999999999999</v>
      </c>
      <c r="K65" s="95"/>
      <c r="L65" s="95">
        <v>3.9958</v>
      </c>
      <c r="M65" s="95"/>
      <c r="N65" s="95">
        <v>0</v>
      </c>
      <c r="O65" s="95">
        <v>0</v>
      </c>
      <c r="P65" s="95">
        <v>188.1748</v>
      </c>
      <c r="Q65" s="97"/>
      <c r="R65" s="96"/>
    </row>
    <row r="66" spans="1:18" x14ac:dyDescent="0.25">
      <c r="A66" s="95" t="s">
        <v>67</v>
      </c>
      <c r="B66" s="95">
        <v>284.9058</v>
      </c>
      <c r="C66" s="95"/>
      <c r="D66" s="95">
        <v>284.9058</v>
      </c>
      <c r="E66" s="95">
        <v>158</v>
      </c>
      <c r="F66" s="95">
        <v>88.178299999999993</v>
      </c>
      <c r="G66" s="95">
        <v>17.455400000000001</v>
      </c>
      <c r="H66" s="95">
        <v>37</v>
      </c>
      <c r="I66" s="95">
        <v>37.351199999999999</v>
      </c>
      <c r="J66" s="95"/>
      <c r="K66" s="95"/>
      <c r="L66" s="95">
        <v>6.8091999999999997</v>
      </c>
      <c r="M66" s="95"/>
      <c r="N66" s="95">
        <v>5.5407999999999999</v>
      </c>
      <c r="O66" s="95">
        <v>0</v>
      </c>
      <c r="P66" s="95">
        <v>307.90199999999999</v>
      </c>
      <c r="Q66" s="97"/>
      <c r="R66" s="96"/>
    </row>
    <row r="67" spans="1:18" x14ac:dyDescent="0.25">
      <c r="A67" s="95" t="s">
        <v>68</v>
      </c>
      <c r="B67" s="95">
        <v>4934.0582999999997</v>
      </c>
      <c r="C67" s="95">
        <v>147.13839999999999</v>
      </c>
      <c r="D67" s="95">
        <v>5081.1967000000004</v>
      </c>
      <c r="E67" s="95">
        <v>1819.11</v>
      </c>
      <c r="F67" s="95">
        <v>1572.6304</v>
      </c>
      <c r="G67" s="95">
        <v>61.619900000000001</v>
      </c>
      <c r="H67" s="95">
        <v>740</v>
      </c>
      <c r="I67" s="95">
        <v>666.14490000000001</v>
      </c>
      <c r="J67" s="95">
        <v>55.391300000000001</v>
      </c>
      <c r="K67" s="95">
        <v>55</v>
      </c>
      <c r="L67" s="95">
        <v>121.4406</v>
      </c>
      <c r="M67" s="95"/>
      <c r="N67" s="95">
        <v>9.8805999999999994</v>
      </c>
      <c r="O67" s="95">
        <v>0</v>
      </c>
      <c r="P67" s="95">
        <v>5208.0884999999998</v>
      </c>
      <c r="Q67" s="97"/>
      <c r="R67" s="96"/>
    </row>
    <row r="68" spans="1:18" x14ac:dyDescent="0.25">
      <c r="A68" s="95" t="s">
        <v>69</v>
      </c>
      <c r="B68" s="95">
        <v>190.37129999999999</v>
      </c>
      <c r="C68" s="95"/>
      <c r="D68" s="95">
        <v>190.37129999999999</v>
      </c>
      <c r="E68" s="95">
        <v>116</v>
      </c>
      <c r="F68" s="95">
        <v>58.919899999999998</v>
      </c>
      <c r="G68" s="95">
        <v>14.27</v>
      </c>
      <c r="H68" s="95">
        <v>25</v>
      </c>
      <c r="I68" s="95">
        <v>24.957699999999999</v>
      </c>
      <c r="J68" s="95">
        <v>3.1699999999999999E-2</v>
      </c>
      <c r="K68" s="95"/>
      <c r="L68" s="95">
        <v>4.5499000000000001</v>
      </c>
      <c r="M68" s="95"/>
      <c r="N68" s="95">
        <v>0</v>
      </c>
      <c r="O68" s="95">
        <v>0</v>
      </c>
      <c r="P68" s="95">
        <v>204.673</v>
      </c>
      <c r="Q68" s="97"/>
      <c r="R68" s="96"/>
    </row>
    <row r="69" spans="1:18" x14ac:dyDescent="0.25">
      <c r="A69" s="95" t="s">
        <v>70</v>
      </c>
      <c r="B69" s="95">
        <v>308.52370000000002</v>
      </c>
      <c r="C69" s="95"/>
      <c r="D69" s="95">
        <v>308.52370000000002</v>
      </c>
      <c r="E69" s="95">
        <v>86</v>
      </c>
      <c r="F69" s="95">
        <v>95.488100000000003</v>
      </c>
      <c r="G69" s="95"/>
      <c r="H69" s="95">
        <v>29</v>
      </c>
      <c r="I69" s="95">
        <v>40.447499999999998</v>
      </c>
      <c r="J69" s="95"/>
      <c r="K69" s="95"/>
      <c r="L69" s="95">
        <v>7.3737000000000004</v>
      </c>
      <c r="M69" s="95"/>
      <c r="N69" s="95">
        <v>2.4748000000000001</v>
      </c>
      <c r="O69" s="95">
        <v>0</v>
      </c>
      <c r="P69" s="95">
        <v>310.99849999999998</v>
      </c>
      <c r="Q69" s="97"/>
      <c r="R69" s="96"/>
    </row>
    <row r="70" spans="1:18" x14ac:dyDescent="0.25">
      <c r="A70" s="95" t="s">
        <v>71</v>
      </c>
      <c r="B70" s="95">
        <v>3606.9202</v>
      </c>
      <c r="C70" s="95">
        <v>62.453299999999999</v>
      </c>
      <c r="D70" s="95">
        <v>3669.3735000000001</v>
      </c>
      <c r="E70" s="95">
        <v>2442.02</v>
      </c>
      <c r="F70" s="95">
        <v>1135.6711</v>
      </c>
      <c r="G70" s="95">
        <v>326.5872</v>
      </c>
      <c r="H70" s="95">
        <v>580</v>
      </c>
      <c r="I70" s="95">
        <v>481.05489999999998</v>
      </c>
      <c r="J70" s="95">
        <v>74.2089</v>
      </c>
      <c r="K70" s="95">
        <v>176</v>
      </c>
      <c r="L70" s="95">
        <v>87.697999999999993</v>
      </c>
      <c r="M70" s="95">
        <v>52.981200000000001</v>
      </c>
      <c r="N70" s="95">
        <v>4.7066999999999997</v>
      </c>
      <c r="O70" s="95">
        <v>0</v>
      </c>
      <c r="P70" s="95">
        <v>4127.8575000000001</v>
      </c>
      <c r="Q70" s="97"/>
      <c r="R70" s="96"/>
    </row>
    <row r="71" spans="1:18" x14ac:dyDescent="0.25">
      <c r="A71" s="95" t="s">
        <v>504</v>
      </c>
      <c r="B71" s="95">
        <v>320.35649999999998</v>
      </c>
      <c r="C71" s="95">
        <v>9.4207000000000001</v>
      </c>
      <c r="D71" s="95">
        <v>239.3793</v>
      </c>
      <c r="E71" s="95">
        <v>141.5</v>
      </c>
      <c r="F71" s="95">
        <v>102.066</v>
      </c>
      <c r="G71" s="95">
        <v>9.8584999999999994</v>
      </c>
      <c r="H71" s="95">
        <v>45</v>
      </c>
      <c r="I71" s="95">
        <v>31.3826</v>
      </c>
      <c r="J71" s="95">
        <v>10.212999999999999</v>
      </c>
      <c r="K71" s="95"/>
      <c r="L71" s="95">
        <v>5.7211999999999996</v>
      </c>
      <c r="M71" s="95"/>
      <c r="N71" s="95">
        <v>0</v>
      </c>
      <c r="O71" s="95">
        <v>0</v>
      </c>
      <c r="P71" s="95">
        <v>349.84870000000001</v>
      </c>
      <c r="Q71" s="97"/>
      <c r="R71" s="96"/>
    </row>
    <row r="72" spans="1:18" x14ac:dyDescent="0.25">
      <c r="A72" s="95" t="s">
        <v>72</v>
      </c>
      <c r="B72" s="95">
        <v>90.159300000000002</v>
      </c>
      <c r="C72" s="95"/>
      <c r="D72" s="95">
        <v>90.159300000000002</v>
      </c>
      <c r="E72" s="95">
        <v>42</v>
      </c>
      <c r="F72" s="95">
        <v>27.904299999999999</v>
      </c>
      <c r="G72" s="95">
        <v>3.5238999999999998</v>
      </c>
      <c r="H72" s="95">
        <v>19</v>
      </c>
      <c r="I72" s="95">
        <v>11.819900000000001</v>
      </c>
      <c r="J72" s="95">
        <v>5.3851000000000004</v>
      </c>
      <c r="K72" s="95"/>
      <c r="L72" s="95">
        <v>2.1547999999999998</v>
      </c>
      <c r="M72" s="95"/>
      <c r="N72" s="95">
        <v>0</v>
      </c>
      <c r="O72" s="95">
        <v>0</v>
      </c>
      <c r="P72" s="95">
        <v>99.068299999999994</v>
      </c>
      <c r="Q72" s="97"/>
      <c r="R72" s="96"/>
    </row>
    <row r="73" spans="1:18" x14ac:dyDescent="0.25">
      <c r="A73" s="95" t="s">
        <v>73</v>
      </c>
      <c r="B73" s="95">
        <v>128.63820000000001</v>
      </c>
      <c r="C73" s="95"/>
      <c r="D73" s="95">
        <v>128.63820000000001</v>
      </c>
      <c r="E73" s="95">
        <v>41</v>
      </c>
      <c r="F73" s="95">
        <v>39.813499999999998</v>
      </c>
      <c r="G73" s="95">
        <v>0.29659999999999997</v>
      </c>
      <c r="H73" s="95">
        <v>25</v>
      </c>
      <c r="I73" s="95">
        <v>16.8645</v>
      </c>
      <c r="J73" s="95">
        <v>6.1016000000000004</v>
      </c>
      <c r="K73" s="95"/>
      <c r="L73" s="95">
        <v>3.0745</v>
      </c>
      <c r="M73" s="95"/>
      <c r="N73" s="95">
        <v>0</v>
      </c>
      <c r="O73" s="95">
        <v>0</v>
      </c>
      <c r="P73" s="95">
        <v>135.03639999999999</v>
      </c>
      <c r="Q73" s="97"/>
      <c r="R73" s="96"/>
    </row>
    <row r="74" spans="1:18" x14ac:dyDescent="0.25">
      <c r="A74" s="95" t="s">
        <v>74</v>
      </c>
      <c r="B74" s="95">
        <v>41.120199999999997</v>
      </c>
      <c r="C74" s="95">
        <v>1.6666000000000001</v>
      </c>
      <c r="D74" s="95">
        <v>42.786799999999999</v>
      </c>
      <c r="E74" s="95">
        <v>34.340000000000003</v>
      </c>
      <c r="F74" s="95">
        <v>13.2425</v>
      </c>
      <c r="G74" s="95">
        <v>5.2744</v>
      </c>
      <c r="H74" s="95">
        <v>10</v>
      </c>
      <c r="I74" s="95">
        <v>5.6093000000000002</v>
      </c>
      <c r="J74" s="95">
        <v>3.2930000000000001</v>
      </c>
      <c r="K74" s="95"/>
      <c r="L74" s="95">
        <v>1.0226</v>
      </c>
      <c r="M74" s="95"/>
      <c r="N74" s="95">
        <v>0</v>
      </c>
      <c r="O74" s="95">
        <v>0</v>
      </c>
      <c r="P74" s="95">
        <v>51.354199999999999</v>
      </c>
      <c r="Q74" s="97"/>
      <c r="R74" s="96"/>
    </row>
    <row r="75" spans="1:18" x14ac:dyDescent="0.25">
      <c r="A75" s="95" t="s">
        <v>75</v>
      </c>
      <c r="B75" s="95">
        <v>749.17550000000006</v>
      </c>
      <c r="C75" s="95">
        <v>22.664899999999999</v>
      </c>
      <c r="D75" s="95">
        <v>771.84040000000005</v>
      </c>
      <c r="E75" s="95">
        <v>273.83</v>
      </c>
      <c r="F75" s="95">
        <v>238.88460000000001</v>
      </c>
      <c r="G75" s="95">
        <v>8.7363</v>
      </c>
      <c r="H75" s="95">
        <v>112</v>
      </c>
      <c r="I75" s="95">
        <v>101.1883</v>
      </c>
      <c r="J75" s="95">
        <v>8.1088000000000005</v>
      </c>
      <c r="K75" s="95">
        <v>1</v>
      </c>
      <c r="L75" s="95">
        <v>18.446999999999999</v>
      </c>
      <c r="M75" s="95"/>
      <c r="N75" s="95">
        <v>0</v>
      </c>
      <c r="O75" s="95">
        <v>0</v>
      </c>
      <c r="P75" s="95">
        <v>788.68550000000005</v>
      </c>
      <c r="Q75" s="97"/>
      <c r="R75" s="96"/>
    </row>
    <row r="76" spans="1:18" x14ac:dyDescent="0.25">
      <c r="A76" s="95" t="s">
        <v>76</v>
      </c>
      <c r="B76" s="95">
        <v>138.21109999999999</v>
      </c>
      <c r="C76" s="95"/>
      <c r="D76" s="95">
        <v>138.21109999999999</v>
      </c>
      <c r="E76" s="95">
        <v>57</v>
      </c>
      <c r="F76" s="95">
        <v>42.776299999999999</v>
      </c>
      <c r="G76" s="95">
        <v>3.5558999999999998</v>
      </c>
      <c r="H76" s="95">
        <v>25</v>
      </c>
      <c r="I76" s="95">
        <v>18.119499999999999</v>
      </c>
      <c r="J76" s="95">
        <v>5.1604000000000001</v>
      </c>
      <c r="K76" s="95"/>
      <c r="L76" s="95">
        <v>3.3031999999999999</v>
      </c>
      <c r="M76" s="95"/>
      <c r="N76" s="95">
        <v>0</v>
      </c>
      <c r="O76" s="95">
        <v>0</v>
      </c>
      <c r="P76" s="95">
        <v>146.92740000000001</v>
      </c>
      <c r="Q76" s="97"/>
      <c r="R76" s="96"/>
    </row>
    <row r="77" spans="1:18" x14ac:dyDescent="0.25">
      <c r="A77" s="95" t="s">
        <v>77</v>
      </c>
      <c r="B77" s="95">
        <v>595.92179999999996</v>
      </c>
      <c r="C77" s="95">
        <v>10.710900000000001</v>
      </c>
      <c r="D77" s="95">
        <v>606.6327</v>
      </c>
      <c r="E77" s="95">
        <v>375.18</v>
      </c>
      <c r="F77" s="95">
        <v>187.75280000000001</v>
      </c>
      <c r="G77" s="95">
        <v>46.8568</v>
      </c>
      <c r="H77" s="95">
        <v>87</v>
      </c>
      <c r="I77" s="95">
        <v>79.529499999999999</v>
      </c>
      <c r="J77" s="95">
        <v>5.6028000000000002</v>
      </c>
      <c r="K77" s="95"/>
      <c r="L77" s="95">
        <v>14.4985</v>
      </c>
      <c r="M77" s="95"/>
      <c r="N77" s="95">
        <v>0</v>
      </c>
      <c r="O77" s="95">
        <v>0</v>
      </c>
      <c r="P77" s="95">
        <v>659.09230000000002</v>
      </c>
      <c r="Q77" s="97"/>
      <c r="R77" s="96"/>
    </row>
    <row r="78" spans="1:18" x14ac:dyDescent="0.25">
      <c r="A78" s="95" t="s">
        <v>78</v>
      </c>
      <c r="B78" s="95">
        <v>436.68900000000002</v>
      </c>
      <c r="C78" s="95">
        <v>17.490200000000002</v>
      </c>
      <c r="D78" s="95">
        <v>454.17919999999998</v>
      </c>
      <c r="E78" s="95">
        <v>295</v>
      </c>
      <c r="F78" s="95">
        <v>140.5685</v>
      </c>
      <c r="G78" s="95">
        <v>38.607900000000001</v>
      </c>
      <c r="H78" s="95">
        <v>68</v>
      </c>
      <c r="I78" s="95">
        <v>59.542900000000003</v>
      </c>
      <c r="J78" s="95">
        <v>6.3428000000000004</v>
      </c>
      <c r="K78" s="95"/>
      <c r="L78" s="95">
        <v>10.854900000000001</v>
      </c>
      <c r="M78" s="95"/>
      <c r="N78" s="95">
        <v>9.9309999999999992</v>
      </c>
      <c r="O78" s="95">
        <v>0</v>
      </c>
      <c r="P78" s="95">
        <v>509.0609</v>
      </c>
      <c r="Q78" s="97"/>
      <c r="R78" s="96"/>
    </row>
    <row r="79" spans="1:18" x14ac:dyDescent="0.25">
      <c r="A79" s="95" t="s">
        <v>79</v>
      </c>
      <c r="B79" s="95">
        <v>483.733</v>
      </c>
      <c r="C79" s="95">
        <v>4.3574000000000002</v>
      </c>
      <c r="D79" s="95">
        <v>488.09039999999999</v>
      </c>
      <c r="E79" s="95">
        <v>153</v>
      </c>
      <c r="F79" s="95">
        <v>151.06399999999999</v>
      </c>
      <c r="G79" s="95">
        <v>0.48399999999999999</v>
      </c>
      <c r="H79" s="95">
        <v>80</v>
      </c>
      <c r="I79" s="95">
        <v>63.988700000000001</v>
      </c>
      <c r="J79" s="95">
        <v>12.0085</v>
      </c>
      <c r="K79" s="95">
        <v>1</v>
      </c>
      <c r="L79" s="95">
        <v>11.6654</v>
      </c>
      <c r="M79" s="95"/>
      <c r="N79" s="95">
        <v>0</v>
      </c>
      <c r="O79" s="95">
        <v>0</v>
      </c>
      <c r="P79" s="95">
        <v>500.5829</v>
      </c>
      <c r="Q79" s="97"/>
      <c r="R79" s="96"/>
    </row>
    <row r="80" spans="1:18" x14ac:dyDescent="0.25">
      <c r="A80" s="95" t="s">
        <v>505</v>
      </c>
      <c r="B80" s="95">
        <v>162.5822</v>
      </c>
      <c r="C80" s="95">
        <v>0.7954</v>
      </c>
      <c r="D80" s="95">
        <v>123.8139</v>
      </c>
      <c r="E80" s="95">
        <v>43</v>
      </c>
      <c r="F80" s="95">
        <v>50.565399999999997</v>
      </c>
      <c r="G80" s="95"/>
      <c r="H80" s="95">
        <v>19</v>
      </c>
      <c r="I80" s="95">
        <v>16.231999999999999</v>
      </c>
      <c r="J80" s="95">
        <v>2.0760000000000001</v>
      </c>
      <c r="K80" s="95"/>
      <c r="L80" s="95">
        <v>2.9592000000000001</v>
      </c>
      <c r="M80" s="95"/>
      <c r="N80" s="95">
        <v>0</v>
      </c>
      <c r="O80" s="95">
        <v>0</v>
      </c>
      <c r="P80" s="95">
        <v>165.45359999999999</v>
      </c>
      <c r="Q80" s="97"/>
      <c r="R80" s="96"/>
    </row>
    <row r="81" spans="1:18" x14ac:dyDescent="0.25">
      <c r="A81" s="95" t="s">
        <v>80</v>
      </c>
      <c r="B81" s="95">
        <v>5660.7407999999996</v>
      </c>
      <c r="C81" s="95">
        <v>224.8759</v>
      </c>
      <c r="D81" s="95">
        <v>5885.6166999999996</v>
      </c>
      <c r="E81" s="95">
        <v>1730.14</v>
      </c>
      <c r="F81" s="95">
        <v>1821.5984000000001</v>
      </c>
      <c r="G81" s="95"/>
      <c r="H81" s="95">
        <v>546</v>
      </c>
      <c r="I81" s="95">
        <v>771.60429999999997</v>
      </c>
      <c r="J81" s="95"/>
      <c r="K81" s="95">
        <v>118</v>
      </c>
      <c r="L81" s="95">
        <v>140.6662</v>
      </c>
      <c r="M81" s="95"/>
      <c r="N81" s="95">
        <v>52.424700000000001</v>
      </c>
      <c r="O81" s="95">
        <v>0</v>
      </c>
      <c r="P81" s="95">
        <v>5938.0414000000001</v>
      </c>
      <c r="Q81" s="97"/>
      <c r="R81" s="96"/>
    </row>
    <row r="82" spans="1:18" x14ac:dyDescent="0.25">
      <c r="A82" s="95" t="s">
        <v>81</v>
      </c>
      <c r="B82" s="95">
        <v>675.97349999999994</v>
      </c>
      <c r="C82" s="95">
        <v>21.043099999999999</v>
      </c>
      <c r="D82" s="95">
        <v>697.01660000000004</v>
      </c>
      <c r="E82" s="95">
        <v>306.39999999999998</v>
      </c>
      <c r="F82" s="95">
        <v>215.72659999999999</v>
      </c>
      <c r="G82" s="95">
        <v>22.668299999999999</v>
      </c>
      <c r="H82" s="95">
        <v>125</v>
      </c>
      <c r="I82" s="95">
        <v>91.378900000000002</v>
      </c>
      <c r="J82" s="95">
        <v>25.215800000000002</v>
      </c>
      <c r="K82" s="95"/>
      <c r="L82" s="95">
        <v>16.6587</v>
      </c>
      <c r="M82" s="95"/>
      <c r="N82" s="95">
        <v>8.1585000000000001</v>
      </c>
      <c r="O82" s="95">
        <v>0</v>
      </c>
      <c r="P82" s="95">
        <v>753.05920000000003</v>
      </c>
      <c r="Q82" s="97"/>
      <c r="R82" s="96"/>
    </row>
    <row r="83" spans="1:18" x14ac:dyDescent="0.25">
      <c r="A83" s="95" t="s">
        <v>506</v>
      </c>
      <c r="B83" s="95">
        <v>173.51060000000001</v>
      </c>
      <c r="C83" s="95">
        <v>0.33679999999999999</v>
      </c>
      <c r="D83" s="95">
        <v>133.56309999999999</v>
      </c>
      <c r="E83" s="95">
        <v>55</v>
      </c>
      <c r="F83" s="95">
        <v>53.805799999999998</v>
      </c>
      <c r="G83" s="95">
        <v>0.29859999999999998</v>
      </c>
      <c r="H83" s="95">
        <v>18</v>
      </c>
      <c r="I83" s="95">
        <v>17.510100000000001</v>
      </c>
      <c r="J83" s="95">
        <v>0.3674</v>
      </c>
      <c r="K83" s="95"/>
      <c r="L83" s="95">
        <v>3.1922000000000001</v>
      </c>
      <c r="M83" s="95"/>
      <c r="N83" s="95">
        <v>0</v>
      </c>
      <c r="O83" s="95">
        <v>0</v>
      </c>
      <c r="P83" s="95">
        <v>174.51339999999999</v>
      </c>
      <c r="Q83" s="97"/>
      <c r="R83" s="96"/>
    </row>
    <row r="84" spans="1:18" x14ac:dyDescent="0.25">
      <c r="A84" s="95" t="s">
        <v>82</v>
      </c>
      <c r="B84" s="95">
        <v>1889.5436999999999</v>
      </c>
      <c r="C84" s="95">
        <v>57.556800000000003</v>
      </c>
      <c r="D84" s="95">
        <v>1947.1005</v>
      </c>
      <c r="E84" s="95">
        <v>339</v>
      </c>
      <c r="F84" s="95">
        <v>602.62760000000003</v>
      </c>
      <c r="G84" s="95"/>
      <c r="H84" s="95">
        <v>222</v>
      </c>
      <c r="I84" s="95">
        <v>255.26490000000001</v>
      </c>
      <c r="J84" s="95"/>
      <c r="K84" s="95">
        <v>20</v>
      </c>
      <c r="L84" s="95">
        <v>46.535699999999999</v>
      </c>
      <c r="M84" s="95"/>
      <c r="N84" s="95">
        <v>0</v>
      </c>
      <c r="O84" s="95">
        <v>0</v>
      </c>
      <c r="P84" s="95">
        <v>1947.1005</v>
      </c>
      <c r="Q84" s="97"/>
      <c r="R84" s="96"/>
    </row>
    <row r="85" spans="1:18" x14ac:dyDescent="0.25">
      <c r="A85" s="95" t="s">
        <v>83</v>
      </c>
      <c r="B85" s="95">
        <v>1900.3824</v>
      </c>
      <c r="C85" s="95">
        <v>46.123100000000001</v>
      </c>
      <c r="D85" s="95">
        <v>1946.5055</v>
      </c>
      <c r="E85" s="95">
        <v>717.83</v>
      </c>
      <c r="F85" s="95">
        <v>602.44349999999997</v>
      </c>
      <c r="G85" s="95">
        <v>28.846599999999999</v>
      </c>
      <c r="H85" s="95">
        <v>241</v>
      </c>
      <c r="I85" s="95">
        <v>255.18690000000001</v>
      </c>
      <c r="J85" s="95"/>
      <c r="K85" s="95">
        <v>37</v>
      </c>
      <c r="L85" s="95">
        <v>46.521500000000003</v>
      </c>
      <c r="M85" s="95"/>
      <c r="N85" s="95">
        <v>0</v>
      </c>
      <c r="O85" s="95">
        <v>0</v>
      </c>
      <c r="P85" s="95">
        <v>1975.3521000000001</v>
      </c>
      <c r="Q85" s="97"/>
      <c r="R85" s="96"/>
    </row>
    <row r="86" spans="1:18" x14ac:dyDescent="0.25">
      <c r="A86" s="95" t="s">
        <v>84</v>
      </c>
      <c r="B86" s="95">
        <v>252.5992</v>
      </c>
      <c r="C86" s="95"/>
      <c r="D86" s="95">
        <v>252.5992</v>
      </c>
      <c r="E86" s="95">
        <v>122</v>
      </c>
      <c r="F86" s="95">
        <v>78.179500000000004</v>
      </c>
      <c r="G86" s="95">
        <v>10.9551</v>
      </c>
      <c r="H86" s="95">
        <v>44</v>
      </c>
      <c r="I86" s="95">
        <v>33.1158</v>
      </c>
      <c r="J86" s="95">
        <v>8.1631999999999998</v>
      </c>
      <c r="K86" s="95"/>
      <c r="L86" s="95">
        <v>6.0370999999999997</v>
      </c>
      <c r="M86" s="95"/>
      <c r="N86" s="95">
        <v>0</v>
      </c>
      <c r="O86" s="95">
        <v>0</v>
      </c>
      <c r="P86" s="95">
        <v>271.71749999999997</v>
      </c>
      <c r="Q86" s="97"/>
      <c r="R86" s="96"/>
    </row>
    <row r="87" spans="1:18" x14ac:dyDescent="0.25">
      <c r="A87" s="95" t="s">
        <v>85</v>
      </c>
      <c r="B87" s="95">
        <v>407.78840000000002</v>
      </c>
      <c r="C87" s="95"/>
      <c r="D87" s="95">
        <v>407.78840000000002</v>
      </c>
      <c r="E87" s="95">
        <v>147</v>
      </c>
      <c r="F87" s="95">
        <v>126.2105</v>
      </c>
      <c r="G87" s="95">
        <v>5.1974</v>
      </c>
      <c r="H87" s="95">
        <v>76</v>
      </c>
      <c r="I87" s="95">
        <v>53.461100000000002</v>
      </c>
      <c r="J87" s="95">
        <v>16.904199999999999</v>
      </c>
      <c r="K87" s="95"/>
      <c r="L87" s="95">
        <v>9.7461000000000002</v>
      </c>
      <c r="M87" s="95"/>
      <c r="N87" s="95">
        <v>0</v>
      </c>
      <c r="O87" s="95">
        <v>0</v>
      </c>
      <c r="P87" s="95">
        <v>429.89</v>
      </c>
      <c r="Q87" s="97"/>
      <c r="R87" s="96"/>
    </row>
    <row r="88" spans="1:18" x14ac:dyDescent="0.25">
      <c r="A88" s="95" t="s">
        <v>86</v>
      </c>
      <c r="B88" s="95">
        <v>3623.5450000000001</v>
      </c>
      <c r="C88" s="95">
        <v>145.6712</v>
      </c>
      <c r="D88" s="95">
        <v>3769.2161999999998</v>
      </c>
      <c r="E88" s="95">
        <v>2245.46</v>
      </c>
      <c r="F88" s="95">
        <v>1166.5724</v>
      </c>
      <c r="G88" s="95">
        <v>265.35019999999997</v>
      </c>
      <c r="H88" s="95">
        <v>676</v>
      </c>
      <c r="I88" s="95">
        <v>494.14420000000001</v>
      </c>
      <c r="J88" s="95">
        <v>130.8365</v>
      </c>
      <c r="K88" s="95">
        <v>236</v>
      </c>
      <c r="L88" s="95">
        <v>90.084299999999999</v>
      </c>
      <c r="M88" s="95">
        <v>86.739199999999997</v>
      </c>
      <c r="N88" s="95">
        <v>25.496500000000001</v>
      </c>
      <c r="O88" s="95">
        <v>0</v>
      </c>
      <c r="P88" s="95">
        <v>4277.6386000000002</v>
      </c>
      <c r="Q88" s="97"/>
      <c r="R88" s="96"/>
    </row>
    <row r="89" spans="1:18" x14ac:dyDescent="0.25">
      <c r="A89" s="95" t="s">
        <v>87</v>
      </c>
      <c r="B89" s="95">
        <v>55.746899999999997</v>
      </c>
      <c r="C89" s="95">
        <v>0.75290000000000001</v>
      </c>
      <c r="D89" s="95">
        <v>56.4998</v>
      </c>
      <c r="E89" s="95"/>
      <c r="F89" s="95">
        <v>17.486699999999999</v>
      </c>
      <c r="G89" s="95"/>
      <c r="H89" s="95"/>
      <c r="I89" s="95">
        <v>7.4070999999999998</v>
      </c>
      <c r="J89" s="95"/>
      <c r="K89" s="95"/>
      <c r="L89" s="95">
        <v>1.3503000000000001</v>
      </c>
      <c r="M89" s="95"/>
      <c r="N89" s="95">
        <v>0</v>
      </c>
      <c r="O89" s="95">
        <v>0</v>
      </c>
      <c r="P89" s="95">
        <v>56.4998</v>
      </c>
      <c r="Q89" s="97"/>
      <c r="R89" s="96"/>
    </row>
    <row r="90" spans="1:18" x14ac:dyDescent="0.25">
      <c r="A90" s="95" t="s">
        <v>88</v>
      </c>
      <c r="B90" s="95">
        <v>847.72699999999998</v>
      </c>
      <c r="C90" s="95">
        <v>44.334299999999999</v>
      </c>
      <c r="D90" s="95">
        <v>892.06129999999996</v>
      </c>
      <c r="E90" s="95">
        <v>464.5</v>
      </c>
      <c r="F90" s="95">
        <v>276.09300000000002</v>
      </c>
      <c r="G90" s="95">
        <v>47.101799999999997</v>
      </c>
      <c r="H90" s="95">
        <v>87</v>
      </c>
      <c r="I90" s="95">
        <v>116.9492</v>
      </c>
      <c r="J90" s="95"/>
      <c r="K90" s="95"/>
      <c r="L90" s="95">
        <v>21.3203</v>
      </c>
      <c r="M90" s="95"/>
      <c r="N90" s="95">
        <v>11.304600000000001</v>
      </c>
      <c r="O90" s="95">
        <v>0</v>
      </c>
      <c r="P90" s="95">
        <v>950.46770000000004</v>
      </c>
      <c r="Q90" s="97"/>
      <c r="R90" s="96"/>
    </row>
    <row r="91" spans="1:18" x14ac:dyDescent="0.25">
      <c r="A91" s="95" t="s">
        <v>89</v>
      </c>
      <c r="B91" s="95">
        <v>1014.0616</v>
      </c>
      <c r="C91" s="95">
        <v>48.862000000000002</v>
      </c>
      <c r="D91" s="95">
        <v>1062.9236000000001</v>
      </c>
      <c r="E91" s="95">
        <v>567.01</v>
      </c>
      <c r="F91" s="95">
        <v>328.97489999999999</v>
      </c>
      <c r="G91" s="95">
        <v>59.508800000000001</v>
      </c>
      <c r="H91" s="95">
        <v>127</v>
      </c>
      <c r="I91" s="95">
        <v>139.3493</v>
      </c>
      <c r="J91" s="95"/>
      <c r="K91" s="95"/>
      <c r="L91" s="95">
        <v>25.4039</v>
      </c>
      <c r="M91" s="95"/>
      <c r="N91" s="95">
        <v>0</v>
      </c>
      <c r="O91" s="95">
        <v>0</v>
      </c>
      <c r="P91" s="95">
        <v>1122.4323999999999</v>
      </c>
      <c r="Q91" s="97"/>
      <c r="R91" s="96"/>
    </row>
    <row r="92" spans="1:18" x14ac:dyDescent="0.25">
      <c r="A92" s="95" t="s">
        <v>90</v>
      </c>
      <c r="B92" s="95">
        <v>130.3227</v>
      </c>
      <c r="C92" s="95">
        <v>1.5299999999999999E-2</v>
      </c>
      <c r="D92" s="95">
        <v>130.33799999999999</v>
      </c>
      <c r="E92" s="95">
        <v>49</v>
      </c>
      <c r="F92" s="95">
        <v>40.339599999999997</v>
      </c>
      <c r="G92" s="95">
        <v>2.1650999999999998</v>
      </c>
      <c r="H92" s="95">
        <v>25</v>
      </c>
      <c r="I92" s="95">
        <v>17.087299999999999</v>
      </c>
      <c r="J92" s="95">
        <v>5.9344999999999999</v>
      </c>
      <c r="K92" s="95"/>
      <c r="L92" s="95">
        <v>3.1151</v>
      </c>
      <c r="M92" s="95"/>
      <c r="N92" s="95">
        <v>0</v>
      </c>
      <c r="O92" s="95">
        <v>0</v>
      </c>
      <c r="P92" s="95">
        <v>138.4376</v>
      </c>
      <c r="Q92" s="97"/>
      <c r="R92" s="96"/>
    </row>
    <row r="93" spans="1:18" x14ac:dyDescent="0.25">
      <c r="A93" s="95" t="s">
        <v>91</v>
      </c>
      <c r="B93" s="95">
        <v>226.8126</v>
      </c>
      <c r="C93" s="95"/>
      <c r="D93" s="95">
        <v>226.8126</v>
      </c>
      <c r="E93" s="95">
        <v>116</v>
      </c>
      <c r="F93" s="95">
        <v>70.198499999999996</v>
      </c>
      <c r="G93" s="95">
        <v>11.4504</v>
      </c>
      <c r="H93" s="95">
        <v>45</v>
      </c>
      <c r="I93" s="95">
        <v>29.735099999999999</v>
      </c>
      <c r="J93" s="95">
        <v>11.448700000000001</v>
      </c>
      <c r="K93" s="95"/>
      <c r="L93" s="95">
        <v>5.4207999999999998</v>
      </c>
      <c r="M93" s="95"/>
      <c r="N93" s="95">
        <v>0</v>
      </c>
      <c r="O93" s="95">
        <v>0</v>
      </c>
      <c r="P93" s="95">
        <v>249.71170000000001</v>
      </c>
      <c r="Q93" s="97"/>
      <c r="R93" s="96"/>
    </row>
    <row r="94" spans="1:18" x14ac:dyDescent="0.25">
      <c r="A94" s="95" t="s">
        <v>92</v>
      </c>
      <c r="B94" s="95">
        <v>99.285200000000003</v>
      </c>
      <c r="C94" s="95"/>
      <c r="D94" s="95">
        <v>99.285200000000003</v>
      </c>
      <c r="E94" s="95">
        <v>46</v>
      </c>
      <c r="F94" s="95">
        <v>30.7288</v>
      </c>
      <c r="G94" s="95">
        <v>3.8178000000000001</v>
      </c>
      <c r="H94" s="95">
        <v>13</v>
      </c>
      <c r="I94" s="95">
        <v>13.016299999999999</v>
      </c>
      <c r="J94" s="95"/>
      <c r="K94" s="95"/>
      <c r="L94" s="95">
        <v>2.3729</v>
      </c>
      <c r="M94" s="95"/>
      <c r="N94" s="95">
        <v>0</v>
      </c>
      <c r="O94" s="95">
        <v>0</v>
      </c>
      <c r="P94" s="95">
        <v>103.10299999999999</v>
      </c>
      <c r="Q94" s="97"/>
      <c r="R94" s="96"/>
    </row>
    <row r="95" spans="1:18" x14ac:dyDescent="0.25">
      <c r="A95" s="95" t="s">
        <v>93</v>
      </c>
      <c r="B95" s="95">
        <v>435.24329999999998</v>
      </c>
      <c r="C95" s="95"/>
      <c r="D95" s="95">
        <v>435.24329999999998</v>
      </c>
      <c r="E95" s="95">
        <v>183.82</v>
      </c>
      <c r="F95" s="95">
        <v>134.70779999999999</v>
      </c>
      <c r="G95" s="95">
        <v>12.278</v>
      </c>
      <c r="H95" s="95">
        <v>68</v>
      </c>
      <c r="I95" s="95">
        <v>57.060400000000001</v>
      </c>
      <c r="J95" s="95">
        <v>8.2047000000000008</v>
      </c>
      <c r="K95" s="95"/>
      <c r="L95" s="95">
        <v>10.4023</v>
      </c>
      <c r="M95" s="95"/>
      <c r="N95" s="95">
        <v>0</v>
      </c>
      <c r="O95" s="95">
        <v>0</v>
      </c>
      <c r="P95" s="95">
        <v>455.726</v>
      </c>
      <c r="Q95" s="97"/>
      <c r="R95" s="96"/>
    </row>
    <row r="96" spans="1:18" x14ac:dyDescent="0.25">
      <c r="A96" s="95" t="s">
        <v>94</v>
      </c>
      <c r="B96" s="95">
        <v>251.34819999999999</v>
      </c>
      <c r="C96" s="95"/>
      <c r="D96" s="95">
        <v>251.34819999999999</v>
      </c>
      <c r="E96" s="95">
        <v>146</v>
      </c>
      <c r="F96" s="95">
        <v>77.792299999999997</v>
      </c>
      <c r="G96" s="95">
        <v>17.0519</v>
      </c>
      <c r="H96" s="95">
        <v>28</v>
      </c>
      <c r="I96" s="95">
        <v>32.951700000000002</v>
      </c>
      <c r="J96" s="95"/>
      <c r="K96" s="95"/>
      <c r="L96" s="95">
        <v>6.0072000000000001</v>
      </c>
      <c r="M96" s="95"/>
      <c r="N96" s="95">
        <v>5.5388000000000002</v>
      </c>
      <c r="O96" s="95">
        <v>0</v>
      </c>
      <c r="P96" s="95">
        <v>273.93889999999999</v>
      </c>
      <c r="Q96" s="97"/>
      <c r="R96" s="96"/>
    </row>
    <row r="97" spans="1:18" x14ac:dyDescent="0.25">
      <c r="A97" s="95" t="s">
        <v>95</v>
      </c>
      <c r="B97" s="95">
        <v>5955.7107999999998</v>
      </c>
      <c r="C97" s="95">
        <v>249.45269999999999</v>
      </c>
      <c r="D97" s="95">
        <v>6205.1634999999997</v>
      </c>
      <c r="E97" s="95">
        <v>1402.36</v>
      </c>
      <c r="F97" s="95">
        <v>1920.4981</v>
      </c>
      <c r="G97" s="95"/>
      <c r="H97" s="95">
        <v>661</v>
      </c>
      <c r="I97" s="95">
        <v>813.49689999999998</v>
      </c>
      <c r="J97" s="95"/>
      <c r="K97" s="95">
        <v>272</v>
      </c>
      <c r="L97" s="95">
        <v>148.30340000000001</v>
      </c>
      <c r="M97" s="95">
        <v>74.218000000000004</v>
      </c>
      <c r="N97" s="95">
        <v>12.7577</v>
      </c>
      <c r="O97" s="95">
        <v>0</v>
      </c>
      <c r="P97" s="95">
        <v>6292.1391999999996</v>
      </c>
      <c r="Q97" s="97"/>
      <c r="R97" s="96"/>
    </row>
    <row r="98" spans="1:18" x14ac:dyDescent="0.25">
      <c r="A98" s="95" t="s">
        <v>96</v>
      </c>
      <c r="B98" s="95">
        <v>629.17049999999995</v>
      </c>
      <c r="C98" s="95">
        <v>39.159599999999998</v>
      </c>
      <c r="D98" s="95">
        <v>668.33010000000002</v>
      </c>
      <c r="E98" s="95">
        <v>309.27999999999997</v>
      </c>
      <c r="F98" s="95">
        <v>206.84819999999999</v>
      </c>
      <c r="G98" s="95">
        <v>25.608000000000001</v>
      </c>
      <c r="H98" s="95">
        <v>78</v>
      </c>
      <c r="I98" s="95">
        <v>87.618099999999998</v>
      </c>
      <c r="J98" s="95"/>
      <c r="K98" s="95">
        <v>11</v>
      </c>
      <c r="L98" s="95">
        <v>15.973100000000001</v>
      </c>
      <c r="M98" s="95"/>
      <c r="N98" s="95">
        <v>9.8435000000000006</v>
      </c>
      <c r="O98" s="95">
        <v>0</v>
      </c>
      <c r="P98" s="95">
        <v>703.78160000000003</v>
      </c>
      <c r="Q98" s="97"/>
      <c r="R98" s="96"/>
    </row>
    <row r="99" spans="1:18" x14ac:dyDescent="0.25">
      <c r="A99" s="95" t="s">
        <v>97</v>
      </c>
      <c r="B99" s="95">
        <v>339.49419999999998</v>
      </c>
      <c r="C99" s="95">
        <v>17.9331</v>
      </c>
      <c r="D99" s="95">
        <v>357.4273</v>
      </c>
      <c r="E99" s="95">
        <v>163</v>
      </c>
      <c r="F99" s="95">
        <v>110.6237</v>
      </c>
      <c r="G99" s="95">
        <v>13.094099999999999</v>
      </c>
      <c r="H99" s="95">
        <v>61</v>
      </c>
      <c r="I99" s="95">
        <v>46.858699999999999</v>
      </c>
      <c r="J99" s="95">
        <v>10.606</v>
      </c>
      <c r="K99" s="95">
        <v>3</v>
      </c>
      <c r="L99" s="95">
        <v>8.5425000000000004</v>
      </c>
      <c r="M99" s="95"/>
      <c r="N99" s="95">
        <v>0</v>
      </c>
      <c r="O99" s="95">
        <v>0</v>
      </c>
      <c r="P99" s="95">
        <v>381.12740000000002</v>
      </c>
      <c r="Q99" s="97"/>
      <c r="R99" s="96"/>
    </row>
    <row r="100" spans="1:18" x14ac:dyDescent="0.25">
      <c r="A100" s="95" t="s">
        <v>98</v>
      </c>
      <c r="B100" s="95">
        <v>1149.9456</v>
      </c>
      <c r="C100" s="95">
        <v>44.070500000000003</v>
      </c>
      <c r="D100" s="95">
        <v>1194.0161000000001</v>
      </c>
      <c r="E100" s="95">
        <v>392.77</v>
      </c>
      <c r="F100" s="95">
        <v>369.548</v>
      </c>
      <c r="G100" s="95">
        <v>5.8055000000000003</v>
      </c>
      <c r="H100" s="95">
        <v>108</v>
      </c>
      <c r="I100" s="95">
        <v>156.53550000000001</v>
      </c>
      <c r="J100" s="95"/>
      <c r="K100" s="95">
        <v>13</v>
      </c>
      <c r="L100" s="95">
        <v>28.536999999999999</v>
      </c>
      <c r="M100" s="95"/>
      <c r="N100" s="95">
        <v>4.4969999999999999</v>
      </c>
      <c r="O100" s="95">
        <v>0</v>
      </c>
      <c r="P100" s="95">
        <v>1204.3186000000001</v>
      </c>
      <c r="Q100" s="97"/>
      <c r="R100" s="96"/>
    </row>
    <row r="101" spans="1:18" x14ac:dyDescent="0.25">
      <c r="A101" s="95" t="s">
        <v>99</v>
      </c>
      <c r="B101" s="95">
        <v>5450.7203</v>
      </c>
      <c r="C101" s="95">
        <v>135.3356</v>
      </c>
      <c r="D101" s="95">
        <v>5586.0559000000003</v>
      </c>
      <c r="E101" s="95">
        <v>1858.58</v>
      </c>
      <c r="F101" s="95">
        <v>1728.8842999999999</v>
      </c>
      <c r="G101" s="95">
        <v>32.423900000000003</v>
      </c>
      <c r="H101" s="95">
        <v>700</v>
      </c>
      <c r="I101" s="95">
        <v>732.33190000000002</v>
      </c>
      <c r="J101" s="95"/>
      <c r="K101" s="95">
        <v>275</v>
      </c>
      <c r="L101" s="95">
        <v>133.5067</v>
      </c>
      <c r="M101" s="95">
        <v>84.896000000000001</v>
      </c>
      <c r="N101" s="95">
        <v>36.081899999999997</v>
      </c>
      <c r="O101" s="95">
        <v>0</v>
      </c>
      <c r="P101" s="95">
        <v>5739.4576999999999</v>
      </c>
      <c r="Q101" s="97"/>
      <c r="R101" s="96"/>
    </row>
    <row r="102" spans="1:18" x14ac:dyDescent="0.25">
      <c r="A102" s="95" t="s">
        <v>100</v>
      </c>
      <c r="B102" s="95">
        <v>633.10180000000003</v>
      </c>
      <c r="C102" s="95">
        <v>17.592500000000001</v>
      </c>
      <c r="D102" s="95">
        <v>650.6943</v>
      </c>
      <c r="E102" s="95">
        <v>269.94</v>
      </c>
      <c r="F102" s="95">
        <v>201.38990000000001</v>
      </c>
      <c r="G102" s="95">
        <v>17.137499999999999</v>
      </c>
      <c r="H102" s="95">
        <v>83</v>
      </c>
      <c r="I102" s="95">
        <v>85.305999999999997</v>
      </c>
      <c r="J102" s="95"/>
      <c r="K102" s="95">
        <v>22</v>
      </c>
      <c r="L102" s="95">
        <v>15.551600000000001</v>
      </c>
      <c r="M102" s="95">
        <v>3.8690000000000002</v>
      </c>
      <c r="N102" s="95">
        <v>0</v>
      </c>
      <c r="O102" s="95">
        <v>0</v>
      </c>
      <c r="P102" s="95">
        <v>671.70079999999996</v>
      </c>
      <c r="Q102" s="97"/>
      <c r="R102" s="96"/>
    </row>
    <row r="103" spans="1:18" x14ac:dyDescent="0.25">
      <c r="A103" s="95" t="s">
        <v>101</v>
      </c>
      <c r="B103" s="95">
        <v>913.54060000000004</v>
      </c>
      <c r="C103" s="95">
        <v>22.7395</v>
      </c>
      <c r="D103" s="95">
        <v>936.28009999999995</v>
      </c>
      <c r="E103" s="95">
        <v>498</v>
      </c>
      <c r="F103" s="95">
        <v>289.77870000000001</v>
      </c>
      <c r="G103" s="95">
        <v>52.055300000000003</v>
      </c>
      <c r="H103" s="95">
        <v>185</v>
      </c>
      <c r="I103" s="95">
        <v>122.74630000000001</v>
      </c>
      <c r="J103" s="95">
        <v>46.690300000000001</v>
      </c>
      <c r="K103" s="95">
        <v>1</v>
      </c>
      <c r="L103" s="95">
        <v>22.377099999999999</v>
      </c>
      <c r="M103" s="95"/>
      <c r="N103" s="95">
        <v>0</v>
      </c>
      <c r="O103" s="95">
        <v>0</v>
      </c>
      <c r="P103" s="95">
        <v>1035.0256999999999</v>
      </c>
      <c r="Q103" s="97"/>
      <c r="R103" s="96"/>
    </row>
    <row r="104" spans="1:18" x14ac:dyDescent="0.25">
      <c r="A104" s="95" t="s">
        <v>102</v>
      </c>
      <c r="B104" s="95">
        <v>3164.1819999999998</v>
      </c>
      <c r="C104" s="95">
        <v>79.792299999999997</v>
      </c>
      <c r="D104" s="95">
        <v>3243.9742999999999</v>
      </c>
      <c r="E104" s="95">
        <v>533.42999999999995</v>
      </c>
      <c r="F104" s="95">
        <v>1004.01</v>
      </c>
      <c r="G104" s="95"/>
      <c r="H104" s="95">
        <v>400</v>
      </c>
      <c r="I104" s="95">
        <v>425.28500000000003</v>
      </c>
      <c r="J104" s="95"/>
      <c r="K104" s="95">
        <v>5</v>
      </c>
      <c r="L104" s="95">
        <v>77.531000000000006</v>
      </c>
      <c r="M104" s="95"/>
      <c r="N104" s="95">
        <v>4.2882999999999996</v>
      </c>
      <c r="O104" s="95">
        <v>0</v>
      </c>
      <c r="P104" s="95">
        <v>3248.2626</v>
      </c>
      <c r="Q104" s="97"/>
      <c r="R104" s="96"/>
    </row>
    <row r="105" spans="1:18" x14ac:dyDescent="0.25">
      <c r="A105" s="95" t="s">
        <v>103</v>
      </c>
      <c r="B105" s="95">
        <v>2305.7833999999998</v>
      </c>
      <c r="C105" s="95">
        <v>78.369200000000006</v>
      </c>
      <c r="D105" s="95">
        <v>2384.1525999999999</v>
      </c>
      <c r="E105" s="95">
        <v>333.66</v>
      </c>
      <c r="F105" s="95">
        <v>737.89520000000005</v>
      </c>
      <c r="G105" s="95"/>
      <c r="H105" s="95">
        <v>177</v>
      </c>
      <c r="I105" s="95">
        <v>312.56240000000003</v>
      </c>
      <c r="J105" s="95"/>
      <c r="K105" s="95">
        <v>4</v>
      </c>
      <c r="L105" s="95">
        <v>56.981200000000001</v>
      </c>
      <c r="M105" s="95"/>
      <c r="N105" s="95">
        <v>0</v>
      </c>
      <c r="O105" s="95">
        <v>0</v>
      </c>
      <c r="P105" s="95">
        <v>2384.1525999999999</v>
      </c>
      <c r="Q105" s="97"/>
      <c r="R105" s="96"/>
    </row>
    <row r="106" spans="1:18" x14ac:dyDescent="0.25">
      <c r="A106" s="95" t="s">
        <v>104</v>
      </c>
      <c r="B106" s="95">
        <v>2245.3699000000001</v>
      </c>
      <c r="C106" s="95">
        <v>106.5099</v>
      </c>
      <c r="D106" s="95">
        <v>2351.8798000000002</v>
      </c>
      <c r="E106" s="95">
        <v>1125.97</v>
      </c>
      <c r="F106" s="95">
        <v>727.90679999999998</v>
      </c>
      <c r="G106" s="95">
        <v>99.515799999999999</v>
      </c>
      <c r="H106" s="95">
        <v>332</v>
      </c>
      <c r="I106" s="95">
        <v>308.33139999999997</v>
      </c>
      <c r="J106" s="95">
        <v>17.7514</v>
      </c>
      <c r="K106" s="95">
        <v>1</v>
      </c>
      <c r="L106" s="95">
        <v>56.209899999999998</v>
      </c>
      <c r="M106" s="95"/>
      <c r="N106" s="95">
        <v>0</v>
      </c>
      <c r="O106" s="95">
        <v>0</v>
      </c>
      <c r="P106" s="95">
        <v>2469.1469999999999</v>
      </c>
      <c r="Q106" s="97"/>
      <c r="R106" s="96"/>
    </row>
    <row r="107" spans="1:18" x14ac:dyDescent="0.25">
      <c r="A107" s="95" t="s">
        <v>105</v>
      </c>
      <c r="B107" s="95">
        <v>11081.734200000001</v>
      </c>
      <c r="C107" s="95">
        <v>426.63670000000002</v>
      </c>
      <c r="D107" s="95">
        <v>11508.3709</v>
      </c>
      <c r="E107" s="95">
        <v>2582.19</v>
      </c>
      <c r="F107" s="95">
        <v>3561.8407999999999</v>
      </c>
      <c r="G107" s="95"/>
      <c r="H107" s="95">
        <v>1467</v>
      </c>
      <c r="I107" s="95">
        <v>1508.7474</v>
      </c>
      <c r="J107" s="95"/>
      <c r="K107" s="95">
        <v>232</v>
      </c>
      <c r="L107" s="95">
        <v>275.05009999999999</v>
      </c>
      <c r="M107" s="95"/>
      <c r="N107" s="95">
        <v>36.040300000000002</v>
      </c>
      <c r="O107" s="95">
        <v>0</v>
      </c>
      <c r="P107" s="95">
        <v>11544.4112</v>
      </c>
      <c r="Q107" s="97"/>
      <c r="R107" s="96"/>
    </row>
    <row r="108" spans="1:18" x14ac:dyDescent="0.25">
      <c r="A108" s="95" t="s">
        <v>508</v>
      </c>
      <c r="B108" s="95">
        <v>24.236499999999999</v>
      </c>
      <c r="C108" s="95"/>
      <c r="D108" s="95">
        <v>18.9816</v>
      </c>
      <c r="E108" s="95">
        <v>12</v>
      </c>
      <c r="F108" s="95">
        <v>7.5011999999999999</v>
      </c>
      <c r="G108" s="95">
        <v>1.1247</v>
      </c>
      <c r="H108" s="95">
        <v>2</v>
      </c>
      <c r="I108" s="95">
        <v>2.4885000000000002</v>
      </c>
      <c r="J108" s="95"/>
      <c r="K108" s="95"/>
      <c r="L108" s="95">
        <v>0.45369999999999999</v>
      </c>
      <c r="M108" s="95"/>
      <c r="N108" s="95">
        <v>0</v>
      </c>
      <c r="O108" s="95">
        <v>0</v>
      </c>
      <c r="P108" s="95">
        <v>25.3612</v>
      </c>
      <c r="Q108" s="97"/>
      <c r="R108" s="96"/>
    </row>
    <row r="109" spans="1:18" x14ac:dyDescent="0.25">
      <c r="A109" s="95" t="s">
        <v>106</v>
      </c>
      <c r="B109" s="95">
        <v>19012.458699999999</v>
      </c>
      <c r="C109" s="95">
        <v>724.13139999999999</v>
      </c>
      <c r="D109" s="95">
        <v>19736.590100000001</v>
      </c>
      <c r="E109" s="95">
        <v>9766.7000000000007</v>
      </c>
      <c r="F109" s="95">
        <v>6108.4745999999996</v>
      </c>
      <c r="G109" s="95">
        <v>914.55629999999996</v>
      </c>
      <c r="H109" s="95">
        <v>2612</v>
      </c>
      <c r="I109" s="95">
        <v>2587.4670000000001</v>
      </c>
      <c r="J109" s="95">
        <v>18.399799999999999</v>
      </c>
      <c r="K109" s="95">
        <v>1665</v>
      </c>
      <c r="L109" s="95">
        <v>471.7045</v>
      </c>
      <c r="M109" s="95">
        <v>715.97730000000001</v>
      </c>
      <c r="N109" s="95">
        <v>170.8561</v>
      </c>
      <c r="O109" s="95">
        <v>0</v>
      </c>
      <c r="P109" s="95">
        <v>21556.3796</v>
      </c>
      <c r="Q109" s="97"/>
      <c r="R109" s="96"/>
    </row>
    <row r="110" spans="1:18" x14ac:dyDescent="0.25">
      <c r="A110" s="95" t="s">
        <v>107</v>
      </c>
      <c r="B110" s="95">
        <v>1415.2186999999999</v>
      </c>
      <c r="C110" s="95">
        <v>71.064099999999996</v>
      </c>
      <c r="D110" s="95">
        <v>1486.2828</v>
      </c>
      <c r="E110" s="95">
        <v>556.59</v>
      </c>
      <c r="F110" s="95">
        <v>460.00450000000001</v>
      </c>
      <c r="G110" s="95">
        <v>24.1464</v>
      </c>
      <c r="H110" s="95">
        <v>232</v>
      </c>
      <c r="I110" s="95">
        <v>194.85169999999999</v>
      </c>
      <c r="J110" s="95">
        <v>27.8612</v>
      </c>
      <c r="K110" s="95">
        <v>11</v>
      </c>
      <c r="L110" s="95">
        <v>35.522199999999998</v>
      </c>
      <c r="M110" s="95"/>
      <c r="N110" s="95">
        <v>23.358799999999999</v>
      </c>
      <c r="O110" s="95">
        <v>0</v>
      </c>
      <c r="P110" s="95">
        <v>1561.6492000000001</v>
      </c>
      <c r="Q110" s="97"/>
      <c r="R110" s="96"/>
    </row>
    <row r="111" spans="1:18" x14ac:dyDescent="0.25">
      <c r="A111" s="95" t="s">
        <v>108</v>
      </c>
      <c r="B111" s="95">
        <v>800.65909999999997</v>
      </c>
      <c r="C111" s="95">
        <v>34.080500000000001</v>
      </c>
      <c r="D111" s="95">
        <v>834.7396</v>
      </c>
      <c r="E111" s="95">
        <v>284.63</v>
      </c>
      <c r="F111" s="95">
        <v>258.3519</v>
      </c>
      <c r="G111" s="95">
        <v>6.5694999999999997</v>
      </c>
      <c r="H111" s="95">
        <v>110</v>
      </c>
      <c r="I111" s="95">
        <v>109.4344</v>
      </c>
      <c r="J111" s="95">
        <v>0.42420000000000002</v>
      </c>
      <c r="K111" s="95"/>
      <c r="L111" s="95">
        <v>19.950299999999999</v>
      </c>
      <c r="M111" s="95"/>
      <c r="N111" s="95">
        <v>0</v>
      </c>
      <c r="O111" s="95">
        <v>0</v>
      </c>
      <c r="P111" s="95">
        <v>841.73329999999999</v>
      </c>
      <c r="Q111" s="97"/>
      <c r="R111" s="96"/>
    </row>
    <row r="112" spans="1:18" x14ac:dyDescent="0.25">
      <c r="A112" s="95" t="s">
        <v>109</v>
      </c>
      <c r="B112" s="95">
        <v>627.53790000000004</v>
      </c>
      <c r="C112" s="95">
        <v>16.697199999999999</v>
      </c>
      <c r="D112" s="95">
        <v>644.23509999999999</v>
      </c>
      <c r="E112" s="95">
        <v>246</v>
      </c>
      <c r="F112" s="95">
        <v>199.39080000000001</v>
      </c>
      <c r="G112" s="95">
        <v>11.6523</v>
      </c>
      <c r="H112" s="95">
        <v>114</v>
      </c>
      <c r="I112" s="95">
        <v>84.459199999999996</v>
      </c>
      <c r="J112" s="95">
        <v>22.1556</v>
      </c>
      <c r="K112" s="95">
        <v>7</v>
      </c>
      <c r="L112" s="95">
        <v>15.3972</v>
      </c>
      <c r="M112" s="95"/>
      <c r="N112" s="95">
        <v>0</v>
      </c>
      <c r="O112" s="95">
        <v>0</v>
      </c>
      <c r="P112" s="95">
        <v>678.04300000000001</v>
      </c>
      <c r="Q112" s="97"/>
      <c r="R112" s="96"/>
    </row>
    <row r="113" spans="1:18" x14ac:dyDescent="0.25">
      <c r="A113" s="95" t="s">
        <v>110</v>
      </c>
      <c r="B113" s="95">
        <v>536.87189999999998</v>
      </c>
      <c r="C113" s="95">
        <v>14.061299999999999</v>
      </c>
      <c r="D113" s="95">
        <v>550.93320000000006</v>
      </c>
      <c r="E113" s="95">
        <v>154</v>
      </c>
      <c r="F113" s="95">
        <v>170.5138</v>
      </c>
      <c r="G113" s="95"/>
      <c r="H113" s="95">
        <v>87</v>
      </c>
      <c r="I113" s="95">
        <v>72.2273</v>
      </c>
      <c r="J113" s="95">
        <v>11.079499999999999</v>
      </c>
      <c r="K113" s="95">
        <v>1</v>
      </c>
      <c r="L113" s="95">
        <v>13.167299999999999</v>
      </c>
      <c r="M113" s="95"/>
      <c r="N113" s="95">
        <v>0</v>
      </c>
      <c r="O113" s="95">
        <v>0</v>
      </c>
      <c r="P113" s="95">
        <v>562.0127</v>
      </c>
      <c r="Q113" s="97"/>
      <c r="R113" s="96"/>
    </row>
    <row r="114" spans="1:18" x14ac:dyDescent="0.25">
      <c r="A114" s="95" t="s">
        <v>111</v>
      </c>
      <c r="B114" s="95">
        <v>1082.7229</v>
      </c>
      <c r="C114" s="95">
        <v>37.686799999999998</v>
      </c>
      <c r="D114" s="95">
        <v>1120.4096999999999</v>
      </c>
      <c r="E114" s="95">
        <v>123</v>
      </c>
      <c r="F114" s="95">
        <v>346.76679999999999</v>
      </c>
      <c r="G114" s="95"/>
      <c r="H114" s="95">
        <v>158</v>
      </c>
      <c r="I114" s="95">
        <v>146.88570000000001</v>
      </c>
      <c r="J114" s="95">
        <v>8.3356999999999992</v>
      </c>
      <c r="K114" s="95"/>
      <c r="L114" s="95">
        <v>26.777799999999999</v>
      </c>
      <c r="M114" s="95"/>
      <c r="N114" s="95">
        <v>0</v>
      </c>
      <c r="O114" s="95">
        <v>0</v>
      </c>
      <c r="P114" s="95">
        <v>1128.7454</v>
      </c>
      <c r="Q114" s="97"/>
      <c r="R114" s="96"/>
    </row>
    <row r="115" spans="1:18" x14ac:dyDescent="0.25">
      <c r="A115" s="95" t="s">
        <v>112</v>
      </c>
      <c r="B115" s="95">
        <v>535.71339999999998</v>
      </c>
      <c r="C115" s="95">
        <v>16.3843</v>
      </c>
      <c r="D115" s="95">
        <v>552.09770000000003</v>
      </c>
      <c r="E115" s="95">
        <v>136.03</v>
      </c>
      <c r="F115" s="95">
        <v>170.8742</v>
      </c>
      <c r="G115" s="95"/>
      <c r="H115" s="95">
        <v>33</v>
      </c>
      <c r="I115" s="95">
        <v>72.38</v>
      </c>
      <c r="J115" s="95"/>
      <c r="K115" s="95">
        <v>2</v>
      </c>
      <c r="L115" s="95">
        <v>13.1951</v>
      </c>
      <c r="M115" s="95"/>
      <c r="N115" s="95">
        <v>0</v>
      </c>
      <c r="O115" s="95">
        <v>0</v>
      </c>
      <c r="P115" s="95">
        <v>552.09770000000003</v>
      </c>
      <c r="Q115" s="97"/>
      <c r="R115" s="96"/>
    </row>
    <row r="116" spans="1:18" x14ac:dyDescent="0.25">
      <c r="A116" s="95" t="s">
        <v>113</v>
      </c>
      <c r="B116" s="95">
        <v>7306.5807999999997</v>
      </c>
      <c r="C116" s="95">
        <v>281.61739999999998</v>
      </c>
      <c r="D116" s="95">
        <v>7588.1981999999998</v>
      </c>
      <c r="E116" s="95">
        <v>4304.8100000000004</v>
      </c>
      <c r="F116" s="95">
        <v>2348.5473000000002</v>
      </c>
      <c r="G116" s="95">
        <v>489.06569999999999</v>
      </c>
      <c r="H116" s="95">
        <v>1110</v>
      </c>
      <c r="I116" s="95">
        <v>994.81280000000004</v>
      </c>
      <c r="J116" s="95">
        <v>86.3904</v>
      </c>
      <c r="K116" s="95">
        <v>233</v>
      </c>
      <c r="L116" s="95">
        <v>181.3579</v>
      </c>
      <c r="M116" s="95">
        <v>30.985199999999999</v>
      </c>
      <c r="N116" s="95">
        <v>121.9659</v>
      </c>
      <c r="O116" s="95">
        <v>0</v>
      </c>
      <c r="P116" s="95">
        <v>8316.6054000000004</v>
      </c>
      <c r="Q116" s="97"/>
      <c r="R116" s="96"/>
    </row>
    <row r="117" spans="1:18" x14ac:dyDescent="0.25">
      <c r="A117" s="95" t="s">
        <v>509</v>
      </c>
      <c r="B117" s="95">
        <v>117.86879999999999</v>
      </c>
      <c r="C117" s="95"/>
      <c r="D117" s="95">
        <v>77.520499999999998</v>
      </c>
      <c r="E117" s="95">
        <v>44</v>
      </c>
      <c r="F117" s="95">
        <v>36.480400000000003</v>
      </c>
      <c r="G117" s="95">
        <v>1.8798999999999999</v>
      </c>
      <c r="H117" s="95">
        <v>12</v>
      </c>
      <c r="I117" s="95">
        <v>10.1629</v>
      </c>
      <c r="J117" s="95">
        <v>1.3777999999999999</v>
      </c>
      <c r="K117" s="95"/>
      <c r="L117" s="95">
        <v>1.8527</v>
      </c>
      <c r="M117" s="95"/>
      <c r="N117" s="95">
        <v>0.95130000000000003</v>
      </c>
      <c r="O117" s="95">
        <v>0</v>
      </c>
      <c r="P117" s="95">
        <v>122.0778</v>
      </c>
      <c r="Q117" s="97"/>
      <c r="R117" s="96"/>
    </row>
    <row r="118" spans="1:18" x14ac:dyDescent="0.25">
      <c r="A118" s="95" t="s">
        <v>114</v>
      </c>
      <c r="B118" s="95">
        <v>69.581900000000005</v>
      </c>
      <c r="C118" s="95"/>
      <c r="D118" s="95">
        <v>69.581900000000005</v>
      </c>
      <c r="E118" s="95">
        <v>72.05</v>
      </c>
      <c r="F118" s="95">
        <v>21.535599999999999</v>
      </c>
      <c r="G118" s="95">
        <v>12.6286</v>
      </c>
      <c r="H118" s="95">
        <v>15</v>
      </c>
      <c r="I118" s="95">
        <v>9.1221999999999994</v>
      </c>
      <c r="J118" s="95">
        <v>4.4084000000000003</v>
      </c>
      <c r="K118" s="95"/>
      <c r="L118" s="95">
        <v>1.663</v>
      </c>
      <c r="M118" s="95"/>
      <c r="N118" s="95">
        <v>0</v>
      </c>
      <c r="O118" s="95">
        <v>0</v>
      </c>
      <c r="P118" s="95">
        <v>86.618899999999996</v>
      </c>
      <c r="Q118" s="97"/>
      <c r="R118" s="96"/>
    </row>
    <row r="119" spans="1:18" x14ac:dyDescent="0.25">
      <c r="A119" s="95" t="s">
        <v>115</v>
      </c>
      <c r="B119" s="95">
        <v>132.9956</v>
      </c>
      <c r="C119" s="95"/>
      <c r="D119" s="95">
        <v>132.9956</v>
      </c>
      <c r="E119" s="95">
        <v>65</v>
      </c>
      <c r="F119" s="95">
        <v>41.162100000000002</v>
      </c>
      <c r="G119" s="95">
        <v>5.9595000000000002</v>
      </c>
      <c r="H119" s="95">
        <v>14</v>
      </c>
      <c r="I119" s="95">
        <v>17.435700000000001</v>
      </c>
      <c r="J119" s="95"/>
      <c r="K119" s="95">
        <v>2</v>
      </c>
      <c r="L119" s="95">
        <v>3.1785999999999999</v>
      </c>
      <c r="M119" s="95"/>
      <c r="N119" s="95">
        <v>0</v>
      </c>
      <c r="O119" s="95">
        <v>0</v>
      </c>
      <c r="P119" s="95">
        <v>138.95509999999999</v>
      </c>
      <c r="Q119" s="97"/>
      <c r="R119" s="96"/>
    </row>
    <row r="120" spans="1:18" x14ac:dyDescent="0.25">
      <c r="A120" s="95" t="s">
        <v>116</v>
      </c>
      <c r="B120" s="95">
        <v>187.42169999999999</v>
      </c>
      <c r="C120" s="95"/>
      <c r="D120" s="95">
        <v>187.42169999999999</v>
      </c>
      <c r="E120" s="95">
        <v>65</v>
      </c>
      <c r="F120" s="95">
        <v>58.006999999999998</v>
      </c>
      <c r="G120" s="95">
        <v>1.7482</v>
      </c>
      <c r="H120" s="95">
        <v>30</v>
      </c>
      <c r="I120" s="95">
        <v>24.571000000000002</v>
      </c>
      <c r="J120" s="95">
        <v>4.0717999999999996</v>
      </c>
      <c r="K120" s="95"/>
      <c r="L120" s="95">
        <v>4.4794</v>
      </c>
      <c r="M120" s="95"/>
      <c r="N120" s="95">
        <v>0</v>
      </c>
      <c r="O120" s="95">
        <v>0</v>
      </c>
      <c r="P120" s="95">
        <v>193.24170000000001</v>
      </c>
      <c r="Q120" s="97"/>
      <c r="R120" s="96"/>
    </row>
    <row r="121" spans="1:18" x14ac:dyDescent="0.25">
      <c r="A121" s="95" t="s">
        <v>117</v>
      </c>
      <c r="B121" s="95">
        <v>185.21879999999999</v>
      </c>
      <c r="C121" s="95"/>
      <c r="D121" s="95">
        <v>185.21879999999999</v>
      </c>
      <c r="E121" s="95">
        <v>58</v>
      </c>
      <c r="F121" s="95">
        <v>57.325200000000002</v>
      </c>
      <c r="G121" s="95">
        <v>0.16869999999999999</v>
      </c>
      <c r="H121" s="95">
        <v>32</v>
      </c>
      <c r="I121" s="95">
        <v>24.2822</v>
      </c>
      <c r="J121" s="95">
        <v>5.7884000000000002</v>
      </c>
      <c r="K121" s="95"/>
      <c r="L121" s="95">
        <v>4.4267000000000003</v>
      </c>
      <c r="M121" s="95"/>
      <c r="N121" s="95">
        <v>0</v>
      </c>
      <c r="O121" s="95">
        <v>0</v>
      </c>
      <c r="P121" s="95">
        <v>191.17590000000001</v>
      </c>
      <c r="Q121" s="97"/>
      <c r="R121" s="96"/>
    </row>
    <row r="122" spans="1:18" x14ac:dyDescent="0.25">
      <c r="A122" s="95" t="s">
        <v>118</v>
      </c>
      <c r="B122" s="97">
        <v>1365.2748999999999</v>
      </c>
      <c r="C122" s="95">
        <v>55.0608</v>
      </c>
      <c r="D122" s="97">
        <v>1420.3357000000001</v>
      </c>
      <c r="E122" s="95">
        <v>776.91</v>
      </c>
      <c r="F122" s="95">
        <v>439.59390000000002</v>
      </c>
      <c r="G122" s="95">
        <v>84.328999999999994</v>
      </c>
      <c r="H122" s="95">
        <v>280</v>
      </c>
      <c r="I122" s="95">
        <v>186.20599999999999</v>
      </c>
      <c r="J122" s="95">
        <v>70.345500000000001</v>
      </c>
      <c r="K122" s="95">
        <v>5</v>
      </c>
      <c r="L122" s="95">
        <v>33.945999999999998</v>
      </c>
      <c r="M122" s="95"/>
      <c r="N122" s="95">
        <v>30.309000000000001</v>
      </c>
      <c r="O122" s="95">
        <v>0</v>
      </c>
      <c r="P122" s="97">
        <v>1605.3191999999999</v>
      </c>
      <c r="Q122" s="97"/>
      <c r="R122" s="96"/>
    </row>
    <row r="123" spans="1:18" x14ac:dyDescent="0.25">
      <c r="A123" s="95" t="s">
        <v>119</v>
      </c>
      <c r="B123" s="95">
        <v>747.3329</v>
      </c>
      <c r="C123" s="95">
        <v>32.0974</v>
      </c>
      <c r="D123" s="95">
        <v>779.43029999999999</v>
      </c>
      <c r="E123" s="95">
        <v>403.8</v>
      </c>
      <c r="F123" s="95">
        <v>241.2337</v>
      </c>
      <c r="G123" s="95">
        <v>40.641599999999997</v>
      </c>
      <c r="H123" s="95">
        <v>121</v>
      </c>
      <c r="I123" s="95">
        <v>102.1833</v>
      </c>
      <c r="J123" s="95">
        <v>14.112500000000001</v>
      </c>
      <c r="K123" s="95">
        <v>1</v>
      </c>
      <c r="L123" s="95">
        <v>18.628399999999999</v>
      </c>
      <c r="M123" s="95"/>
      <c r="N123" s="95">
        <v>0</v>
      </c>
      <c r="O123" s="95">
        <v>0</v>
      </c>
      <c r="P123" s="95">
        <v>834.18439999999998</v>
      </c>
      <c r="Q123" s="97"/>
      <c r="R123" s="96"/>
    </row>
    <row r="124" spans="1:18" x14ac:dyDescent="0.25">
      <c r="A124" s="95" t="s">
        <v>120</v>
      </c>
      <c r="B124" s="95">
        <v>1150.9324999999999</v>
      </c>
      <c r="C124" s="95">
        <v>40.015700000000002</v>
      </c>
      <c r="D124" s="95">
        <v>1190.9482</v>
      </c>
      <c r="E124" s="95">
        <v>578</v>
      </c>
      <c r="F124" s="95">
        <v>368.5985</v>
      </c>
      <c r="G124" s="95">
        <v>52.3504</v>
      </c>
      <c r="H124" s="95">
        <v>188</v>
      </c>
      <c r="I124" s="95">
        <v>156.13329999999999</v>
      </c>
      <c r="J124" s="95">
        <v>23.9</v>
      </c>
      <c r="K124" s="95">
        <v>8</v>
      </c>
      <c r="L124" s="95">
        <v>28.463699999999999</v>
      </c>
      <c r="M124" s="95"/>
      <c r="N124" s="95">
        <v>0</v>
      </c>
      <c r="O124" s="95">
        <v>0</v>
      </c>
      <c r="P124" s="95">
        <v>1267.1985999999999</v>
      </c>
      <c r="Q124" s="97"/>
      <c r="R124" s="96"/>
    </row>
    <row r="125" spans="1:18" x14ac:dyDescent="0.25">
      <c r="A125" s="95" t="s">
        <v>121</v>
      </c>
      <c r="B125" s="95">
        <v>812.21879999999999</v>
      </c>
      <c r="C125" s="95">
        <v>33.961399999999998</v>
      </c>
      <c r="D125" s="95">
        <v>846.18020000000001</v>
      </c>
      <c r="E125" s="95">
        <v>447</v>
      </c>
      <c r="F125" s="95">
        <v>261.89280000000002</v>
      </c>
      <c r="G125" s="95">
        <v>46.276800000000001</v>
      </c>
      <c r="H125" s="95">
        <v>127</v>
      </c>
      <c r="I125" s="95">
        <v>110.9342</v>
      </c>
      <c r="J125" s="95">
        <v>12.049300000000001</v>
      </c>
      <c r="K125" s="95"/>
      <c r="L125" s="95">
        <v>20.223700000000001</v>
      </c>
      <c r="M125" s="95"/>
      <c r="N125" s="95">
        <v>0</v>
      </c>
      <c r="O125" s="95">
        <v>0</v>
      </c>
      <c r="P125" s="95">
        <v>904.50630000000001</v>
      </c>
      <c r="Q125" s="97"/>
      <c r="R125" s="96"/>
    </row>
    <row r="126" spans="1:18" x14ac:dyDescent="0.25">
      <c r="A126" s="95" t="s">
        <v>122</v>
      </c>
      <c r="B126" s="95">
        <v>246.46190000000001</v>
      </c>
      <c r="C126" s="95"/>
      <c r="D126" s="95">
        <v>246.46190000000001</v>
      </c>
      <c r="E126" s="95">
        <v>134</v>
      </c>
      <c r="F126" s="95">
        <v>76.28</v>
      </c>
      <c r="G126" s="95">
        <v>14.43</v>
      </c>
      <c r="H126" s="95">
        <v>30</v>
      </c>
      <c r="I126" s="95">
        <v>32.311199999999999</v>
      </c>
      <c r="J126" s="95"/>
      <c r="K126" s="95">
        <v>1</v>
      </c>
      <c r="L126" s="95">
        <v>5.8903999999999996</v>
      </c>
      <c r="M126" s="95"/>
      <c r="N126" s="95">
        <v>0</v>
      </c>
      <c r="O126" s="95">
        <v>0</v>
      </c>
      <c r="P126" s="95">
        <v>260.89190000000002</v>
      </c>
      <c r="Q126" s="97"/>
      <c r="R126" s="96"/>
    </row>
    <row r="127" spans="1:18" x14ac:dyDescent="0.25">
      <c r="A127" s="95" t="s">
        <v>123</v>
      </c>
      <c r="B127" s="95">
        <v>194.36070000000001</v>
      </c>
      <c r="C127" s="95"/>
      <c r="D127" s="95">
        <v>194.36070000000001</v>
      </c>
      <c r="E127" s="95">
        <v>59</v>
      </c>
      <c r="F127" s="95">
        <v>60.154600000000002</v>
      </c>
      <c r="G127" s="95"/>
      <c r="H127" s="95">
        <v>20</v>
      </c>
      <c r="I127" s="95">
        <v>25.480699999999999</v>
      </c>
      <c r="J127" s="95"/>
      <c r="K127" s="95"/>
      <c r="L127" s="95">
        <v>4.6452</v>
      </c>
      <c r="M127" s="95"/>
      <c r="N127" s="95">
        <v>0</v>
      </c>
      <c r="O127" s="95">
        <v>0</v>
      </c>
      <c r="P127" s="95">
        <v>194.36070000000001</v>
      </c>
      <c r="Q127" s="97"/>
      <c r="R127" s="96"/>
    </row>
    <row r="128" spans="1:18" x14ac:dyDescent="0.25">
      <c r="A128" s="95" t="s">
        <v>124</v>
      </c>
      <c r="B128" s="95">
        <v>111.72190000000001</v>
      </c>
      <c r="C128" s="95"/>
      <c r="D128" s="95">
        <v>111.72190000000001</v>
      </c>
      <c r="E128" s="95">
        <v>56</v>
      </c>
      <c r="F128" s="95">
        <v>34.5779</v>
      </c>
      <c r="G128" s="95">
        <v>5.3555000000000001</v>
      </c>
      <c r="H128" s="95">
        <v>16</v>
      </c>
      <c r="I128" s="95">
        <v>14.646699999999999</v>
      </c>
      <c r="J128" s="95">
        <v>1.0148999999999999</v>
      </c>
      <c r="K128" s="95"/>
      <c r="L128" s="95">
        <v>2.6701999999999999</v>
      </c>
      <c r="M128" s="95"/>
      <c r="N128" s="95">
        <v>0</v>
      </c>
      <c r="O128" s="95">
        <v>0</v>
      </c>
      <c r="P128" s="95">
        <v>118.09229999999999</v>
      </c>
      <c r="Q128" s="97"/>
      <c r="R128" s="96"/>
    </row>
    <row r="129" spans="1:18" x14ac:dyDescent="0.25">
      <c r="A129" s="95" t="s">
        <v>125</v>
      </c>
      <c r="B129" s="95">
        <v>310.71530000000001</v>
      </c>
      <c r="C129" s="95">
        <v>6.4082999999999997</v>
      </c>
      <c r="D129" s="95">
        <v>317.12360000000001</v>
      </c>
      <c r="E129" s="95">
        <v>201.5</v>
      </c>
      <c r="F129" s="95">
        <v>98.149799999999999</v>
      </c>
      <c r="G129" s="95">
        <v>25.837599999999998</v>
      </c>
      <c r="H129" s="95">
        <v>58</v>
      </c>
      <c r="I129" s="95">
        <v>41.5749</v>
      </c>
      <c r="J129" s="95">
        <v>12.3188</v>
      </c>
      <c r="K129" s="95"/>
      <c r="L129" s="95">
        <v>7.5792999999999999</v>
      </c>
      <c r="M129" s="95"/>
      <c r="N129" s="95">
        <v>0</v>
      </c>
      <c r="O129" s="95">
        <v>0</v>
      </c>
      <c r="P129" s="95">
        <v>355.28</v>
      </c>
      <c r="Q129" s="97"/>
      <c r="R129" s="96"/>
    </row>
    <row r="130" spans="1:18" x14ac:dyDescent="0.25">
      <c r="A130" s="95" t="s">
        <v>126</v>
      </c>
      <c r="B130" s="95">
        <v>1469.8012000000001</v>
      </c>
      <c r="C130" s="95">
        <v>37.272300000000001</v>
      </c>
      <c r="D130" s="95">
        <v>1507.0735</v>
      </c>
      <c r="E130" s="95">
        <v>866.04</v>
      </c>
      <c r="F130" s="95">
        <v>466.43920000000003</v>
      </c>
      <c r="G130" s="95">
        <v>99.900199999999998</v>
      </c>
      <c r="H130" s="95">
        <v>250</v>
      </c>
      <c r="I130" s="95">
        <v>197.57730000000001</v>
      </c>
      <c r="J130" s="95">
        <v>39.317</v>
      </c>
      <c r="K130" s="95">
        <v>7</v>
      </c>
      <c r="L130" s="95">
        <v>36.019100000000002</v>
      </c>
      <c r="M130" s="95"/>
      <c r="N130" s="95">
        <v>4.2093999999999996</v>
      </c>
      <c r="O130" s="95">
        <v>0</v>
      </c>
      <c r="P130" s="95">
        <v>1650.5001</v>
      </c>
      <c r="Q130" s="97"/>
      <c r="R130" s="96"/>
    </row>
    <row r="131" spans="1:18" x14ac:dyDescent="0.25">
      <c r="A131" s="95" t="s">
        <v>127</v>
      </c>
      <c r="B131" s="95">
        <v>179.75129999999999</v>
      </c>
      <c r="C131" s="95"/>
      <c r="D131" s="95">
        <v>179.75129999999999</v>
      </c>
      <c r="E131" s="95">
        <v>124</v>
      </c>
      <c r="F131" s="95">
        <v>55.633000000000003</v>
      </c>
      <c r="G131" s="95">
        <v>17.091699999999999</v>
      </c>
      <c r="H131" s="95">
        <v>22</v>
      </c>
      <c r="I131" s="95">
        <v>23.5654</v>
      </c>
      <c r="J131" s="95"/>
      <c r="K131" s="95"/>
      <c r="L131" s="95">
        <v>4.2961</v>
      </c>
      <c r="M131" s="95"/>
      <c r="N131" s="95">
        <v>0</v>
      </c>
      <c r="O131" s="95">
        <v>0</v>
      </c>
      <c r="P131" s="95">
        <v>196.84299999999999</v>
      </c>
      <c r="Q131" s="97"/>
      <c r="R131" s="96"/>
    </row>
    <row r="132" spans="1:18" x14ac:dyDescent="0.25">
      <c r="A132" s="95" t="s">
        <v>128</v>
      </c>
      <c r="B132" s="95">
        <v>103.7753</v>
      </c>
      <c r="C132" s="95">
        <v>4.1303999999999998</v>
      </c>
      <c r="D132" s="95">
        <v>107.9057</v>
      </c>
      <c r="E132" s="95">
        <v>34</v>
      </c>
      <c r="F132" s="95">
        <v>33.396799999999999</v>
      </c>
      <c r="G132" s="95">
        <v>0.15079999999999999</v>
      </c>
      <c r="H132" s="95">
        <v>8</v>
      </c>
      <c r="I132" s="95">
        <v>14.1464</v>
      </c>
      <c r="J132" s="95"/>
      <c r="K132" s="95"/>
      <c r="L132" s="95">
        <v>2.5789</v>
      </c>
      <c r="M132" s="95"/>
      <c r="N132" s="95">
        <v>0.45779999999999998</v>
      </c>
      <c r="O132" s="95">
        <v>0</v>
      </c>
      <c r="P132" s="95">
        <v>108.51430000000001</v>
      </c>
      <c r="Q132" s="97"/>
      <c r="R132" s="96"/>
    </row>
    <row r="133" spans="1:18" x14ac:dyDescent="0.25">
      <c r="A133" s="95" t="s">
        <v>129</v>
      </c>
      <c r="B133" s="95">
        <v>52.4816</v>
      </c>
      <c r="C133" s="95"/>
      <c r="D133" s="95">
        <v>52.4816</v>
      </c>
      <c r="E133" s="95">
        <v>41.38</v>
      </c>
      <c r="F133" s="95">
        <v>16.243099999999998</v>
      </c>
      <c r="G133" s="95">
        <v>6.2842000000000002</v>
      </c>
      <c r="H133" s="95">
        <v>11</v>
      </c>
      <c r="I133" s="95">
        <v>6.8803000000000001</v>
      </c>
      <c r="J133" s="95">
        <v>3.0897000000000001</v>
      </c>
      <c r="K133" s="95"/>
      <c r="L133" s="95">
        <v>1.2543</v>
      </c>
      <c r="M133" s="95"/>
      <c r="N133" s="95">
        <v>0</v>
      </c>
      <c r="O133" s="95">
        <v>0</v>
      </c>
      <c r="P133" s="95">
        <v>61.855499999999999</v>
      </c>
      <c r="Q133" s="97"/>
      <c r="R133" s="96"/>
    </row>
    <row r="134" spans="1:18" x14ac:dyDescent="0.25">
      <c r="A134" s="95" t="s">
        <v>130</v>
      </c>
      <c r="B134" s="95">
        <v>503.49</v>
      </c>
      <c r="C134" s="95">
        <v>17.060500000000001</v>
      </c>
      <c r="D134" s="95">
        <v>520.55050000000006</v>
      </c>
      <c r="E134" s="95">
        <v>208.85</v>
      </c>
      <c r="F134" s="95">
        <v>161.1104</v>
      </c>
      <c r="G134" s="95">
        <v>11.934900000000001</v>
      </c>
      <c r="H134" s="95">
        <v>93</v>
      </c>
      <c r="I134" s="95">
        <v>68.244200000000006</v>
      </c>
      <c r="J134" s="95">
        <v>18.5669</v>
      </c>
      <c r="K134" s="95"/>
      <c r="L134" s="95">
        <v>12.4412</v>
      </c>
      <c r="M134" s="95"/>
      <c r="N134" s="95">
        <v>0</v>
      </c>
      <c r="O134" s="95">
        <v>0</v>
      </c>
      <c r="P134" s="95">
        <v>551.05229999999995</v>
      </c>
      <c r="Q134" s="97"/>
      <c r="R134" s="96"/>
    </row>
    <row r="135" spans="1:18" x14ac:dyDescent="0.25">
      <c r="A135" s="95" t="s">
        <v>131</v>
      </c>
      <c r="B135" s="95">
        <v>132.99180000000001</v>
      </c>
      <c r="C135" s="95"/>
      <c r="D135" s="95">
        <v>132.99180000000001</v>
      </c>
      <c r="E135" s="95">
        <v>61</v>
      </c>
      <c r="F135" s="95">
        <v>41.161000000000001</v>
      </c>
      <c r="G135" s="95">
        <v>4.9598000000000004</v>
      </c>
      <c r="H135" s="95">
        <v>34</v>
      </c>
      <c r="I135" s="95">
        <v>17.435199999999998</v>
      </c>
      <c r="J135" s="95">
        <v>12.4236</v>
      </c>
      <c r="K135" s="95"/>
      <c r="L135" s="95">
        <v>3.1785000000000001</v>
      </c>
      <c r="M135" s="95"/>
      <c r="N135" s="95">
        <v>0</v>
      </c>
      <c r="O135" s="95">
        <v>0</v>
      </c>
      <c r="P135" s="95">
        <v>150.37520000000001</v>
      </c>
      <c r="Q135" s="97"/>
      <c r="R135" s="96"/>
    </row>
    <row r="136" spans="1:18" x14ac:dyDescent="0.25">
      <c r="A136" s="95" t="s">
        <v>132</v>
      </c>
      <c r="B136" s="95">
        <v>103.0993</v>
      </c>
      <c r="C136" s="95"/>
      <c r="D136" s="95">
        <v>103.0993</v>
      </c>
      <c r="E136" s="95">
        <v>52.71</v>
      </c>
      <c r="F136" s="95">
        <v>31.909199999999998</v>
      </c>
      <c r="G136" s="95">
        <v>5.2001999999999997</v>
      </c>
      <c r="H136" s="95">
        <v>8</v>
      </c>
      <c r="I136" s="95">
        <v>13.516299999999999</v>
      </c>
      <c r="J136" s="95"/>
      <c r="K136" s="95"/>
      <c r="L136" s="95">
        <v>2.4641000000000002</v>
      </c>
      <c r="M136" s="95"/>
      <c r="N136" s="95">
        <v>0</v>
      </c>
      <c r="O136" s="95">
        <v>0</v>
      </c>
      <c r="P136" s="95">
        <v>108.29949999999999</v>
      </c>
      <c r="Q136" s="97"/>
      <c r="R136" s="96"/>
    </row>
    <row r="137" spans="1:18" x14ac:dyDescent="0.25">
      <c r="A137" s="95" t="s">
        <v>133</v>
      </c>
      <c r="B137" s="95">
        <v>462.00900000000001</v>
      </c>
      <c r="C137" s="95">
        <v>4.7586000000000004</v>
      </c>
      <c r="D137" s="95">
        <v>466.76760000000002</v>
      </c>
      <c r="E137" s="95">
        <v>161.52000000000001</v>
      </c>
      <c r="F137" s="95">
        <v>144.46459999999999</v>
      </c>
      <c r="G137" s="95">
        <v>4.2638999999999996</v>
      </c>
      <c r="H137" s="95">
        <v>54</v>
      </c>
      <c r="I137" s="95">
        <v>61.193199999999997</v>
      </c>
      <c r="J137" s="95"/>
      <c r="K137" s="95"/>
      <c r="L137" s="95">
        <v>11.1557</v>
      </c>
      <c r="M137" s="95"/>
      <c r="N137" s="95">
        <v>0</v>
      </c>
      <c r="O137" s="95">
        <v>0</v>
      </c>
      <c r="P137" s="95">
        <v>471.03149999999999</v>
      </c>
      <c r="Q137" s="97"/>
      <c r="R137" s="96"/>
    </row>
    <row r="138" spans="1:18" x14ac:dyDescent="0.25">
      <c r="A138" s="95" t="s">
        <v>134</v>
      </c>
      <c r="B138" s="95">
        <v>149.31299999999999</v>
      </c>
      <c r="C138" s="95"/>
      <c r="D138" s="95">
        <v>149.31299999999999</v>
      </c>
      <c r="E138" s="95">
        <v>66</v>
      </c>
      <c r="F138" s="95">
        <v>46.212400000000002</v>
      </c>
      <c r="G138" s="95">
        <v>4.9469000000000003</v>
      </c>
      <c r="H138" s="95">
        <v>18</v>
      </c>
      <c r="I138" s="95">
        <v>19.5749</v>
      </c>
      <c r="J138" s="95"/>
      <c r="K138" s="95"/>
      <c r="L138" s="95">
        <v>3.5686</v>
      </c>
      <c r="M138" s="95"/>
      <c r="N138" s="95">
        <v>0.90139999999999998</v>
      </c>
      <c r="O138" s="95">
        <v>0</v>
      </c>
      <c r="P138" s="95">
        <v>155.16130000000001</v>
      </c>
      <c r="Q138" s="97"/>
      <c r="R138" s="96"/>
    </row>
    <row r="139" spans="1:18" x14ac:dyDescent="0.25">
      <c r="A139" s="95" t="s">
        <v>135</v>
      </c>
      <c r="B139" s="95">
        <v>237.1662</v>
      </c>
      <c r="C139" s="95"/>
      <c r="D139" s="95">
        <v>237.1662</v>
      </c>
      <c r="E139" s="95">
        <v>57</v>
      </c>
      <c r="F139" s="95">
        <v>73.402900000000002</v>
      </c>
      <c r="G139" s="95"/>
      <c r="H139" s="95">
        <v>31</v>
      </c>
      <c r="I139" s="95">
        <v>31.092500000000001</v>
      </c>
      <c r="J139" s="95"/>
      <c r="K139" s="95"/>
      <c r="L139" s="95">
        <v>5.6683000000000003</v>
      </c>
      <c r="M139" s="95"/>
      <c r="N139" s="95">
        <v>0</v>
      </c>
      <c r="O139" s="95">
        <v>0</v>
      </c>
      <c r="P139" s="95">
        <v>237.1662</v>
      </c>
      <c r="Q139" s="97"/>
      <c r="R139" s="96"/>
    </row>
    <row r="140" spans="1:18" x14ac:dyDescent="0.25">
      <c r="A140" s="95" t="s">
        <v>136</v>
      </c>
      <c r="B140" s="95">
        <v>1006.9859</v>
      </c>
      <c r="C140" s="95">
        <v>19.988199999999999</v>
      </c>
      <c r="D140" s="95">
        <v>1026.9740999999999</v>
      </c>
      <c r="E140" s="95">
        <v>573.79</v>
      </c>
      <c r="F140" s="95">
        <v>317.8485</v>
      </c>
      <c r="G140" s="95">
        <v>63.985399999999998</v>
      </c>
      <c r="H140" s="95">
        <v>185</v>
      </c>
      <c r="I140" s="95">
        <v>134.63630000000001</v>
      </c>
      <c r="J140" s="95">
        <v>37.772799999999997</v>
      </c>
      <c r="K140" s="95">
        <v>8</v>
      </c>
      <c r="L140" s="95">
        <v>24.544699999999999</v>
      </c>
      <c r="M140" s="95"/>
      <c r="N140" s="95">
        <v>0</v>
      </c>
      <c r="O140" s="95">
        <v>0</v>
      </c>
      <c r="P140" s="95">
        <v>1128.7322999999999</v>
      </c>
      <c r="Q140" s="97"/>
      <c r="R140" s="96"/>
    </row>
    <row r="141" spans="1:18" x14ac:dyDescent="0.25">
      <c r="A141" s="95" t="s">
        <v>510</v>
      </c>
      <c r="B141" s="95">
        <v>183.19300000000001</v>
      </c>
      <c r="C141" s="95"/>
      <c r="D141" s="95">
        <v>127.6926</v>
      </c>
      <c r="E141" s="95">
        <v>121.35</v>
      </c>
      <c r="F141" s="95">
        <v>56.6982</v>
      </c>
      <c r="G141" s="95">
        <v>16.1629</v>
      </c>
      <c r="H141" s="95">
        <v>27</v>
      </c>
      <c r="I141" s="95">
        <v>16.740500000000001</v>
      </c>
      <c r="J141" s="95">
        <v>7.6946000000000003</v>
      </c>
      <c r="K141" s="95"/>
      <c r="L141" s="95">
        <v>3.0518999999999998</v>
      </c>
      <c r="M141" s="95"/>
      <c r="N141" s="95">
        <v>0</v>
      </c>
      <c r="O141" s="95">
        <v>0</v>
      </c>
      <c r="P141" s="95">
        <v>207.0505</v>
      </c>
      <c r="Q141" s="97"/>
      <c r="R141" s="96"/>
    </row>
    <row r="142" spans="1:18" x14ac:dyDescent="0.25">
      <c r="A142" s="95" t="s">
        <v>511</v>
      </c>
      <c r="B142" s="95">
        <v>209.3219</v>
      </c>
      <c r="C142" s="95"/>
      <c r="D142" s="95">
        <v>147.1782</v>
      </c>
      <c r="E142" s="95">
        <v>119</v>
      </c>
      <c r="F142" s="95">
        <v>64.7851</v>
      </c>
      <c r="G142" s="95">
        <v>13.553699999999999</v>
      </c>
      <c r="H142" s="95">
        <v>17</v>
      </c>
      <c r="I142" s="95">
        <v>19.295100000000001</v>
      </c>
      <c r="J142" s="95"/>
      <c r="K142" s="95"/>
      <c r="L142" s="95">
        <v>3.5175999999999998</v>
      </c>
      <c r="M142" s="95"/>
      <c r="N142" s="95">
        <v>0</v>
      </c>
      <c r="O142" s="95">
        <v>0</v>
      </c>
      <c r="P142" s="95">
        <v>222.87559999999999</v>
      </c>
      <c r="Q142" s="97"/>
      <c r="R142" s="96"/>
    </row>
    <row r="143" spans="1:18" x14ac:dyDescent="0.25">
      <c r="A143" s="95" t="s">
        <v>512</v>
      </c>
      <c r="B143" s="95">
        <v>337.77600000000001</v>
      </c>
      <c r="C143" s="95"/>
      <c r="D143" s="95">
        <v>240.99359999999999</v>
      </c>
      <c r="E143" s="95">
        <v>168</v>
      </c>
      <c r="F143" s="95">
        <v>104.54170000000001</v>
      </c>
      <c r="G143" s="95">
        <v>15.864599999999999</v>
      </c>
      <c r="H143" s="95">
        <v>33</v>
      </c>
      <c r="I143" s="95">
        <v>31.5943</v>
      </c>
      <c r="J143" s="95">
        <v>1.0543</v>
      </c>
      <c r="K143" s="95"/>
      <c r="L143" s="95">
        <v>5.7596999999999996</v>
      </c>
      <c r="M143" s="95"/>
      <c r="N143" s="95">
        <v>0</v>
      </c>
      <c r="O143" s="95">
        <v>0</v>
      </c>
      <c r="P143" s="95">
        <v>354.69490000000002</v>
      </c>
      <c r="Q143" s="97"/>
      <c r="R143" s="96"/>
    </row>
    <row r="144" spans="1:18" x14ac:dyDescent="0.25">
      <c r="A144" s="95" t="s">
        <v>513</v>
      </c>
      <c r="B144" s="95">
        <v>226.00729999999999</v>
      </c>
      <c r="C144" s="95"/>
      <c r="D144" s="95">
        <v>159.28299999999999</v>
      </c>
      <c r="E144" s="95">
        <v>135</v>
      </c>
      <c r="F144" s="95">
        <v>69.949299999999994</v>
      </c>
      <c r="G144" s="95">
        <v>16.262699999999999</v>
      </c>
      <c r="H144" s="95">
        <v>25</v>
      </c>
      <c r="I144" s="95">
        <v>20.882000000000001</v>
      </c>
      <c r="J144" s="95">
        <v>3.0884999999999998</v>
      </c>
      <c r="K144" s="95"/>
      <c r="L144" s="95">
        <v>3.8069000000000002</v>
      </c>
      <c r="M144" s="95"/>
      <c r="N144" s="95">
        <v>0</v>
      </c>
      <c r="O144" s="95">
        <v>0</v>
      </c>
      <c r="P144" s="95">
        <v>245.35849999999999</v>
      </c>
      <c r="Q144" s="97"/>
      <c r="R144" s="96"/>
    </row>
    <row r="145" spans="1:18" x14ac:dyDescent="0.25">
      <c r="A145" s="95" t="s">
        <v>514</v>
      </c>
      <c r="B145" s="95">
        <v>103.40600000000001</v>
      </c>
      <c r="C145" s="95"/>
      <c r="D145" s="95">
        <v>73.497299999999996</v>
      </c>
      <c r="E145" s="95">
        <v>85</v>
      </c>
      <c r="F145" s="95">
        <v>32.004199999999997</v>
      </c>
      <c r="G145" s="95">
        <v>13.249000000000001</v>
      </c>
      <c r="H145" s="95">
        <v>10</v>
      </c>
      <c r="I145" s="95">
        <v>9.6355000000000004</v>
      </c>
      <c r="J145" s="95">
        <v>0.27339999999999998</v>
      </c>
      <c r="K145" s="95"/>
      <c r="L145" s="95">
        <v>1.7565999999999999</v>
      </c>
      <c r="M145" s="95"/>
      <c r="N145" s="95">
        <v>0.56920000000000004</v>
      </c>
      <c r="O145" s="95">
        <v>0</v>
      </c>
      <c r="P145" s="95">
        <v>117.49760000000001</v>
      </c>
      <c r="Q145" s="97"/>
      <c r="R145" s="96"/>
    </row>
    <row r="146" spans="1:18" x14ac:dyDescent="0.25">
      <c r="A146" s="95" t="s">
        <v>515</v>
      </c>
      <c r="B146" s="95">
        <v>96.048599999999993</v>
      </c>
      <c r="C146" s="95">
        <v>9.1180000000000003</v>
      </c>
      <c r="D146" s="95">
        <v>82.9011</v>
      </c>
      <c r="E146" s="95">
        <v>67</v>
      </c>
      <c r="F146" s="95">
        <v>32.549100000000003</v>
      </c>
      <c r="G146" s="95">
        <v>8.6127000000000002</v>
      </c>
      <c r="H146" s="95">
        <v>14</v>
      </c>
      <c r="I146" s="95">
        <v>10.8683</v>
      </c>
      <c r="J146" s="95">
        <v>2.3487</v>
      </c>
      <c r="K146" s="95"/>
      <c r="L146" s="95">
        <v>1.9813000000000001</v>
      </c>
      <c r="M146" s="95"/>
      <c r="N146" s="95">
        <v>0</v>
      </c>
      <c r="O146" s="95">
        <v>0</v>
      </c>
      <c r="P146" s="95">
        <v>116.128</v>
      </c>
      <c r="Q146" s="97"/>
      <c r="R146" s="96"/>
    </row>
    <row r="147" spans="1:18" x14ac:dyDescent="0.25">
      <c r="A147" s="95" t="s">
        <v>137</v>
      </c>
      <c r="B147" s="95">
        <v>1151.1815999999999</v>
      </c>
      <c r="C147" s="95">
        <v>46.9</v>
      </c>
      <c r="D147" s="95">
        <v>1198.0816</v>
      </c>
      <c r="E147" s="95">
        <v>542.75</v>
      </c>
      <c r="F147" s="95">
        <v>370.80630000000002</v>
      </c>
      <c r="G147" s="95">
        <v>42.985900000000001</v>
      </c>
      <c r="H147" s="95">
        <v>187</v>
      </c>
      <c r="I147" s="95">
        <v>157.0685</v>
      </c>
      <c r="J147" s="95">
        <v>22.448599999999999</v>
      </c>
      <c r="K147" s="95">
        <v>1</v>
      </c>
      <c r="L147" s="95">
        <v>28.6342</v>
      </c>
      <c r="M147" s="95"/>
      <c r="N147" s="95">
        <v>20.7195</v>
      </c>
      <c r="O147" s="95">
        <v>0</v>
      </c>
      <c r="P147" s="95">
        <v>1284.2356</v>
      </c>
      <c r="Q147" s="97"/>
      <c r="R147" s="96"/>
    </row>
    <row r="148" spans="1:18" x14ac:dyDescent="0.25">
      <c r="A148" s="95" t="s">
        <v>138</v>
      </c>
      <c r="B148" s="95">
        <v>717.73109999999997</v>
      </c>
      <c r="C148" s="95">
        <v>21.116800000000001</v>
      </c>
      <c r="D148" s="95">
        <v>738.84789999999998</v>
      </c>
      <c r="E148" s="95">
        <v>563.79999999999995</v>
      </c>
      <c r="F148" s="95">
        <v>228.67339999999999</v>
      </c>
      <c r="G148" s="95">
        <v>83.781599999999997</v>
      </c>
      <c r="H148" s="95">
        <v>92</v>
      </c>
      <c r="I148" s="95">
        <v>96.863</v>
      </c>
      <c r="J148" s="95"/>
      <c r="K148" s="95"/>
      <c r="L148" s="95">
        <v>17.6585</v>
      </c>
      <c r="M148" s="95"/>
      <c r="N148" s="95">
        <v>0</v>
      </c>
      <c r="O148" s="95">
        <v>0</v>
      </c>
      <c r="P148" s="95">
        <v>822.62950000000001</v>
      </c>
      <c r="Q148" s="97"/>
      <c r="R148" s="96"/>
    </row>
    <row r="149" spans="1:18" x14ac:dyDescent="0.25">
      <c r="A149" s="95" t="s">
        <v>139</v>
      </c>
      <c r="B149" s="95">
        <v>464.76979999999998</v>
      </c>
      <c r="C149" s="95">
        <v>22.7273</v>
      </c>
      <c r="D149" s="95">
        <v>487.49709999999999</v>
      </c>
      <c r="E149" s="95">
        <v>299.06</v>
      </c>
      <c r="F149" s="95">
        <v>150.88040000000001</v>
      </c>
      <c r="G149" s="95">
        <v>37.044899999999998</v>
      </c>
      <c r="H149" s="95">
        <v>75</v>
      </c>
      <c r="I149" s="95">
        <v>63.910899999999998</v>
      </c>
      <c r="J149" s="95">
        <v>8.3168000000000006</v>
      </c>
      <c r="K149" s="95">
        <v>5</v>
      </c>
      <c r="L149" s="95">
        <v>11.651199999999999</v>
      </c>
      <c r="M149" s="95"/>
      <c r="N149" s="95">
        <v>10.079000000000001</v>
      </c>
      <c r="O149" s="95">
        <v>0</v>
      </c>
      <c r="P149" s="95">
        <v>542.93780000000004</v>
      </c>
      <c r="Q149" s="97"/>
      <c r="R149" s="96"/>
    </row>
    <row r="150" spans="1:18" x14ac:dyDescent="0.25">
      <c r="A150" s="95" t="s">
        <v>140</v>
      </c>
      <c r="B150" s="95">
        <v>411.25020000000001</v>
      </c>
      <c r="C150" s="95">
        <v>14.3606</v>
      </c>
      <c r="D150" s="95">
        <v>425.61079999999998</v>
      </c>
      <c r="E150" s="95">
        <v>262.19</v>
      </c>
      <c r="F150" s="95">
        <v>131.72649999999999</v>
      </c>
      <c r="G150" s="95">
        <v>32.615900000000003</v>
      </c>
      <c r="H150" s="95">
        <v>57</v>
      </c>
      <c r="I150" s="95">
        <v>55.797600000000003</v>
      </c>
      <c r="J150" s="95">
        <v>0.90180000000000005</v>
      </c>
      <c r="K150" s="95">
        <v>16</v>
      </c>
      <c r="L150" s="95">
        <v>10.1721</v>
      </c>
      <c r="M150" s="95">
        <v>3.4967000000000001</v>
      </c>
      <c r="N150" s="95">
        <v>13.020200000000001</v>
      </c>
      <c r="O150" s="95">
        <v>0</v>
      </c>
      <c r="P150" s="95">
        <v>475.6454</v>
      </c>
      <c r="Q150" s="97"/>
      <c r="R150" s="96"/>
    </row>
    <row r="151" spans="1:18" x14ac:dyDescent="0.25">
      <c r="A151" s="95" t="s">
        <v>141</v>
      </c>
      <c r="B151" s="95">
        <v>257.88940000000002</v>
      </c>
      <c r="C151" s="95">
        <v>10.495900000000001</v>
      </c>
      <c r="D151" s="95">
        <v>268.38529999999997</v>
      </c>
      <c r="E151" s="95">
        <v>223.79</v>
      </c>
      <c r="F151" s="95">
        <v>83.065299999999993</v>
      </c>
      <c r="G151" s="95">
        <v>35.181199999999997</v>
      </c>
      <c r="H151" s="95">
        <v>33</v>
      </c>
      <c r="I151" s="95">
        <v>35.185299999999998</v>
      </c>
      <c r="J151" s="95"/>
      <c r="K151" s="95">
        <v>15</v>
      </c>
      <c r="L151" s="95">
        <v>6.4143999999999997</v>
      </c>
      <c r="M151" s="95">
        <v>5.1513999999999998</v>
      </c>
      <c r="N151" s="95">
        <v>7.9640000000000004</v>
      </c>
      <c r="O151" s="95">
        <v>0</v>
      </c>
      <c r="P151" s="95">
        <v>316.68189999999998</v>
      </c>
      <c r="Q151" s="97"/>
      <c r="R151" s="96"/>
    </row>
    <row r="152" spans="1:18" x14ac:dyDescent="0.25">
      <c r="A152" s="95" t="s">
        <v>142</v>
      </c>
      <c r="B152" s="95">
        <v>626.08619999999996</v>
      </c>
      <c r="C152" s="95">
        <v>14.8499</v>
      </c>
      <c r="D152" s="95">
        <v>640.93610000000001</v>
      </c>
      <c r="E152" s="95">
        <v>457.29</v>
      </c>
      <c r="F152" s="95">
        <v>198.36969999999999</v>
      </c>
      <c r="G152" s="95">
        <v>64.730099999999993</v>
      </c>
      <c r="H152" s="95">
        <v>78</v>
      </c>
      <c r="I152" s="95">
        <v>84.026700000000005</v>
      </c>
      <c r="J152" s="95"/>
      <c r="K152" s="95">
        <v>106</v>
      </c>
      <c r="L152" s="95">
        <v>15.3184</v>
      </c>
      <c r="M152" s="95">
        <v>54.408999999999999</v>
      </c>
      <c r="N152" s="95">
        <v>0</v>
      </c>
      <c r="O152" s="95">
        <v>0</v>
      </c>
      <c r="P152" s="95">
        <v>760.0752</v>
      </c>
      <c r="Q152" s="97"/>
      <c r="R152" s="96"/>
    </row>
    <row r="153" spans="1:18" x14ac:dyDescent="0.25">
      <c r="A153" s="95" t="s">
        <v>143</v>
      </c>
      <c r="B153" s="95">
        <v>214.9153</v>
      </c>
      <c r="C153" s="95"/>
      <c r="D153" s="95">
        <v>214.9153</v>
      </c>
      <c r="E153" s="95">
        <v>190.19</v>
      </c>
      <c r="F153" s="95">
        <v>66.516300000000001</v>
      </c>
      <c r="G153" s="95">
        <v>30.918399999999998</v>
      </c>
      <c r="H153" s="95">
        <v>35</v>
      </c>
      <c r="I153" s="95">
        <v>28.1754</v>
      </c>
      <c r="J153" s="95">
        <v>5.1185</v>
      </c>
      <c r="K153" s="95"/>
      <c r="L153" s="95">
        <v>5.1364999999999998</v>
      </c>
      <c r="M153" s="95"/>
      <c r="N153" s="95">
        <v>0</v>
      </c>
      <c r="O153" s="95">
        <v>0</v>
      </c>
      <c r="P153" s="95">
        <v>250.9522</v>
      </c>
      <c r="Q153" s="97"/>
      <c r="R153" s="96"/>
    </row>
    <row r="154" spans="1:18" x14ac:dyDescent="0.25">
      <c r="A154" s="95" t="s">
        <v>144</v>
      </c>
      <c r="B154" s="95">
        <v>1619.5087000000001</v>
      </c>
      <c r="C154" s="95">
        <v>66.436599999999999</v>
      </c>
      <c r="D154" s="95">
        <v>1685.9453000000001</v>
      </c>
      <c r="E154" s="95">
        <v>1308.4000000000001</v>
      </c>
      <c r="F154" s="95">
        <v>521.80010000000004</v>
      </c>
      <c r="G154" s="95">
        <v>196.65</v>
      </c>
      <c r="H154" s="95">
        <v>259</v>
      </c>
      <c r="I154" s="95">
        <v>221.0274</v>
      </c>
      <c r="J154" s="95">
        <v>28.479399999999998</v>
      </c>
      <c r="K154" s="95">
        <v>16</v>
      </c>
      <c r="L154" s="95">
        <v>40.2941</v>
      </c>
      <c r="M154" s="95"/>
      <c r="N154" s="95">
        <v>0.29480000000000001</v>
      </c>
      <c r="O154" s="95">
        <v>0</v>
      </c>
      <c r="P154" s="95">
        <v>1911.3695</v>
      </c>
      <c r="Q154" s="97"/>
      <c r="R154" s="96"/>
    </row>
    <row r="155" spans="1:18" x14ac:dyDescent="0.25">
      <c r="A155" s="95" t="s">
        <v>516</v>
      </c>
      <c r="B155" s="95">
        <v>160.93600000000001</v>
      </c>
      <c r="C155" s="95">
        <v>0.1197</v>
      </c>
      <c r="D155" s="95">
        <v>116.73090000000001</v>
      </c>
      <c r="E155" s="95">
        <v>35</v>
      </c>
      <c r="F155" s="95">
        <v>49.846699999999998</v>
      </c>
      <c r="G155" s="95"/>
      <c r="H155" s="95">
        <v>14</v>
      </c>
      <c r="I155" s="95">
        <v>15.3034</v>
      </c>
      <c r="J155" s="95"/>
      <c r="K155" s="95"/>
      <c r="L155" s="95">
        <v>2.7898999999999998</v>
      </c>
      <c r="M155" s="95"/>
      <c r="N155" s="95">
        <v>0</v>
      </c>
      <c r="O155" s="95">
        <v>0</v>
      </c>
      <c r="P155" s="95">
        <v>161.0557</v>
      </c>
      <c r="Q155" s="97"/>
      <c r="R155" s="96"/>
    </row>
    <row r="156" spans="1:18" x14ac:dyDescent="0.25">
      <c r="A156" s="95" t="s">
        <v>145</v>
      </c>
      <c r="B156" s="95">
        <v>2642.1284000000001</v>
      </c>
      <c r="C156" s="95">
        <v>137.0206</v>
      </c>
      <c r="D156" s="95">
        <v>2779.1489999999999</v>
      </c>
      <c r="E156" s="95">
        <v>1216.17</v>
      </c>
      <c r="F156" s="95">
        <v>860.14660000000003</v>
      </c>
      <c r="G156" s="95">
        <v>89.005799999999994</v>
      </c>
      <c r="H156" s="95">
        <v>424</v>
      </c>
      <c r="I156" s="95">
        <v>364.34640000000002</v>
      </c>
      <c r="J156" s="95">
        <v>44.740200000000002</v>
      </c>
      <c r="K156" s="95">
        <v>22</v>
      </c>
      <c r="L156" s="95">
        <v>66.421700000000001</v>
      </c>
      <c r="M156" s="95"/>
      <c r="N156" s="95">
        <v>11.8667</v>
      </c>
      <c r="O156" s="95">
        <v>0</v>
      </c>
      <c r="P156" s="95">
        <v>2924.7617</v>
      </c>
      <c r="Q156" s="97"/>
      <c r="R156" s="96"/>
    </row>
    <row r="157" spans="1:18" x14ac:dyDescent="0.25">
      <c r="A157" s="95" t="s">
        <v>146</v>
      </c>
      <c r="B157" s="95">
        <v>2788.7431000000001</v>
      </c>
      <c r="C157" s="95">
        <v>122.0111</v>
      </c>
      <c r="D157" s="95">
        <v>2910.7541999999999</v>
      </c>
      <c r="E157" s="95">
        <v>1293.45</v>
      </c>
      <c r="F157" s="95">
        <v>900.87840000000006</v>
      </c>
      <c r="G157" s="95">
        <v>98.142899999999997</v>
      </c>
      <c r="H157" s="95">
        <v>366</v>
      </c>
      <c r="I157" s="95">
        <v>381.59989999999999</v>
      </c>
      <c r="J157" s="95"/>
      <c r="K157" s="95">
        <v>19</v>
      </c>
      <c r="L157" s="95">
        <v>69.566999999999993</v>
      </c>
      <c r="M157" s="95"/>
      <c r="N157" s="95">
        <v>0</v>
      </c>
      <c r="O157" s="95">
        <v>0</v>
      </c>
      <c r="P157" s="95">
        <v>3008.8971000000001</v>
      </c>
      <c r="Q157" s="97"/>
      <c r="R157" s="96"/>
    </row>
    <row r="158" spans="1:18" x14ac:dyDescent="0.25">
      <c r="A158" s="95" t="s">
        <v>517</v>
      </c>
      <c r="B158" s="95">
        <v>401.26650000000001</v>
      </c>
      <c r="C158" s="95">
        <v>27.2681</v>
      </c>
      <c r="D158" s="95">
        <v>329.04090000000002</v>
      </c>
      <c r="E158" s="95">
        <v>200.74</v>
      </c>
      <c r="F158" s="95">
        <v>132.63149999999999</v>
      </c>
      <c r="G158" s="95">
        <v>17.027100000000001</v>
      </c>
      <c r="H158" s="95">
        <v>49</v>
      </c>
      <c r="I158" s="95">
        <v>43.137300000000003</v>
      </c>
      <c r="J158" s="95">
        <v>4.3971</v>
      </c>
      <c r="K158" s="95"/>
      <c r="L158" s="95">
        <v>7.8640999999999996</v>
      </c>
      <c r="M158" s="95"/>
      <c r="N158" s="95">
        <v>7.8939000000000004</v>
      </c>
      <c r="O158" s="95">
        <v>0</v>
      </c>
      <c r="P158" s="95">
        <v>457.85270000000003</v>
      </c>
      <c r="Q158" s="97"/>
      <c r="R158" s="96"/>
    </row>
    <row r="159" spans="1:18" x14ac:dyDescent="0.25">
      <c r="A159" s="95" t="s">
        <v>518</v>
      </c>
      <c r="B159" s="95">
        <v>270.36579999999998</v>
      </c>
      <c r="C159" s="95">
        <v>13.964399999999999</v>
      </c>
      <c r="D159" s="95">
        <v>224.45330000000001</v>
      </c>
      <c r="E159" s="95">
        <v>32.89</v>
      </c>
      <c r="F159" s="95">
        <v>88.000200000000007</v>
      </c>
      <c r="G159" s="95"/>
      <c r="H159" s="95">
        <v>16</v>
      </c>
      <c r="I159" s="95">
        <v>29.425799999999999</v>
      </c>
      <c r="J159" s="95"/>
      <c r="K159" s="95"/>
      <c r="L159" s="95">
        <v>5.3643999999999998</v>
      </c>
      <c r="M159" s="95"/>
      <c r="N159" s="95">
        <v>0</v>
      </c>
      <c r="O159" s="95">
        <v>0</v>
      </c>
      <c r="P159" s="95">
        <v>284.33019999999999</v>
      </c>
      <c r="Q159" s="97"/>
      <c r="R159" s="96"/>
    </row>
    <row r="160" spans="1:18" x14ac:dyDescent="0.25">
      <c r="A160" s="95" t="s">
        <v>519</v>
      </c>
      <c r="B160" s="95">
        <v>100.4945</v>
      </c>
      <c r="C160" s="95"/>
      <c r="D160" s="95">
        <v>69.463499999999996</v>
      </c>
      <c r="E160" s="95">
        <v>39</v>
      </c>
      <c r="F160" s="95">
        <v>31.103000000000002</v>
      </c>
      <c r="G160" s="95">
        <v>1.9742</v>
      </c>
      <c r="H160" s="95">
        <v>11</v>
      </c>
      <c r="I160" s="95">
        <v>9.1067</v>
      </c>
      <c r="J160" s="95">
        <v>1.42</v>
      </c>
      <c r="K160" s="95"/>
      <c r="L160" s="95">
        <v>1.6601999999999999</v>
      </c>
      <c r="M160" s="95"/>
      <c r="N160" s="95">
        <v>0</v>
      </c>
      <c r="O160" s="95">
        <v>0</v>
      </c>
      <c r="P160" s="95">
        <v>103.8887</v>
      </c>
      <c r="Q160" s="97"/>
      <c r="R160" s="96"/>
    </row>
    <row r="161" spans="1:18" x14ac:dyDescent="0.25">
      <c r="A161" s="95" t="s">
        <v>147</v>
      </c>
      <c r="B161" s="95">
        <v>1694.5418</v>
      </c>
      <c r="C161" s="95">
        <v>123.4033</v>
      </c>
      <c r="D161" s="95">
        <v>1817.9450999999999</v>
      </c>
      <c r="E161" s="95">
        <v>889.83</v>
      </c>
      <c r="F161" s="95">
        <v>562.654</v>
      </c>
      <c r="G161" s="95">
        <v>81.793999999999997</v>
      </c>
      <c r="H161" s="95">
        <v>314</v>
      </c>
      <c r="I161" s="95">
        <v>238.33260000000001</v>
      </c>
      <c r="J161" s="95">
        <v>56.750500000000002</v>
      </c>
      <c r="K161" s="95"/>
      <c r="L161" s="95">
        <v>43.448900000000002</v>
      </c>
      <c r="M161" s="95"/>
      <c r="N161" s="95">
        <v>2.6983000000000001</v>
      </c>
      <c r="O161" s="95">
        <v>0</v>
      </c>
      <c r="P161" s="95">
        <v>1959.1878999999999</v>
      </c>
      <c r="Q161" s="97"/>
      <c r="R161" s="96"/>
    </row>
    <row r="162" spans="1:18" x14ac:dyDescent="0.25">
      <c r="A162" s="95" t="s">
        <v>148</v>
      </c>
      <c r="B162" s="95">
        <v>1698.5148999999999</v>
      </c>
      <c r="C162" s="95">
        <v>65.936999999999998</v>
      </c>
      <c r="D162" s="95">
        <v>1764.4519</v>
      </c>
      <c r="E162" s="95">
        <v>844.5</v>
      </c>
      <c r="F162" s="95">
        <v>546.09789999999998</v>
      </c>
      <c r="G162" s="95">
        <v>74.600499999999997</v>
      </c>
      <c r="H162" s="95">
        <v>269</v>
      </c>
      <c r="I162" s="95">
        <v>231.31960000000001</v>
      </c>
      <c r="J162" s="95">
        <v>28.260300000000001</v>
      </c>
      <c r="K162" s="95">
        <v>7</v>
      </c>
      <c r="L162" s="95">
        <v>42.170400000000001</v>
      </c>
      <c r="M162" s="95"/>
      <c r="N162" s="95">
        <v>0</v>
      </c>
      <c r="O162" s="95">
        <v>0</v>
      </c>
      <c r="P162" s="95">
        <v>1867.3126999999999</v>
      </c>
      <c r="Q162" s="97"/>
      <c r="R162" s="96"/>
    </row>
    <row r="163" spans="1:18" x14ac:dyDescent="0.25">
      <c r="A163" s="95" t="s">
        <v>149</v>
      </c>
      <c r="B163" s="95">
        <v>391.65640000000002</v>
      </c>
      <c r="C163" s="95">
        <v>23.305499999999999</v>
      </c>
      <c r="D163" s="95">
        <v>414.96190000000001</v>
      </c>
      <c r="E163" s="95">
        <v>161</v>
      </c>
      <c r="F163" s="95">
        <v>128.4307</v>
      </c>
      <c r="G163" s="95">
        <v>8.1423000000000005</v>
      </c>
      <c r="H163" s="95">
        <v>87</v>
      </c>
      <c r="I163" s="95">
        <v>54.401499999999999</v>
      </c>
      <c r="J163" s="95">
        <v>24.448899999999998</v>
      </c>
      <c r="K163" s="95">
        <v>1</v>
      </c>
      <c r="L163" s="95">
        <v>9.9176000000000002</v>
      </c>
      <c r="M163" s="95"/>
      <c r="N163" s="95">
        <v>5.6231999999999998</v>
      </c>
      <c r="O163" s="95">
        <v>0</v>
      </c>
      <c r="P163" s="95">
        <v>453.17630000000003</v>
      </c>
      <c r="Q163" s="97"/>
      <c r="R163" s="96"/>
    </row>
    <row r="164" spans="1:18" x14ac:dyDescent="0.25">
      <c r="A164" s="95" t="s">
        <v>150</v>
      </c>
      <c r="B164" s="95">
        <v>3237.2053000000001</v>
      </c>
      <c r="C164" s="95">
        <v>67.167699999999996</v>
      </c>
      <c r="D164" s="95">
        <v>3304.373</v>
      </c>
      <c r="E164" s="95">
        <v>892.14</v>
      </c>
      <c r="F164" s="95">
        <v>1022.7034</v>
      </c>
      <c r="G164" s="95"/>
      <c r="H164" s="95">
        <v>331</v>
      </c>
      <c r="I164" s="95">
        <v>433.20330000000001</v>
      </c>
      <c r="J164" s="95"/>
      <c r="K164" s="95">
        <v>34</v>
      </c>
      <c r="L164" s="95">
        <v>78.974500000000006</v>
      </c>
      <c r="M164" s="95"/>
      <c r="N164" s="95">
        <v>22.1053</v>
      </c>
      <c r="O164" s="95">
        <v>0</v>
      </c>
      <c r="P164" s="95">
        <v>3326.4783000000002</v>
      </c>
      <c r="Q164" s="97"/>
      <c r="R164" s="96"/>
    </row>
    <row r="165" spans="1:18" x14ac:dyDescent="0.25">
      <c r="A165" s="95" t="s">
        <v>151</v>
      </c>
      <c r="B165" s="95">
        <v>1525.5596</v>
      </c>
      <c r="C165" s="95">
        <v>49.501300000000001</v>
      </c>
      <c r="D165" s="95">
        <v>1575.0608999999999</v>
      </c>
      <c r="E165" s="95">
        <v>694</v>
      </c>
      <c r="F165" s="95">
        <v>487.48129999999998</v>
      </c>
      <c r="G165" s="95">
        <v>51.6297</v>
      </c>
      <c r="H165" s="95">
        <v>228</v>
      </c>
      <c r="I165" s="95">
        <v>206.4905</v>
      </c>
      <c r="J165" s="95">
        <v>16.132100000000001</v>
      </c>
      <c r="K165" s="95">
        <v>5</v>
      </c>
      <c r="L165" s="95">
        <v>37.643999999999998</v>
      </c>
      <c r="M165" s="95"/>
      <c r="N165" s="95">
        <v>18.224299999999999</v>
      </c>
      <c r="O165" s="95">
        <v>0</v>
      </c>
      <c r="P165" s="95">
        <v>1661.047</v>
      </c>
      <c r="Q165" s="97"/>
      <c r="R165" s="96"/>
    </row>
    <row r="166" spans="1:18" x14ac:dyDescent="0.25">
      <c r="A166" s="95" t="s">
        <v>152</v>
      </c>
      <c r="B166" s="95">
        <v>738.13440000000003</v>
      </c>
      <c r="C166" s="95">
        <v>18.1357</v>
      </c>
      <c r="D166" s="95">
        <v>756.27009999999996</v>
      </c>
      <c r="E166" s="95">
        <v>333.45</v>
      </c>
      <c r="F166" s="95">
        <v>234.06559999999999</v>
      </c>
      <c r="G166" s="95">
        <v>24.8461</v>
      </c>
      <c r="H166" s="95">
        <v>124</v>
      </c>
      <c r="I166" s="95">
        <v>99.147000000000006</v>
      </c>
      <c r="J166" s="95">
        <v>18.639700000000001</v>
      </c>
      <c r="K166" s="95"/>
      <c r="L166" s="95">
        <v>18.0749</v>
      </c>
      <c r="M166" s="95"/>
      <c r="N166" s="95">
        <v>0</v>
      </c>
      <c r="O166" s="95">
        <v>0</v>
      </c>
      <c r="P166" s="95">
        <v>799.7559</v>
      </c>
      <c r="Q166" s="97"/>
      <c r="R166" s="96"/>
    </row>
    <row r="167" spans="1:18" x14ac:dyDescent="0.25">
      <c r="A167" s="95" t="s">
        <v>153</v>
      </c>
      <c r="B167" s="95">
        <v>295.31330000000003</v>
      </c>
      <c r="C167" s="95"/>
      <c r="D167" s="95">
        <v>295.31330000000003</v>
      </c>
      <c r="E167" s="95">
        <v>108</v>
      </c>
      <c r="F167" s="95">
        <v>91.399500000000003</v>
      </c>
      <c r="G167" s="95">
        <v>4.1501000000000001</v>
      </c>
      <c r="H167" s="95">
        <v>34</v>
      </c>
      <c r="I167" s="95">
        <v>38.715600000000002</v>
      </c>
      <c r="J167" s="95"/>
      <c r="K167" s="95"/>
      <c r="L167" s="95">
        <v>7.0579999999999998</v>
      </c>
      <c r="M167" s="95"/>
      <c r="N167" s="95">
        <v>0</v>
      </c>
      <c r="O167" s="95">
        <v>0</v>
      </c>
      <c r="P167" s="95">
        <v>299.46339999999998</v>
      </c>
      <c r="Q167" s="97"/>
      <c r="R167" s="96"/>
    </row>
    <row r="168" spans="1:18" x14ac:dyDescent="0.25">
      <c r="A168" s="95" t="s">
        <v>154</v>
      </c>
      <c r="B168" s="95">
        <v>366.46570000000003</v>
      </c>
      <c r="C168" s="95"/>
      <c r="D168" s="95">
        <v>366.46570000000003</v>
      </c>
      <c r="E168" s="95">
        <v>112</v>
      </c>
      <c r="F168" s="95">
        <v>113.4211</v>
      </c>
      <c r="G168" s="95"/>
      <c r="H168" s="95">
        <v>34</v>
      </c>
      <c r="I168" s="95">
        <v>48.043700000000001</v>
      </c>
      <c r="J168" s="95"/>
      <c r="K168" s="95"/>
      <c r="L168" s="95">
        <v>8.7584999999999997</v>
      </c>
      <c r="M168" s="95"/>
      <c r="N168" s="95">
        <v>0</v>
      </c>
      <c r="O168" s="95">
        <v>0</v>
      </c>
      <c r="P168" s="95">
        <v>366.46570000000003</v>
      </c>
      <c r="Q168" s="97"/>
      <c r="R168" s="96"/>
    </row>
    <row r="169" spans="1:18" x14ac:dyDescent="0.25">
      <c r="A169" s="95" t="s">
        <v>155</v>
      </c>
      <c r="B169" s="95">
        <v>395.04640000000001</v>
      </c>
      <c r="C169" s="95">
        <v>19.939499999999999</v>
      </c>
      <c r="D169" s="95">
        <v>414.98590000000002</v>
      </c>
      <c r="E169" s="95">
        <v>190</v>
      </c>
      <c r="F169" s="95">
        <v>128.43809999999999</v>
      </c>
      <c r="G169" s="95">
        <v>15.390499999999999</v>
      </c>
      <c r="H169" s="95">
        <v>55</v>
      </c>
      <c r="I169" s="95">
        <v>54.404699999999998</v>
      </c>
      <c r="J169" s="95">
        <v>0.44650000000000001</v>
      </c>
      <c r="K169" s="95"/>
      <c r="L169" s="95">
        <v>9.9182000000000006</v>
      </c>
      <c r="M169" s="95"/>
      <c r="N169" s="95">
        <v>0</v>
      </c>
      <c r="O169" s="95">
        <v>0</v>
      </c>
      <c r="P169" s="95">
        <v>430.8229</v>
      </c>
      <c r="Q169" s="97"/>
      <c r="R169" s="96"/>
    </row>
    <row r="170" spans="1:18" x14ac:dyDescent="0.25">
      <c r="A170" s="95" t="s">
        <v>156</v>
      </c>
      <c r="B170" s="95">
        <v>4035.8636000000001</v>
      </c>
      <c r="C170" s="95">
        <v>131.4221</v>
      </c>
      <c r="D170" s="95">
        <v>4167.2857000000004</v>
      </c>
      <c r="E170" s="95">
        <v>1729.26</v>
      </c>
      <c r="F170" s="95">
        <v>1289.7748999999999</v>
      </c>
      <c r="G170" s="95">
        <v>109.87130000000001</v>
      </c>
      <c r="H170" s="95">
        <v>515</v>
      </c>
      <c r="I170" s="95">
        <v>546.33119999999997</v>
      </c>
      <c r="J170" s="95"/>
      <c r="K170" s="95">
        <v>114</v>
      </c>
      <c r="L170" s="95">
        <v>99.598100000000002</v>
      </c>
      <c r="M170" s="95">
        <v>8.6410999999999998</v>
      </c>
      <c r="N170" s="95">
        <v>55.572400000000002</v>
      </c>
      <c r="O170" s="95">
        <v>0</v>
      </c>
      <c r="P170" s="95">
        <v>4341.3705</v>
      </c>
      <c r="Q170" s="97"/>
      <c r="R170" s="96"/>
    </row>
    <row r="171" spans="1:18" x14ac:dyDescent="0.25">
      <c r="A171" s="95" t="s">
        <v>157</v>
      </c>
      <c r="B171" s="95">
        <v>4646.1545999999998</v>
      </c>
      <c r="C171" s="95">
        <v>148.0754</v>
      </c>
      <c r="D171" s="95">
        <v>4794.2299999999996</v>
      </c>
      <c r="E171" s="95">
        <v>1729.38</v>
      </c>
      <c r="F171" s="95">
        <v>1483.8142</v>
      </c>
      <c r="G171" s="95">
        <v>61.391500000000001</v>
      </c>
      <c r="H171" s="95">
        <v>662</v>
      </c>
      <c r="I171" s="95">
        <v>628.52359999999999</v>
      </c>
      <c r="J171" s="95">
        <v>25.107299999999999</v>
      </c>
      <c r="K171" s="95">
        <v>79</v>
      </c>
      <c r="L171" s="95">
        <v>114.5821</v>
      </c>
      <c r="M171" s="95"/>
      <c r="N171" s="95">
        <v>41.011899999999997</v>
      </c>
      <c r="O171" s="95">
        <v>0</v>
      </c>
      <c r="P171" s="95">
        <v>4921.7407000000003</v>
      </c>
      <c r="Q171" s="97"/>
      <c r="R171" s="96"/>
    </row>
    <row r="172" spans="1:18" x14ac:dyDescent="0.25">
      <c r="A172" s="95" t="s">
        <v>158</v>
      </c>
      <c r="B172" s="95">
        <v>656.17250000000001</v>
      </c>
      <c r="C172" s="95">
        <v>26.006599999999999</v>
      </c>
      <c r="D172" s="95">
        <v>682.17909999999995</v>
      </c>
      <c r="E172" s="95">
        <v>268.98</v>
      </c>
      <c r="F172" s="95">
        <v>211.1344</v>
      </c>
      <c r="G172" s="95">
        <v>14.461399999999999</v>
      </c>
      <c r="H172" s="95">
        <v>78</v>
      </c>
      <c r="I172" s="95">
        <v>89.433700000000002</v>
      </c>
      <c r="J172" s="95"/>
      <c r="K172" s="95">
        <v>16</v>
      </c>
      <c r="L172" s="95">
        <v>16.304099999999998</v>
      </c>
      <c r="M172" s="95"/>
      <c r="N172" s="95">
        <v>0</v>
      </c>
      <c r="O172" s="95">
        <v>0</v>
      </c>
      <c r="P172" s="95">
        <v>696.64049999999997</v>
      </c>
      <c r="Q172" s="97"/>
      <c r="R172" s="96"/>
    </row>
    <row r="173" spans="1:18" x14ac:dyDescent="0.25">
      <c r="A173" s="95" t="s">
        <v>159</v>
      </c>
      <c r="B173" s="95">
        <v>262.67919999999998</v>
      </c>
      <c r="C173" s="95"/>
      <c r="D173" s="95">
        <v>262.67919999999998</v>
      </c>
      <c r="E173" s="95">
        <v>112.73</v>
      </c>
      <c r="F173" s="95">
        <v>81.299199999999999</v>
      </c>
      <c r="G173" s="95">
        <v>7.8577000000000004</v>
      </c>
      <c r="H173" s="95">
        <v>31</v>
      </c>
      <c r="I173" s="95">
        <v>34.437199999999997</v>
      </c>
      <c r="J173" s="95"/>
      <c r="K173" s="95"/>
      <c r="L173" s="95">
        <v>6.2779999999999996</v>
      </c>
      <c r="M173" s="95"/>
      <c r="N173" s="95">
        <v>0</v>
      </c>
      <c r="O173" s="95">
        <v>0</v>
      </c>
      <c r="P173" s="95">
        <v>270.5369</v>
      </c>
      <c r="Q173" s="97"/>
      <c r="R173" s="96"/>
    </row>
    <row r="174" spans="1:18" x14ac:dyDescent="0.25">
      <c r="A174" s="95" t="s">
        <v>160</v>
      </c>
      <c r="B174" s="95">
        <v>1228.8666000000001</v>
      </c>
      <c r="C174" s="95">
        <v>10.8775</v>
      </c>
      <c r="D174" s="95">
        <v>1239.7440999999999</v>
      </c>
      <c r="E174" s="95">
        <v>493.18</v>
      </c>
      <c r="F174" s="95">
        <v>383.70080000000002</v>
      </c>
      <c r="G174" s="95">
        <v>27.369800000000001</v>
      </c>
      <c r="H174" s="95">
        <v>152</v>
      </c>
      <c r="I174" s="95">
        <v>162.53049999999999</v>
      </c>
      <c r="J174" s="95"/>
      <c r="K174" s="95">
        <v>17</v>
      </c>
      <c r="L174" s="95">
        <v>29.629899999999999</v>
      </c>
      <c r="M174" s="95"/>
      <c r="N174" s="95">
        <v>0</v>
      </c>
      <c r="O174" s="95">
        <v>0</v>
      </c>
      <c r="P174" s="95">
        <v>1267.1139000000001</v>
      </c>
      <c r="Q174" s="97"/>
      <c r="R174" s="96"/>
    </row>
    <row r="175" spans="1:18" x14ac:dyDescent="0.25">
      <c r="A175" s="95" t="s">
        <v>161</v>
      </c>
      <c r="B175" s="95">
        <v>2180.6768999999999</v>
      </c>
      <c r="C175" s="95">
        <v>85.128299999999996</v>
      </c>
      <c r="D175" s="95">
        <v>2265.8051999999998</v>
      </c>
      <c r="E175" s="95">
        <v>720.61</v>
      </c>
      <c r="F175" s="95">
        <v>701.26670000000001</v>
      </c>
      <c r="G175" s="95">
        <v>4.8357999999999999</v>
      </c>
      <c r="H175" s="95">
        <v>271</v>
      </c>
      <c r="I175" s="95">
        <v>297.0471</v>
      </c>
      <c r="J175" s="95"/>
      <c r="K175" s="95">
        <v>133</v>
      </c>
      <c r="L175" s="95">
        <v>54.152700000000003</v>
      </c>
      <c r="M175" s="95">
        <v>47.308399999999999</v>
      </c>
      <c r="N175" s="95">
        <v>14.1347</v>
      </c>
      <c r="O175" s="95">
        <v>0</v>
      </c>
      <c r="P175" s="95">
        <v>2332.0841</v>
      </c>
      <c r="Q175" s="97"/>
      <c r="R175" s="96"/>
    </row>
    <row r="176" spans="1:18" x14ac:dyDescent="0.25">
      <c r="A176" s="95" t="s">
        <v>162</v>
      </c>
      <c r="B176" s="95">
        <v>20366.112400000002</v>
      </c>
      <c r="C176" s="97">
        <v>1336.7809</v>
      </c>
      <c r="D176" s="97">
        <v>21702.8933</v>
      </c>
      <c r="E176" s="95">
        <v>12009.06</v>
      </c>
      <c r="F176" s="95">
        <v>6717.0455000000002</v>
      </c>
      <c r="G176" s="95">
        <v>1323.0036</v>
      </c>
      <c r="H176" s="95">
        <v>2752</v>
      </c>
      <c r="I176" s="95">
        <v>2845.2492999999999</v>
      </c>
      <c r="J176" s="95"/>
      <c r="K176" s="95">
        <v>1215</v>
      </c>
      <c r="L176" s="95">
        <v>518.69910000000004</v>
      </c>
      <c r="M176" s="95">
        <v>417.78050000000002</v>
      </c>
      <c r="N176" s="95">
        <v>294.02080000000001</v>
      </c>
      <c r="O176" s="95">
        <v>0</v>
      </c>
      <c r="P176" s="95">
        <v>23737.698199999999</v>
      </c>
      <c r="Q176" s="97"/>
      <c r="R176" s="96"/>
    </row>
    <row r="177" spans="1:18" x14ac:dyDescent="0.25">
      <c r="A177" s="95" t="s">
        <v>163</v>
      </c>
      <c r="B177" s="95">
        <v>1115.8611000000001</v>
      </c>
      <c r="C177" s="95">
        <v>34.667200000000001</v>
      </c>
      <c r="D177" s="95">
        <v>1150.5282999999999</v>
      </c>
      <c r="E177" s="95">
        <v>367.46</v>
      </c>
      <c r="F177" s="95">
        <v>356.08850000000001</v>
      </c>
      <c r="G177" s="95">
        <v>2.8429000000000002</v>
      </c>
      <c r="H177" s="95">
        <v>109</v>
      </c>
      <c r="I177" s="95">
        <v>150.83430000000001</v>
      </c>
      <c r="J177" s="95"/>
      <c r="K177" s="95">
        <v>9</v>
      </c>
      <c r="L177" s="95">
        <v>27.497599999999998</v>
      </c>
      <c r="M177" s="95"/>
      <c r="N177" s="95">
        <v>20.884799999999998</v>
      </c>
      <c r="O177" s="95">
        <v>0</v>
      </c>
      <c r="P177" s="95">
        <v>1174.2560000000001</v>
      </c>
      <c r="Q177" s="97"/>
      <c r="R177" s="96"/>
    </row>
    <row r="178" spans="1:18" x14ac:dyDescent="0.25">
      <c r="A178" s="95" t="s">
        <v>164</v>
      </c>
      <c r="B178" s="95">
        <v>104.4417</v>
      </c>
      <c r="C178" s="95"/>
      <c r="D178" s="95">
        <v>104.4417</v>
      </c>
      <c r="E178" s="95">
        <v>61</v>
      </c>
      <c r="F178" s="95">
        <v>32.3247</v>
      </c>
      <c r="G178" s="95">
        <v>7.1688000000000001</v>
      </c>
      <c r="H178" s="95">
        <v>23</v>
      </c>
      <c r="I178" s="95">
        <v>13.692299999999999</v>
      </c>
      <c r="J178" s="95">
        <v>6.9808000000000003</v>
      </c>
      <c r="K178" s="95"/>
      <c r="L178" s="95">
        <v>2.4962</v>
      </c>
      <c r="M178" s="95"/>
      <c r="N178" s="95">
        <v>0</v>
      </c>
      <c r="O178" s="95">
        <v>0</v>
      </c>
      <c r="P178" s="95">
        <v>118.5913</v>
      </c>
      <c r="Q178" s="97"/>
      <c r="R178" s="96"/>
    </row>
    <row r="179" spans="1:18" x14ac:dyDescent="0.25">
      <c r="A179" s="95" t="s">
        <v>520</v>
      </c>
      <c r="B179" s="95">
        <v>35.2669</v>
      </c>
      <c r="C179" s="95"/>
      <c r="D179" s="95">
        <v>21.500699999999998</v>
      </c>
      <c r="E179" s="95">
        <v>27.15</v>
      </c>
      <c r="F179" s="95">
        <v>10.915100000000001</v>
      </c>
      <c r="G179" s="95">
        <v>4.0587</v>
      </c>
      <c r="H179" s="95">
        <v>7</v>
      </c>
      <c r="I179" s="95">
        <v>2.8187000000000002</v>
      </c>
      <c r="J179" s="95">
        <v>3.1358999999999999</v>
      </c>
      <c r="K179" s="95"/>
      <c r="L179" s="95">
        <v>0.51390000000000002</v>
      </c>
      <c r="M179" s="95"/>
      <c r="N179" s="95">
        <v>0</v>
      </c>
      <c r="O179" s="95">
        <v>0</v>
      </c>
      <c r="P179" s="95">
        <v>42.461500000000001</v>
      </c>
      <c r="Q179" s="97"/>
      <c r="R179" s="96"/>
    </row>
    <row r="180" spans="1:18" x14ac:dyDescent="0.25">
      <c r="A180" s="95" t="s">
        <v>521</v>
      </c>
      <c r="B180" s="95">
        <v>72.319999999999993</v>
      </c>
      <c r="C180" s="95"/>
      <c r="D180" s="95">
        <v>60.689</v>
      </c>
      <c r="E180" s="95">
        <v>12.01</v>
      </c>
      <c r="F180" s="95">
        <v>22.382999999999999</v>
      </c>
      <c r="G180" s="95"/>
      <c r="H180" s="95">
        <v>18</v>
      </c>
      <c r="I180" s="95">
        <v>7.9562999999999997</v>
      </c>
      <c r="J180" s="95">
        <v>7.5327999999999999</v>
      </c>
      <c r="K180" s="95"/>
      <c r="L180" s="95">
        <v>1.4504999999999999</v>
      </c>
      <c r="M180" s="95"/>
      <c r="N180" s="95">
        <v>0</v>
      </c>
      <c r="O180" s="95">
        <v>0</v>
      </c>
      <c r="P180" s="95">
        <v>79.852800000000002</v>
      </c>
      <c r="Q180" s="97"/>
      <c r="R180" s="96"/>
    </row>
    <row r="181" spans="1:18" x14ac:dyDescent="0.25">
      <c r="A181" s="95" t="s">
        <v>522</v>
      </c>
      <c r="B181" s="95">
        <v>61.3307</v>
      </c>
      <c r="C181" s="95"/>
      <c r="D181" s="95">
        <v>45.113599999999998</v>
      </c>
      <c r="E181" s="95">
        <v>32</v>
      </c>
      <c r="F181" s="95">
        <v>18.9819</v>
      </c>
      <c r="G181" s="95">
        <v>3.2545000000000002</v>
      </c>
      <c r="H181" s="95">
        <v>18</v>
      </c>
      <c r="I181" s="95">
        <v>5.9143999999999997</v>
      </c>
      <c r="J181" s="95">
        <v>9.0641999999999996</v>
      </c>
      <c r="K181" s="95"/>
      <c r="L181" s="95">
        <v>1.0782</v>
      </c>
      <c r="M181" s="95"/>
      <c r="N181" s="95">
        <v>0</v>
      </c>
      <c r="O181" s="95">
        <v>0</v>
      </c>
      <c r="P181" s="95">
        <v>73.6494</v>
      </c>
      <c r="Q181" s="97"/>
      <c r="R181" s="96"/>
    </row>
    <row r="182" spans="1:18" x14ac:dyDescent="0.25">
      <c r="A182" s="95" t="s">
        <v>165</v>
      </c>
      <c r="B182" s="95">
        <v>940.16010000000006</v>
      </c>
      <c r="C182" s="95">
        <v>32.244399999999999</v>
      </c>
      <c r="D182" s="95">
        <v>972.40449999999998</v>
      </c>
      <c r="E182" s="95">
        <v>479.04</v>
      </c>
      <c r="F182" s="95">
        <v>300.95920000000001</v>
      </c>
      <c r="G182" s="95">
        <v>44.520200000000003</v>
      </c>
      <c r="H182" s="95">
        <v>160</v>
      </c>
      <c r="I182" s="95">
        <v>127.48220000000001</v>
      </c>
      <c r="J182" s="95">
        <v>24.388300000000001</v>
      </c>
      <c r="K182" s="95">
        <v>4</v>
      </c>
      <c r="L182" s="95">
        <v>23.240500000000001</v>
      </c>
      <c r="M182" s="95"/>
      <c r="N182" s="95">
        <v>0</v>
      </c>
      <c r="O182" s="95">
        <v>0</v>
      </c>
      <c r="P182" s="95">
        <v>1041.3130000000001</v>
      </c>
      <c r="Q182" s="97"/>
      <c r="R182" s="96"/>
    </row>
    <row r="183" spans="1:18" x14ac:dyDescent="0.25">
      <c r="A183" s="95" t="s">
        <v>166</v>
      </c>
      <c r="B183" s="95">
        <v>63.897599999999997</v>
      </c>
      <c r="C183" s="95"/>
      <c r="D183" s="95">
        <v>63.897599999999997</v>
      </c>
      <c r="E183" s="95">
        <v>36.5</v>
      </c>
      <c r="F183" s="95">
        <v>19.776299999999999</v>
      </c>
      <c r="G183" s="95">
        <v>4.1809000000000003</v>
      </c>
      <c r="H183" s="95">
        <v>15</v>
      </c>
      <c r="I183" s="95">
        <v>8.3770000000000007</v>
      </c>
      <c r="J183" s="95">
        <v>4.9672999999999998</v>
      </c>
      <c r="K183" s="95"/>
      <c r="L183" s="95">
        <v>1.5271999999999999</v>
      </c>
      <c r="M183" s="95"/>
      <c r="N183" s="95">
        <v>0</v>
      </c>
      <c r="O183" s="95">
        <v>0</v>
      </c>
      <c r="P183" s="95">
        <v>73.0458</v>
      </c>
      <c r="Q183" s="97"/>
      <c r="R183" s="96"/>
    </row>
    <row r="184" spans="1:18" x14ac:dyDescent="0.25">
      <c r="A184" s="95" t="s">
        <v>167</v>
      </c>
      <c r="B184" s="95">
        <v>725.2423</v>
      </c>
      <c r="C184" s="95">
        <v>12.917999999999999</v>
      </c>
      <c r="D184" s="95">
        <v>738.16030000000001</v>
      </c>
      <c r="E184" s="95">
        <v>392.27</v>
      </c>
      <c r="F184" s="95">
        <v>228.4606</v>
      </c>
      <c r="G184" s="95">
        <v>40.952300000000001</v>
      </c>
      <c r="H184" s="95">
        <v>119</v>
      </c>
      <c r="I184" s="95">
        <v>96.772800000000004</v>
      </c>
      <c r="J184" s="95">
        <v>16.670400000000001</v>
      </c>
      <c r="K184" s="95"/>
      <c r="L184" s="95">
        <v>17.641999999999999</v>
      </c>
      <c r="M184" s="95"/>
      <c r="N184" s="95">
        <v>0</v>
      </c>
      <c r="O184" s="95">
        <v>0</v>
      </c>
      <c r="P184" s="95">
        <v>795.78300000000002</v>
      </c>
      <c r="Q184" s="97"/>
      <c r="R184" s="96"/>
    </row>
    <row r="185" spans="1:18" x14ac:dyDescent="0.25">
      <c r="A185" s="95" t="s">
        <v>168</v>
      </c>
      <c r="B185" s="95">
        <v>179.02250000000001</v>
      </c>
      <c r="C185" s="95"/>
      <c r="D185" s="95">
        <v>179.02250000000001</v>
      </c>
      <c r="E185" s="95">
        <v>82</v>
      </c>
      <c r="F185" s="95">
        <v>55.407499999999999</v>
      </c>
      <c r="G185" s="95">
        <v>6.6481000000000003</v>
      </c>
      <c r="H185" s="95">
        <v>26</v>
      </c>
      <c r="I185" s="95">
        <v>23.469799999999999</v>
      </c>
      <c r="J185" s="95">
        <v>1.8976</v>
      </c>
      <c r="K185" s="95"/>
      <c r="L185" s="95">
        <v>4.2786</v>
      </c>
      <c r="M185" s="95"/>
      <c r="N185" s="95">
        <v>0</v>
      </c>
      <c r="O185" s="95">
        <v>0</v>
      </c>
      <c r="P185" s="95">
        <v>187.56819999999999</v>
      </c>
      <c r="Q185" s="97"/>
      <c r="R185" s="96"/>
    </row>
    <row r="186" spans="1:18" x14ac:dyDescent="0.25">
      <c r="A186" s="95" t="s">
        <v>169</v>
      </c>
      <c r="B186" s="95">
        <v>137.7354</v>
      </c>
      <c r="C186" s="95"/>
      <c r="D186" s="95">
        <v>137.7354</v>
      </c>
      <c r="E186" s="95">
        <v>94</v>
      </c>
      <c r="F186" s="95">
        <v>42.629100000000001</v>
      </c>
      <c r="G186" s="95">
        <v>12.842700000000001</v>
      </c>
      <c r="H186" s="95">
        <v>21</v>
      </c>
      <c r="I186" s="95">
        <v>18.057099999999998</v>
      </c>
      <c r="J186" s="95">
        <v>2.2071999999999998</v>
      </c>
      <c r="K186" s="95"/>
      <c r="L186" s="95">
        <v>3.2919</v>
      </c>
      <c r="M186" s="95"/>
      <c r="N186" s="95">
        <v>0</v>
      </c>
      <c r="O186" s="95">
        <v>0</v>
      </c>
      <c r="P186" s="95">
        <v>152.78530000000001</v>
      </c>
      <c r="Q186" s="97"/>
      <c r="R186" s="96"/>
    </row>
    <row r="187" spans="1:18" x14ac:dyDescent="0.25">
      <c r="A187" s="95" t="s">
        <v>170</v>
      </c>
      <c r="B187" s="95">
        <v>62.657899999999998</v>
      </c>
      <c r="C187" s="95"/>
      <c r="D187" s="95">
        <v>62.657899999999998</v>
      </c>
      <c r="E187" s="95">
        <v>53.5</v>
      </c>
      <c r="F187" s="95">
        <v>19.392600000000002</v>
      </c>
      <c r="G187" s="95">
        <v>8.5267999999999997</v>
      </c>
      <c r="H187" s="95">
        <v>13</v>
      </c>
      <c r="I187" s="95">
        <v>8.2144999999999992</v>
      </c>
      <c r="J187" s="95">
        <v>3.5891999999999999</v>
      </c>
      <c r="K187" s="95"/>
      <c r="L187" s="95">
        <v>1.4975000000000001</v>
      </c>
      <c r="M187" s="95"/>
      <c r="N187" s="95">
        <v>0</v>
      </c>
      <c r="O187" s="95">
        <v>0</v>
      </c>
      <c r="P187" s="95">
        <v>74.773899999999998</v>
      </c>
      <c r="Q187" s="97"/>
      <c r="R187" s="96"/>
    </row>
    <row r="188" spans="1:18" x14ac:dyDescent="0.25">
      <c r="A188" s="95" t="s">
        <v>171</v>
      </c>
      <c r="B188" s="95">
        <v>632.59109999999998</v>
      </c>
      <c r="C188" s="95">
        <v>11.239100000000001</v>
      </c>
      <c r="D188" s="95">
        <v>643.83019999999999</v>
      </c>
      <c r="E188" s="95">
        <v>406.6</v>
      </c>
      <c r="F188" s="95">
        <v>199.2654</v>
      </c>
      <c r="G188" s="95">
        <v>51.833599999999997</v>
      </c>
      <c r="H188" s="95">
        <v>110</v>
      </c>
      <c r="I188" s="95">
        <v>84.406099999999995</v>
      </c>
      <c r="J188" s="95">
        <v>19.195399999999999</v>
      </c>
      <c r="K188" s="95"/>
      <c r="L188" s="95">
        <v>15.387499999999999</v>
      </c>
      <c r="M188" s="95"/>
      <c r="N188" s="95">
        <v>0</v>
      </c>
      <c r="O188" s="95">
        <v>0</v>
      </c>
      <c r="P188" s="95">
        <v>714.85919999999999</v>
      </c>
      <c r="Q188" s="97"/>
      <c r="R188" s="96"/>
    </row>
    <row r="189" spans="1:18" x14ac:dyDescent="0.25">
      <c r="A189" s="95" t="s">
        <v>523</v>
      </c>
      <c r="B189" s="95">
        <v>70.091399999999993</v>
      </c>
      <c r="C189" s="95"/>
      <c r="D189" s="95">
        <v>51.756999999999998</v>
      </c>
      <c r="E189" s="95">
        <v>19</v>
      </c>
      <c r="F189" s="95">
        <v>21.693300000000001</v>
      </c>
      <c r="G189" s="95"/>
      <c r="H189" s="95">
        <v>6</v>
      </c>
      <c r="I189" s="95">
        <v>6.7853000000000003</v>
      </c>
      <c r="J189" s="95"/>
      <c r="K189" s="95"/>
      <c r="L189" s="95">
        <v>1.2370000000000001</v>
      </c>
      <c r="M189" s="95"/>
      <c r="N189" s="95">
        <v>0</v>
      </c>
      <c r="O189" s="95">
        <v>0</v>
      </c>
      <c r="P189" s="95">
        <v>70.091399999999993</v>
      </c>
      <c r="Q189" s="97"/>
      <c r="R189" s="96"/>
    </row>
    <row r="190" spans="1:18" x14ac:dyDescent="0.25">
      <c r="A190" s="95" t="s">
        <v>172</v>
      </c>
      <c r="B190" s="95">
        <v>77.082400000000007</v>
      </c>
      <c r="C190" s="95"/>
      <c r="D190" s="95">
        <v>64.301900000000003</v>
      </c>
      <c r="E190" s="95">
        <v>50</v>
      </c>
      <c r="F190" s="95">
        <v>23.856999999999999</v>
      </c>
      <c r="G190" s="95">
        <v>6.5357000000000003</v>
      </c>
      <c r="H190" s="95">
        <v>11</v>
      </c>
      <c r="I190" s="95">
        <v>8.43</v>
      </c>
      <c r="J190" s="95">
        <v>1.9275</v>
      </c>
      <c r="K190" s="95"/>
      <c r="L190" s="95">
        <v>1.5367999999999999</v>
      </c>
      <c r="M190" s="95"/>
      <c r="N190" s="95">
        <v>0</v>
      </c>
      <c r="O190" s="95">
        <v>0</v>
      </c>
      <c r="P190" s="95">
        <v>85.545599999999993</v>
      </c>
      <c r="Q190" s="97"/>
      <c r="R190" s="96"/>
    </row>
    <row r="191" spans="1:18" x14ac:dyDescent="0.25">
      <c r="A191" s="95" t="s">
        <v>524</v>
      </c>
      <c r="B191" s="95">
        <v>103.72150000000001</v>
      </c>
      <c r="C191" s="95"/>
      <c r="D191" s="95">
        <v>74.355500000000006</v>
      </c>
      <c r="E191" s="95">
        <v>61.02</v>
      </c>
      <c r="F191" s="95">
        <v>32.101799999999997</v>
      </c>
      <c r="G191" s="95">
        <v>7.2294999999999998</v>
      </c>
      <c r="H191" s="95">
        <v>10</v>
      </c>
      <c r="I191" s="95">
        <v>9.7479999999999993</v>
      </c>
      <c r="J191" s="95">
        <v>0.189</v>
      </c>
      <c r="K191" s="95"/>
      <c r="L191" s="95">
        <v>1.7770999999999999</v>
      </c>
      <c r="M191" s="95"/>
      <c r="N191" s="95">
        <v>0</v>
      </c>
      <c r="O191" s="95">
        <v>0</v>
      </c>
      <c r="P191" s="95">
        <v>111.14</v>
      </c>
      <c r="Q191" s="97"/>
      <c r="R191" s="96"/>
    </row>
    <row r="192" spans="1:18" x14ac:dyDescent="0.25">
      <c r="A192" s="95" t="s">
        <v>525</v>
      </c>
      <c r="B192" s="95">
        <v>58.6449</v>
      </c>
      <c r="C192" s="95">
        <v>8.8200000000000001E-2</v>
      </c>
      <c r="D192" s="95">
        <v>45.480499999999999</v>
      </c>
      <c r="E192" s="95">
        <v>21</v>
      </c>
      <c r="F192" s="95">
        <v>18.177900000000001</v>
      </c>
      <c r="G192" s="95">
        <v>0.70550000000000002</v>
      </c>
      <c r="H192" s="95">
        <v>4</v>
      </c>
      <c r="I192" s="95">
        <v>5.9625000000000004</v>
      </c>
      <c r="J192" s="95"/>
      <c r="K192" s="95"/>
      <c r="L192" s="95">
        <v>1.087</v>
      </c>
      <c r="M192" s="95"/>
      <c r="N192" s="95">
        <v>0</v>
      </c>
      <c r="O192" s="95">
        <v>0</v>
      </c>
      <c r="P192" s="95">
        <v>59.438600000000001</v>
      </c>
      <c r="Q192" s="97"/>
      <c r="R192" s="96"/>
    </row>
    <row r="193" spans="1:18" x14ac:dyDescent="0.25">
      <c r="A193" s="95" t="s">
        <v>173</v>
      </c>
      <c r="B193" s="95">
        <v>67.947999999999993</v>
      </c>
      <c r="C193" s="95"/>
      <c r="D193" s="95">
        <v>67.947999999999993</v>
      </c>
      <c r="E193" s="95">
        <v>30</v>
      </c>
      <c r="F193" s="95">
        <v>21.029900000000001</v>
      </c>
      <c r="G193" s="95">
        <v>2.2425000000000002</v>
      </c>
      <c r="H193" s="95">
        <v>12</v>
      </c>
      <c r="I193" s="95">
        <v>8.9079999999999995</v>
      </c>
      <c r="J193" s="95">
        <v>2.319</v>
      </c>
      <c r="K193" s="95"/>
      <c r="L193" s="95">
        <v>1.6240000000000001</v>
      </c>
      <c r="M193" s="95"/>
      <c r="N193" s="95">
        <v>0</v>
      </c>
      <c r="O193" s="95">
        <v>0</v>
      </c>
      <c r="P193" s="95">
        <v>72.509500000000003</v>
      </c>
      <c r="Q193" s="97"/>
      <c r="R193" s="96"/>
    </row>
    <row r="194" spans="1:18" x14ac:dyDescent="0.25">
      <c r="A194" s="95" t="s">
        <v>174</v>
      </c>
      <c r="B194" s="95">
        <v>1548.0559000000001</v>
      </c>
      <c r="C194" s="95">
        <v>33.052799999999998</v>
      </c>
      <c r="D194" s="95">
        <v>1581.1087</v>
      </c>
      <c r="E194" s="95">
        <v>888.17</v>
      </c>
      <c r="F194" s="95">
        <v>489.35309999999998</v>
      </c>
      <c r="G194" s="95">
        <v>99.7042</v>
      </c>
      <c r="H194" s="95">
        <v>257</v>
      </c>
      <c r="I194" s="95">
        <v>207.2834</v>
      </c>
      <c r="J194" s="95">
        <v>37.287500000000001</v>
      </c>
      <c r="K194" s="95"/>
      <c r="L194" s="95">
        <v>37.788499999999999</v>
      </c>
      <c r="M194" s="95"/>
      <c r="N194" s="95">
        <v>28.9634</v>
      </c>
      <c r="O194" s="95">
        <v>0</v>
      </c>
      <c r="P194" s="95">
        <v>1747.0637999999999</v>
      </c>
      <c r="Q194" s="97"/>
      <c r="R194" s="96"/>
    </row>
    <row r="195" spans="1:18" x14ac:dyDescent="0.25">
      <c r="A195" s="95" t="s">
        <v>175</v>
      </c>
      <c r="B195" s="95">
        <v>637.67600000000004</v>
      </c>
      <c r="C195" s="95">
        <v>28.892900000000001</v>
      </c>
      <c r="D195" s="95">
        <v>666.56889999999999</v>
      </c>
      <c r="E195" s="95">
        <v>268</v>
      </c>
      <c r="F195" s="95">
        <v>206.3031</v>
      </c>
      <c r="G195" s="95">
        <v>15.424200000000001</v>
      </c>
      <c r="H195" s="95">
        <v>83</v>
      </c>
      <c r="I195" s="95">
        <v>87.387200000000007</v>
      </c>
      <c r="J195" s="95"/>
      <c r="K195" s="95"/>
      <c r="L195" s="95">
        <v>15.930999999999999</v>
      </c>
      <c r="M195" s="95"/>
      <c r="N195" s="95">
        <v>8.6254000000000008</v>
      </c>
      <c r="O195" s="95">
        <v>0</v>
      </c>
      <c r="P195" s="95">
        <v>690.61850000000004</v>
      </c>
      <c r="Q195" s="97"/>
      <c r="R195" s="96"/>
    </row>
    <row r="196" spans="1:18" x14ac:dyDescent="0.25">
      <c r="A196" s="95" t="s">
        <v>176</v>
      </c>
      <c r="B196" s="95">
        <v>235.5427</v>
      </c>
      <c r="C196" s="95"/>
      <c r="D196" s="95">
        <v>235.5427</v>
      </c>
      <c r="E196" s="95">
        <v>148.44</v>
      </c>
      <c r="F196" s="95">
        <v>72.900499999999994</v>
      </c>
      <c r="G196" s="95">
        <v>18.884899999999998</v>
      </c>
      <c r="H196" s="95">
        <v>34</v>
      </c>
      <c r="I196" s="95">
        <v>30.8796</v>
      </c>
      <c r="J196" s="95">
        <v>2.3403</v>
      </c>
      <c r="K196" s="95"/>
      <c r="L196" s="95">
        <v>5.6295000000000002</v>
      </c>
      <c r="M196" s="95"/>
      <c r="N196" s="95">
        <v>3.4354</v>
      </c>
      <c r="O196" s="95">
        <v>0</v>
      </c>
      <c r="P196" s="95">
        <v>260.20330000000001</v>
      </c>
      <c r="Q196" s="97"/>
      <c r="R196" s="96"/>
    </row>
    <row r="197" spans="1:18" x14ac:dyDescent="0.25">
      <c r="A197" s="95" t="s">
        <v>177</v>
      </c>
      <c r="B197" s="95">
        <v>332.29419999999999</v>
      </c>
      <c r="C197" s="95"/>
      <c r="D197" s="95">
        <v>332.29419999999999</v>
      </c>
      <c r="E197" s="95">
        <v>217</v>
      </c>
      <c r="F197" s="95">
        <v>102.8451</v>
      </c>
      <c r="G197" s="95">
        <v>28.538699999999999</v>
      </c>
      <c r="H197" s="95">
        <v>30</v>
      </c>
      <c r="I197" s="95">
        <v>43.563800000000001</v>
      </c>
      <c r="J197" s="95"/>
      <c r="K197" s="95"/>
      <c r="L197" s="95">
        <v>7.9417999999999997</v>
      </c>
      <c r="M197" s="95"/>
      <c r="N197" s="95">
        <v>4.8266</v>
      </c>
      <c r="O197" s="95">
        <v>0</v>
      </c>
      <c r="P197" s="95">
        <v>365.65949999999998</v>
      </c>
      <c r="Q197" s="97"/>
      <c r="R197" s="96"/>
    </row>
    <row r="198" spans="1:18" x14ac:dyDescent="0.25">
      <c r="A198" s="95" t="s">
        <v>178</v>
      </c>
      <c r="B198" s="95">
        <v>246.39259999999999</v>
      </c>
      <c r="C198" s="95"/>
      <c r="D198" s="95">
        <v>246.39259999999999</v>
      </c>
      <c r="E198" s="95">
        <v>120.79</v>
      </c>
      <c r="F198" s="95">
        <v>76.258499999999998</v>
      </c>
      <c r="G198" s="95">
        <v>11.132899999999999</v>
      </c>
      <c r="H198" s="95">
        <v>31</v>
      </c>
      <c r="I198" s="95">
        <v>32.302100000000003</v>
      </c>
      <c r="J198" s="95"/>
      <c r="K198" s="95">
        <v>2</v>
      </c>
      <c r="L198" s="95">
        <v>5.8887999999999998</v>
      </c>
      <c r="M198" s="95"/>
      <c r="N198" s="95">
        <v>0</v>
      </c>
      <c r="O198" s="95">
        <v>0</v>
      </c>
      <c r="P198" s="95">
        <v>257.52550000000002</v>
      </c>
      <c r="Q198" s="97"/>
      <c r="R198" s="96"/>
    </row>
    <row r="199" spans="1:18" x14ac:dyDescent="0.25">
      <c r="A199" s="95" t="s">
        <v>179</v>
      </c>
      <c r="B199" s="95">
        <v>49.522399999999998</v>
      </c>
      <c r="C199" s="95"/>
      <c r="D199" s="95">
        <v>49.522399999999998</v>
      </c>
      <c r="E199" s="95">
        <v>41.42</v>
      </c>
      <c r="F199" s="95">
        <v>15.327199999999999</v>
      </c>
      <c r="G199" s="95">
        <v>6.5232000000000001</v>
      </c>
      <c r="H199" s="95">
        <v>8</v>
      </c>
      <c r="I199" s="95">
        <v>6.4923999999999999</v>
      </c>
      <c r="J199" s="95">
        <v>1.1307</v>
      </c>
      <c r="K199" s="95"/>
      <c r="L199" s="95">
        <v>1.1836</v>
      </c>
      <c r="M199" s="95"/>
      <c r="N199" s="95">
        <v>0</v>
      </c>
      <c r="O199" s="95">
        <v>0</v>
      </c>
      <c r="P199" s="95">
        <v>57.176299999999998</v>
      </c>
      <c r="Q199" s="97"/>
      <c r="R199" s="96"/>
    </row>
    <row r="200" spans="1:18" x14ac:dyDescent="0.25">
      <c r="A200" s="95" t="s">
        <v>180</v>
      </c>
      <c r="B200" s="95">
        <v>243.64340000000001</v>
      </c>
      <c r="C200" s="95"/>
      <c r="D200" s="95">
        <v>243.64340000000001</v>
      </c>
      <c r="E200" s="95">
        <v>83</v>
      </c>
      <c r="F200" s="95">
        <v>75.407600000000002</v>
      </c>
      <c r="G200" s="95">
        <v>1.8980999999999999</v>
      </c>
      <c r="H200" s="95">
        <v>20</v>
      </c>
      <c r="I200" s="95">
        <v>31.941600000000001</v>
      </c>
      <c r="J200" s="95"/>
      <c r="K200" s="95"/>
      <c r="L200" s="95">
        <v>5.8231000000000002</v>
      </c>
      <c r="M200" s="95"/>
      <c r="N200" s="95">
        <v>0</v>
      </c>
      <c r="O200" s="95">
        <v>0</v>
      </c>
      <c r="P200" s="95">
        <v>245.54150000000001</v>
      </c>
      <c r="Q200" s="97"/>
      <c r="R200" s="96"/>
    </row>
    <row r="201" spans="1:18" x14ac:dyDescent="0.25">
      <c r="A201" s="95" t="s">
        <v>181</v>
      </c>
      <c r="B201" s="95">
        <v>234.15090000000001</v>
      </c>
      <c r="C201" s="95"/>
      <c r="D201" s="95">
        <v>234.15090000000001</v>
      </c>
      <c r="E201" s="95">
        <v>86</v>
      </c>
      <c r="F201" s="95">
        <v>72.469700000000003</v>
      </c>
      <c r="G201" s="95">
        <v>3.3826000000000001</v>
      </c>
      <c r="H201" s="95">
        <v>24</v>
      </c>
      <c r="I201" s="95">
        <v>30.697199999999999</v>
      </c>
      <c r="J201" s="95"/>
      <c r="K201" s="95"/>
      <c r="L201" s="95">
        <v>5.5961999999999996</v>
      </c>
      <c r="M201" s="95"/>
      <c r="N201" s="95">
        <v>0</v>
      </c>
      <c r="O201" s="95">
        <v>0</v>
      </c>
      <c r="P201" s="95">
        <v>237.5335</v>
      </c>
      <c r="Q201" s="97"/>
      <c r="R201" s="96"/>
    </row>
    <row r="202" spans="1:18" x14ac:dyDescent="0.25">
      <c r="A202" s="95" t="s">
        <v>182</v>
      </c>
      <c r="B202" s="95">
        <v>347.5385</v>
      </c>
      <c r="C202" s="95">
        <v>11.6509</v>
      </c>
      <c r="D202" s="95">
        <v>359.18939999999998</v>
      </c>
      <c r="E202" s="95">
        <v>121</v>
      </c>
      <c r="F202" s="95">
        <v>111.1691</v>
      </c>
      <c r="G202" s="95">
        <v>2.4577</v>
      </c>
      <c r="H202" s="95">
        <v>54</v>
      </c>
      <c r="I202" s="95">
        <v>47.089700000000001</v>
      </c>
      <c r="J202" s="95">
        <v>5.1826999999999996</v>
      </c>
      <c r="K202" s="95"/>
      <c r="L202" s="95">
        <v>8.5846</v>
      </c>
      <c r="M202" s="95"/>
      <c r="N202" s="95">
        <v>2.3022999999999998</v>
      </c>
      <c r="O202" s="95">
        <v>0</v>
      </c>
      <c r="P202" s="95">
        <v>369.13209999999998</v>
      </c>
      <c r="Q202" s="97"/>
      <c r="R202" s="96"/>
    </row>
    <row r="203" spans="1:18" x14ac:dyDescent="0.25">
      <c r="A203" s="95" t="s">
        <v>183</v>
      </c>
      <c r="B203" s="95">
        <v>583.1961</v>
      </c>
      <c r="C203" s="95">
        <v>8.0542999999999996</v>
      </c>
      <c r="D203" s="95">
        <v>591.25040000000001</v>
      </c>
      <c r="E203" s="95">
        <v>278.58</v>
      </c>
      <c r="F203" s="95">
        <v>182.99199999999999</v>
      </c>
      <c r="G203" s="95">
        <v>23.896999999999998</v>
      </c>
      <c r="H203" s="95">
        <v>71</v>
      </c>
      <c r="I203" s="95">
        <v>77.512900000000002</v>
      </c>
      <c r="J203" s="95"/>
      <c r="K203" s="95">
        <v>1</v>
      </c>
      <c r="L203" s="95">
        <v>14.1309</v>
      </c>
      <c r="M203" s="95"/>
      <c r="N203" s="95">
        <v>0</v>
      </c>
      <c r="O203" s="95">
        <v>0</v>
      </c>
      <c r="P203" s="95">
        <v>615.14739999999995</v>
      </c>
      <c r="Q203" s="97"/>
      <c r="R203" s="96"/>
    </row>
    <row r="204" spans="1:18" x14ac:dyDescent="0.25">
      <c r="A204" s="95" t="s">
        <v>184</v>
      </c>
      <c r="B204" s="95">
        <v>240.59909999999999</v>
      </c>
      <c r="C204" s="95"/>
      <c r="D204" s="95">
        <v>240.59909999999999</v>
      </c>
      <c r="E204" s="95">
        <v>85.5</v>
      </c>
      <c r="F204" s="95">
        <v>74.465400000000002</v>
      </c>
      <c r="G204" s="95">
        <v>2.7585999999999999</v>
      </c>
      <c r="H204" s="95">
        <v>58</v>
      </c>
      <c r="I204" s="95">
        <v>31.5425</v>
      </c>
      <c r="J204" s="95">
        <v>19.8431</v>
      </c>
      <c r="K204" s="95"/>
      <c r="L204" s="95">
        <v>5.7503000000000002</v>
      </c>
      <c r="M204" s="95"/>
      <c r="N204" s="95">
        <v>0</v>
      </c>
      <c r="O204" s="95">
        <v>0</v>
      </c>
      <c r="P204" s="95">
        <v>263.20080000000002</v>
      </c>
      <c r="Q204" s="97"/>
      <c r="R204" s="96"/>
    </row>
    <row r="205" spans="1:18" x14ac:dyDescent="0.25">
      <c r="A205" s="95" t="s">
        <v>526</v>
      </c>
      <c r="B205" s="95">
        <v>254.83080000000001</v>
      </c>
      <c r="C205" s="95">
        <v>13.6442</v>
      </c>
      <c r="D205" s="95">
        <v>191.67150000000001</v>
      </c>
      <c r="E205" s="95">
        <v>112</v>
      </c>
      <c r="F205" s="95">
        <v>83.093000000000004</v>
      </c>
      <c r="G205" s="95">
        <v>7.2267000000000001</v>
      </c>
      <c r="H205" s="95">
        <v>28</v>
      </c>
      <c r="I205" s="95">
        <v>25.1281</v>
      </c>
      <c r="J205" s="95">
        <v>2.1539000000000001</v>
      </c>
      <c r="K205" s="95">
        <v>1</v>
      </c>
      <c r="L205" s="95">
        <v>4.5808999999999997</v>
      </c>
      <c r="M205" s="95"/>
      <c r="N205" s="95">
        <v>0</v>
      </c>
      <c r="O205" s="95">
        <v>0</v>
      </c>
      <c r="P205" s="95">
        <v>277.85559999999998</v>
      </c>
      <c r="Q205" s="97"/>
      <c r="R205" s="96"/>
    </row>
    <row r="206" spans="1:18" x14ac:dyDescent="0.25">
      <c r="A206" s="95" t="s">
        <v>185</v>
      </c>
      <c r="B206" s="95">
        <v>1114.4621999999999</v>
      </c>
      <c r="C206" s="95">
        <v>48.783000000000001</v>
      </c>
      <c r="D206" s="95">
        <v>1163.2452000000001</v>
      </c>
      <c r="E206" s="95">
        <v>783.35</v>
      </c>
      <c r="F206" s="95">
        <v>360.02440000000001</v>
      </c>
      <c r="G206" s="95">
        <v>105.8314</v>
      </c>
      <c r="H206" s="95">
        <v>176</v>
      </c>
      <c r="I206" s="95">
        <v>152.50139999999999</v>
      </c>
      <c r="J206" s="95">
        <v>17.623899999999999</v>
      </c>
      <c r="K206" s="95">
        <v>13</v>
      </c>
      <c r="L206" s="95">
        <v>27.801600000000001</v>
      </c>
      <c r="M206" s="95"/>
      <c r="N206" s="95">
        <v>0</v>
      </c>
      <c r="O206" s="95">
        <v>0</v>
      </c>
      <c r="P206" s="95">
        <v>1286.7004999999999</v>
      </c>
      <c r="Q206" s="97"/>
      <c r="R206" s="96"/>
    </row>
    <row r="207" spans="1:18" x14ac:dyDescent="0.25">
      <c r="A207" s="95" t="s">
        <v>186</v>
      </c>
      <c r="B207" s="95">
        <v>1062.2497000000001</v>
      </c>
      <c r="C207" s="95">
        <v>33.994700000000002</v>
      </c>
      <c r="D207" s="95">
        <v>1096.2444</v>
      </c>
      <c r="E207" s="95">
        <v>644.96</v>
      </c>
      <c r="F207" s="95">
        <v>339.2876</v>
      </c>
      <c r="G207" s="95">
        <v>76.418099999999995</v>
      </c>
      <c r="H207" s="95">
        <v>152</v>
      </c>
      <c r="I207" s="95">
        <v>143.7176</v>
      </c>
      <c r="J207" s="95">
        <v>6.2118000000000002</v>
      </c>
      <c r="K207" s="95">
        <v>55</v>
      </c>
      <c r="L207" s="95">
        <v>26.200199999999999</v>
      </c>
      <c r="M207" s="95">
        <v>17.279900000000001</v>
      </c>
      <c r="N207" s="95">
        <v>0</v>
      </c>
      <c r="O207" s="95">
        <v>0</v>
      </c>
      <c r="P207" s="95">
        <v>1196.1541999999999</v>
      </c>
      <c r="Q207" s="97"/>
      <c r="R207" s="96"/>
    </row>
    <row r="208" spans="1:18" x14ac:dyDescent="0.25">
      <c r="A208" s="95" t="s">
        <v>527</v>
      </c>
      <c r="B208" s="95">
        <v>462.73809999999997</v>
      </c>
      <c r="C208" s="95">
        <v>15.908799999999999</v>
      </c>
      <c r="D208" s="95">
        <v>350.50119999999998</v>
      </c>
      <c r="E208" s="95">
        <v>264.77999999999997</v>
      </c>
      <c r="F208" s="95">
        <v>148.1412</v>
      </c>
      <c r="G208" s="95">
        <v>29.159700000000001</v>
      </c>
      <c r="H208" s="95">
        <v>49</v>
      </c>
      <c r="I208" s="95">
        <v>45.950699999999998</v>
      </c>
      <c r="J208" s="95">
        <v>2.2869999999999999</v>
      </c>
      <c r="K208" s="95">
        <v>4</v>
      </c>
      <c r="L208" s="95">
        <v>8.3770000000000007</v>
      </c>
      <c r="M208" s="95"/>
      <c r="N208" s="95">
        <v>0</v>
      </c>
      <c r="O208" s="95">
        <v>0</v>
      </c>
      <c r="P208" s="95">
        <v>510.09359999999998</v>
      </c>
      <c r="Q208" s="97"/>
      <c r="R208" s="96"/>
    </row>
    <row r="209" spans="1:18" x14ac:dyDescent="0.25">
      <c r="A209" s="95" t="s">
        <v>187</v>
      </c>
      <c r="B209" s="95">
        <v>1908.6929</v>
      </c>
      <c r="C209" s="95">
        <v>103.39109999999999</v>
      </c>
      <c r="D209" s="95">
        <v>2012.0840000000001</v>
      </c>
      <c r="E209" s="95">
        <v>1221.94</v>
      </c>
      <c r="F209" s="95">
        <v>622.74</v>
      </c>
      <c r="G209" s="95">
        <v>149.80000000000001</v>
      </c>
      <c r="H209" s="95">
        <v>392</v>
      </c>
      <c r="I209" s="95">
        <v>263.7842</v>
      </c>
      <c r="J209" s="95">
        <v>96.161799999999999</v>
      </c>
      <c r="K209" s="95">
        <v>32</v>
      </c>
      <c r="L209" s="95">
        <v>48.088799999999999</v>
      </c>
      <c r="M209" s="95"/>
      <c r="N209" s="95">
        <v>14.701599999999999</v>
      </c>
      <c r="O209" s="95">
        <v>0</v>
      </c>
      <c r="P209" s="95">
        <v>2272.7474000000002</v>
      </c>
      <c r="Q209" s="97"/>
      <c r="R209" s="96"/>
    </row>
    <row r="210" spans="1:18" x14ac:dyDescent="0.25">
      <c r="A210" s="95" t="s">
        <v>528</v>
      </c>
      <c r="B210" s="95">
        <v>297.38319999999999</v>
      </c>
      <c r="C210" s="95"/>
      <c r="D210" s="95">
        <v>205.14420000000001</v>
      </c>
      <c r="E210" s="95">
        <v>132.69999999999999</v>
      </c>
      <c r="F210" s="95">
        <v>92.040099999999995</v>
      </c>
      <c r="G210" s="95">
        <v>10.164999999999999</v>
      </c>
      <c r="H210" s="95">
        <v>42</v>
      </c>
      <c r="I210" s="95">
        <v>26.894400000000001</v>
      </c>
      <c r="J210" s="95">
        <v>11.3292</v>
      </c>
      <c r="K210" s="95"/>
      <c r="L210" s="95">
        <v>4.9028999999999998</v>
      </c>
      <c r="M210" s="95"/>
      <c r="N210" s="95">
        <v>0</v>
      </c>
      <c r="O210" s="95">
        <v>0</v>
      </c>
      <c r="P210" s="95">
        <v>318.87740000000002</v>
      </c>
      <c r="Q210" s="97"/>
      <c r="R210" s="96"/>
    </row>
    <row r="211" spans="1:18" x14ac:dyDescent="0.25">
      <c r="A211" s="95" t="s">
        <v>529</v>
      </c>
      <c r="B211" s="95">
        <v>222.73910000000001</v>
      </c>
      <c r="C211" s="95">
        <v>5.4038000000000004</v>
      </c>
      <c r="D211" s="95">
        <v>168.29820000000001</v>
      </c>
      <c r="E211" s="95">
        <v>124.41</v>
      </c>
      <c r="F211" s="95">
        <v>70.610200000000006</v>
      </c>
      <c r="G211" s="95">
        <v>13.4499</v>
      </c>
      <c r="H211" s="95">
        <v>36</v>
      </c>
      <c r="I211" s="95">
        <v>22.0639</v>
      </c>
      <c r="J211" s="95">
        <v>10.4521</v>
      </c>
      <c r="K211" s="95"/>
      <c r="L211" s="95">
        <v>4.0223000000000004</v>
      </c>
      <c r="M211" s="95"/>
      <c r="N211" s="95">
        <v>4.6003999999999996</v>
      </c>
      <c r="O211" s="95">
        <v>0</v>
      </c>
      <c r="P211" s="95">
        <v>256.64530000000002</v>
      </c>
      <c r="Q211" s="97"/>
      <c r="R211" s="96"/>
    </row>
    <row r="212" spans="1:18" x14ac:dyDescent="0.25">
      <c r="A212" s="95" t="s">
        <v>530</v>
      </c>
      <c r="B212" s="95">
        <v>618.56269999999995</v>
      </c>
      <c r="C212" s="95">
        <v>17.818300000000001</v>
      </c>
      <c r="D212" s="95">
        <v>469.32159999999999</v>
      </c>
      <c r="E212" s="95">
        <v>283.02</v>
      </c>
      <c r="F212" s="95">
        <v>196.9599</v>
      </c>
      <c r="G212" s="95">
        <v>21.515000000000001</v>
      </c>
      <c r="H212" s="95">
        <v>61</v>
      </c>
      <c r="I212" s="95">
        <v>61.528100000000002</v>
      </c>
      <c r="J212" s="95"/>
      <c r="K212" s="95">
        <v>13</v>
      </c>
      <c r="L212" s="95">
        <v>11.216799999999999</v>
      </c>
      <c r="M212" s="95">
        <v>1.0699000000000001</v>
      </c>
      <c r="N212" s="95">
        <v>0</v>
      </c>
      <c r="O212" s="95">
        <v>0</v>
      </c>
      <c r="P212" s="95">
        <v>658.96590000000003</v>
      </c>
      <c r="Q212" s="97"/>
      <c r="R212" s="96"/>
    </row>
    <row r="213" spans="1:18" x14ac:dyDescent="0.25">
      <c r="A213" s="95" t="s">
        <v>188</v>
      </c>
      <c r="B213" s="95">
        <v>256.24290000000002</v>
      </c>
      <c r="C213" s="95"/>
      <c r="D213" s="95">
        <v>256.24290000000002</v>
      </c>
      <c r="E213" s="95">
        <v>200</v>
      </c>
      <c r="F213" s="95">
        <v>79.307199999999995</v>
      </c>
      <c r="G213" s="95">
        <v>30.173200000000001</v>
      </c>
      <c r="H213" s="95">
        <v>46</v>
      </c>
      <c r="I213" s="95">
        <v>33.593400000000003</v>
      </c>
      <c r="J213" s="95">
        <v>9.3048999999999999</v>
      </c>
      <c r="K213" s="95"/>
      <c r="L213" s="95">
        <v>6.1242000000000001</v>
      </c>
      <c r="M213" s="95"/>
      <c r="N213" s="95">
        <v>0</v>
      </c>
      <c r="O213" s="95">
        <v>0</v>
      </c>
      <c r="P213" s="95">
        <v>295.721</v>
      </c>
      <c r="Q213" s="97"/>
      <c r="R213" s="96"/>
    </row>
    <row r="214" spans="1:18" x14ac:dyDescent="0.25">
      <c r="A214" s="95" t="s">
        <v>189</v>
      </c>
      <c r="B214" s="95">
        <v>849.95349999999996</v>
      </c>
      <c r="C214" s="95">
        <v>44.0306</v>
      </c>
      <c r="D214" s="95">
        <v>893.98410000000001</v>
      </c>
      <c r="E214" s="95">
        <v>528.62</v>
      </c>
      <c r="F214" s="95">
        <v>276.68810000000002</v>
      </c>
      <c r="G214" s="95">
        <v>62.982999999999997</v>
      </c>
      <c r="H214" s="95">
        <v>138</v>
      </c>
      <c r="I214" s="95">
        <v>117.2013</v>
      </c>
      <c r="J214" s="95">
        <v>15.599</v>
      </c>
      <c r="K214" s="95">
        <v>1</v>
      </c>
      <c r="L214" s="95">
        <v>21.366199999999999</v>
      </c>
      <c r="M214" s="95"/>
      <c r="N214" s="95">
        <v>16.419799999999999</v>
      </c>
      <c r="O214" s="95">
        <v>0</v>
      </c>
      <c r="P214" s="95">
        <v>988.98590000000002</v>
      </c>
      <c r="Q214" s="97"/>
      <c r="R214" s="96"/>
    </row>
    <row r="215" spans="1:18" x14ac:dyDescent="0.25">
      <c r="A215" s="95" t="s">
        <v>531</v>
      </c>
      <c r="B215" s="95">
        <v>125.5789</v>
      </c>
      <c r="C215" s="95">
        <v>2.8831000000000002</v>
      </c>
      <c r="D215" s="95">
        <v>84.136399999999995</v>
      </c>
      <c r="E215" s="95">
        <v>79.569999999999993</v>
      </c>
      <c r="F215" s="95">
        <v>39.759</v>
      </c>
      <c r="G215" s="95">
        <v>9.9527999999999999</v>
      </c>
      <c r="H215" s="95">
        <v>17</v>
      </c>
      <c r="I215" s="95">
        <v>11.0303</v>
      </c>
      <c r="J215" s="95">
        <v>4.4772999999999996</v>
      </c>
      <c r="K215" s="95"/>
      <c r="L215" s="95">
        <v>2.0108999999999999</v>
      </c>
      <c r="M215" s="95"/>
      <c r="N215" s="95">
        <v>0</v>
      </c>
      <c r="O215" s="95">
        <v>0</v>
      </c>
      <c r="P215" s="95">
        <v>142.8921</v>
      </c>
      <c r="Q215" s="97"/>
      <c r="R215" s="96"/>
    </row>
    <row r="216" spans="1:18" x14ac:dyDescent="0.25">
      <c r="A216" s="95" t="s">
        <v>190</v>
      </c>
      <c r="B216" s="95">
        <v>327.65539999999999</v>
      </c>
      <c r="C216" s="95"/>
      <c r="D216" s="95">
        <v>327.65539999999999</v>
      </c>
      <c r="E216" s="95">
        <v>225.5</v>
      </c>
      <c r="F216" s="95">
        <v>101.4093</v>
      </c>
      <c r="G216" s="95">
        <v>31.0227</v>
      </c>
      <c r="H216" s="95">
        <v>68</v>
      </c>
      <c r="I216" s="95">
        <v>42.955599999999997</v>
      </c>
      <c r="J216" s="95">
        <v>18.783300000000001</v>
      </c>
      <c r="K216" s="95"/>
      <c r="L216" s="95">
        <v>7.8310000000000004</v>
      </c>
      <c r="M216" s="95"/>
      <c r="N216" s="95">
        <v>0</v>
      </c>
      <c r="O216" s="95">
        <v>0</v>
      </c>
      <c r="P216" s="95">
        <v>377.46140000000003</v>
      </c>
      <c r="Q216" s="97"/>
      <c r="R216" s="96"/>
    </row>
    <row r="217" spans="1:18" x14ac:dyDescent="0.25">
      <c r="A217" s="95" t="s">
        <v>191</v>
      </c>
      <c r="B217" s="95">
        <v>4099.3558000000003</v>
      </c>
      <c r="C217" s="95">
        <v>162.74719999999999</v>
      </c>
      <c r="D217" s="95">
        <v>4262.1030000000001</v>
      </c>
      <c r="E217" s="95">
        <v>2300.92</v>
      </c>
      <c r="F217" s="95">
        <v>1319.1208999999999</v>
      </c>
      <c r="G217" s="95">
        <v>245.44980000000001</v>
      </c>
      <c r="H217" s="95">
        <v>621</v>
      </c>
      <c r="I217" s="95">
        <v>558.76170000000002</v>
      </c>
      <c r="J217" s="95">
        <v>46.678699999999999</v>
      </c>
      <c r="K217" s="95">
        <v>71</v>
      </c>
      <c r="L217" s="95">
        <v>101.8643</v>
      </c>
      <c r="M217" s="95"/>
      <c r="N217" s="95">
        <v>0</v>
      </c>
      <c r="O217" s="95">
        <v>0</v>
      </c>
      <c r="P217" s="95">
        <v>4554.2314999999999</v>
      </c>
      <c r="Q217" s="97"/>
      <c r="R217" s="96"/>
    </row>
    <row r="218" spans="1:18" x14ac:dyDescent="0.25">
      <c r="A218" s="95" t="s">
        <v>192</v>
      </c>
      <c r="B218" s="95">
        <v>13522.863799999999</v>
      </c>
      <c r="C218" s="95">
        <v>331</v>
      </c>
      <c r="D218" s="95">
        <v>13853.863799999999</v>
      </c>
      <c r="E218" s="95">
        <v>4086.38</v>
      </c>
      <c r="F218" s="95">
        <v>4287.7708000000002</v>
      </c>
      <c r="G218" s="95"/>
      <c r="H218" s="95">
        <v>1669</v>
      </c>
      <c r="I218" s="95">
        <v>1816.2415000000001</v>
      </c>
      <c r="J218" s="95"/>
      <c r="K218" s="95">
        <v>196</v>
      </c>
      <c r="L218" s="95">
        <v>331.10730000000001</v>
      </c>
      <c r="M218" s="95"/>
      <c r="N218" s="95">
        <v>0</v>
      </c>
      <c r="O218" s="95">
        <v>0</v>
      </c>
      <c r="P218" s="95">
        <v>13853.863799999999</v>
      </c>
      <c r="Q218" s="97"/>
      <c r="R218" s="96"/>
    </row>
    <row r="219" spans="1:18" x14ac:dyDescent="0.25">
      <c r="A219" s="95" t="s">
        <v>193</v>
      </c>
      <c r="B219" s="95">
        <v>4051.0697</v>
      </c>
      <c r="C219" s="95">
        <v>123.91589999999999</v>
      </c>
      <c r="D219" s="95">
        <v>4174.9856</v>
      </c>
      <c r="E219" s="95">
        <v>1021.47</v>
      </c>
      <c r="F219" s="95">
        <v>1292.1579999999999</v>
      </c>
      <c r="G219" s="95"/>
      <c r="H219" s="95">
        <v>554</v>
      </c>
      <c r="I219" s="95">
        <v>547.34059999999999</v>
      </c>
      <c r="J219" s="95">
        <v>4.9945000000000004</v>
      </c>
      <c r="K219" s="95">
        <v>38</v>
      </c>
      <c r="L219" s="95">
        <v>99.782200000000003</v>
      </c>
      <c r="M219" s="95"/>
      <c r="N219" s="95">
        <v>0</v>
      </c>
      <c r="O219" s="95">
        <v>0</v>
      </c>
      <c r="P219" s="95">
        <v>4179.9800999999998</v>
      </c>
      <c r="Q219" s="97"/>
      <c r="R219" s="96"/>
    </row>
    <row r="220" spans="1:18" x14ac:dyDescent="0.25">
      <c r="A220" s="95" t="s">
        <v>194</v>
      </c>
      <c r="B220" s="95">
        <v>1772.4358</v>
      </c>
      <c r="C220" s="95">
        <v>23.5184</v>
      </c>
      <c r="D220" s="95">
        <v>1795.9541999999999</v>
      </c>
      <c r="E220" s="95">
        <v>600</v>
      </c>
      <c r="F220" s="95">
        <v>555.84780000000001</v>
      </c>
      <c r="G220" s="95">
        <v>11.038</v>
      </c>
      <c r="H220" s="95">
        <v>263</v>
      </c>
      <c r="I220" s="95">
        <v>235.4496</v>
      </c>
      <c r="J220" s="95">
        <v>20.662800000000001</v>
      </c>
      <c r="K220" s="95">
        <v>8</v>
      </c>
      <c r="L220" s="95">
        <v>42.923299999999998</v>
      </c>
      <c r="M220" s="95"/>
      <c r="N220" s="95">
        <v>7.2397999999999998</v>
      </c>
      <c r="O220" s="95">
        <v>0</v>
      </c>
      <c r="P220" s="95">
        <v>1834.8948</v>
      </c>
      <c r="Q220" s="97"/>
      <c r="R220" s="96"/>
    </row>
    <row r="221" spans="1:18" x14ac:dyDescent="0.25">
      <c r="A221" s="95" t="s">
        <v>195</v>
      </c>
      <c r="B221" s="95">
        <v>16142.576800000001</v>
      </c>
      <c r="C221" s="95">
        <v>380.60399999999998</v>
      </c>
      <c r="D221" s="95">
        <v>16523.180799999998</v>
      </c>
      <c r="E221" s="95">
        <v>3877.32</v>
      </c>
      <c r="F221" s="95">
        <v>5113.9245000000001</v>
      </c>
      <c r="G221" s="95"/>
      <c r="H221" s="95">
        <v>1800</v>
      </c>
      <c r="I221" s="95">
        <v>2166.1889999999999</v>
      </c>
      <c r="J221" s="95"/>
      <c r="K221" s="95">
        <v>426</v>
      </c>
      <c r="L221" s="95">
        <v>394.904</v>
      </c>
      <c r="M221" s="95">
        <v>18.657599999999999</v>
      </c>
      <c r="N221" s="95">
        <v>0</v>
      </c>
      <c r="O221" s="95">
        <v>0</v>
      </c>
      <c r="P221" s="95">
        <v>16541.838400000001</v>
      </c>
      <c r="Q221" s="97"/>
      <c r="R221" s="96"/>
    </row>
    <row r="222" spans="1:18" x14ac:dyDescent="0.25">
      <c r="A222" s="95" t="s">
        <v>196</v>
      </c>
      <c r="B222" s="95">
        <v>4080.8130999999998</v>
      </c>
      <c r="C222" s="95">
        <v>2.1113</v>
      </c>
      <c r="D222" s="95">
        <v>4082.9243999999999</v>
      </c>
      <c r="E222" s="95">
        <v>3782.9</v>
      </c>
      <c r="F222" s="95">
        <v>1263.6650999999999</v>
      </c>
      <c r="G222" s="95">
        <v>629.80870000000004</v>
      </c>
      <c r="H222" s="95">
        <v>757</v>
      </c>
      <c r="I222" s="95">
        <v>535.27139999999997</v>
      </c>
      <c r="J222" s="95">
        <v>166.29650000000001</v>
      </c>
      <c r="K222" s="95">
        <v>516</v>
      </c>
      <c r="L222" s="95">
        <v>97.581900000000005</v>
      </c>
      <c r="M222" s="95">
        <v>251.05090000000001</v>
      </c>
      <c r="N222" s="95">
        <v>122.1002</v>
      </c>
      <c r="O222" s="95">
        <v>0</v>
      </c>
      <c r="P222" s="95">
        <v>5252.1806999999999</v>
      </c>
      <c r="Q222" s="97"/>
      <c r="R222" s="96"/>
    </row>
    <row r="223" spans="1:18" x14ac:dyDescent="0.25">
      <c r="A223" s="95" t="s">
        <v>197</v>
      </c>
      <c r="B223" s="95">
        <v>6744.2052999999996</v>
      </c>
      <c r="C223" s="95">
        <v>321.6832</v>
      </c>
      <c r="D223" s="95">
        <v>7065.8885</v>
      </c>
      <c r="E223" s="95">
        <v>4511.3900000000003</v>
      </c>
      <c r="F223" s="95">
        <v>2186.8924999999999</v>
      </c>
      <c r="G223" s="95">
        <v>581.12440000000004</v>
      </c>
      <c r="H223" s="95">
        <v>1236</v>
      </c>
      <c r="I223" s="95">
        <v>926.33799999999997</v>
      </c>
      <c r="J223" s="95">
        <v>232.2465</v>
      </c>
      <c r="K223" s="95">
        <v>566</v>
      </c>
      <c r="L223" s="95">
        <v>168.87469999999999</v>
      </c>
      <c r="M223" s="95">
        <v>238.27520000000001</v>
      </c>
      <c r="N223" s="95">
        <v>69.792100000000005</v>
      </c>
      <c r="O223" s="95">
        <v>0</v>
      </c>
      <c r="P223" s="95">
        <v>8187.3266999999996</v>
      </c>
      <c r="Q223" s="97"/>
      <c r="R223" s="96"/>
    </row>
    <row r="224" spans="1:18" x14ac:dyDescent="0.25">
      <c r="A224" s="95" t="s">
        <v>198</v>
      </c>
      <c r="B224" s="95">
        <v>3041.6556999999998</v>
      </c>
      <c r="C224" s="95">
        <v>84.645499999999998</v>
      </c>
      <c r="D224" s="95">
        <v>3126.3011999999999</v>
      </c>
      <c r="E224" s="95">
        <v>2232.5500000000002</v>
      </c>
      <c r="F224" s="95">
        <v>967.59019999999998</v>
      </c>
      <c r="G224" s="95">
        <v>316.23989999999998</v>
      </c>
      <c r="H224" s="95">
        <v>419</v>
      </c>
      <c r="I224" s="95">
        <v>409.85809999999998</v>
      </c>
      <c r="J224" s="95">
        <v>6.8563999999999998</v>
      </c>
      <c r="K224" s="95">
        <v>544</v>
      </c>
      <c r="L224" s="95">
        <v>74.718599999999995</v>
      </c>
      <c r="M224" s="95">
        <v>281.56880000000001</v>
      </c>
      <c r="N224" s="95">
        <v>0</v>
      </c>
      <c r="O224" s="95">
        <v>0</v>
      </c>
      <c r="P224" s="95">
        <v>3730.9663</v>
      </c>
      <c r="Q224" s="97"/>
      <c r="R224" s="96"/>
    </row>
    <row r="225" spans="1:18" x14ac:dyDescent="0.25">
      <c r="A225" s="95" t="s">
        <v>199</v>
      </c>
      <c r="B225" s="95">
        <v>626.68430000000001</v>
      </c>
      <c r="C225" s="95">
        <v>16.7395</v>
      </c>
      <c r="D225" s="95">
        <v>643.42380000000003</v>
      </c>
      <c r="E225" s="95">
        <v>106</v>
      </c>
      <c r="F225" s="95">
        <v>199.1397</v>
      </c>
      <c r="G225" s="95"/>
      <c r="H225" s="95">
        <v>54</v>
      </c>
      <c r="I225" s="95">
        <v>84.352900000000005</v>
      </c>
      <c r="J225" s="95"/>
      <c r="K225" s="95"/>
      <c r="L225" s="95">
        <v>15.377800000000001</v>
      </c>
      <c r="M225" s="95"/>
      <c r="N225" s="95">
        <v>0</v>
      </c>
      <c r="O225" s="95">
        <v>0</v>
      </c>
      <c r="P225" s="95">
        <v>643.42380000000003</v>
      </c>
      <c r="Q225" s="97"/>
      <c r="R225" s="96"/>
    </row>
    <row r="226" spans="1:18" x14ac:dyDescent="0.25">
      <c r="A226" s="95" t="s">
        <v>200</v>
      </c>
      <c r="B226" s="95">
        <v>12326.713599999999</v>
      </c>
      <c r="C226" s="95">
        <v>356.40600000000001</v>
      </c>
      <c r="D226" s="95">
        <v>12683.1196</v>
      </c>
      <c r="E226" s="95">
        <v>9263.2000000000007</v>
      </c>
      <c r="F226" s="95">
        <v>3925.4254999999998</v>
      </c>
      <c r="G226" s="95">
        <v>1334.4436000000001</v>
      </c>
      <c r="H226" s="95">
        <v>1578</v>
      </c>
      <c r="I226" s="95">
        <v>1662.7570000000001</v>
      </c>
      <c r="J226" s="95"/>
      <c r="K226" s="95">
        <v>1186</v>
      </c>
      <c r="L226" s="95">
        <v>303.1266</v>
      </c>
      <c r="M226" s="95">
        <v>529.72410000000002</v>
      </c>
      <c r="N226" s="95">
        <v>180.16</v>
      </c>
      <c r="O226" s="95">
        <v>0</v>
      </c>
      <c r="P226" s="95">
        <v>14727.4473</v>
      </c>
      <c r="Q226" s="97"/>
      <c r="R226" s="96"/>
    </row>
    <row r="227" spans="1:18" x14ac:dyDescent="0.25">
      <c r="A227" s="95" t="s">
        <v>201</v>
      </c>
      <c r="B227" s="95">
        <v>11346.3542</v>
      </c>
      <c r="C227" s="95">
        <v>382.1259</v>
      </c>
      <c r="D227" s="95">
        <v>11728.480100000001</v>
      </c>
      <c r="E227" s="95">
        <v>13646.35</v>
      </c>
      <c r="F227" s="95">
        <v>3629.9645999999998</v>
      </c>
      <c r="G227" s="95">
        <v>2504.0963999999999</v>
      </c>
      <c r="H227" s="95">
        <v>1523</v>
      </c>
      <c r="I227" s="95">
        <v>1537.6036999999999</v>
      </c>
      <c r="J227" s="95"/>
      <c r="K227" s="95">
        <v>3298</v>
      </c>
      <c r="L227" s="95">
        <v>280.3107</v>
      </c>
      <c r="M227" s="95">
        <v>1810.6135999999999</v>
      </c>
      <c r="N227" s="95">
        <v>140.90620000000001</v>
      </c>
      <c r="O227" s="95">
        <v>0</v>
      </c>
      <c r="P227" s="95">
        <v>16184.096299999999</v>
      </c>
      <c r="Q227" s="97"/>
      <c r="R227" s="96"/>
    </row>
    <row r="228" spans="1:18" x14ac:dyDescent="0.25">
      <c r="A228" s="95" t="s">
        <v>202</v>
      </c>
      <c r="B228" s="95">
        <v>2068.8101999999999</v>
      </c>
      <c r="C228" s="95">
        <v>19.175699999999999</v>
      </c>
      <c r="D228" s="95">
        <v>2087.9859000000001</v>
      </c>
      <c r="E228" s="95">
        <v>1644.79</v>
      </c>
      <c r="F228" s="95">
        <v>646.23159999999996</v>
      </c>
      <c r="G228" s="95">
        <v>249.6396</v>
      </c>
      <c r="H228" s="95">
        <v>330</v>
      </c>
      <c r="I228" s="95">
        <v>273.73500000000001</v>
      </c>
      <c r="J228" s="95">
        <v>42.198799999999999</v>
      </c>
      <c r="K228" s="95">
        <v>142</v>
      </c>
      <c r="L228" s="95">
        <v>49.902900000000002</v>
      </c>
      <c r="M228" s="95">
        <v>55.258299999999998</v>
      </c>
      <c r="N228" s="95">
        <v>0</v>
      </c>
      <c r="O228" s="95">
        <v>0</v>
      </c>
      <c r="P228" s="95">
        <v>2435.0826000000002</v>
      </c>
      <c r="Q228" s="97"/>
      <c r="R228" s="96"/>
    </row>
    <row r="229" spans="1:18" x14ac:dyDescent="0.25">
      <c r="A229" s="95" t="s">
        <v>203</v>
      </c>
      <c r="B229" s="97">
        <v>997.53470000000004</v>
      </c>
      <c r="C229" s="95">
        <v>58.963000000000001</v>
      </c>
      <c r="D229" s="97">
        <v>1056.4976999999999</v>
      </c>
      <c r="E229" s="95">
        <v>721.81</v>
      </c>
      <c r="F229" s="95">
        <v>326.98599999999999</v>
      </c>
      <c r="G229" s="95">
        <v>98.706000000000003</v>
      </c>
      <c r="H229" s="95">
        <v>44</v>
      </c>
      <c r="I229" s="95">
        <v>138.5068</v>
      </c>
      <c r="J229" s="95"/>
      <c r="K229" s="95">
        <v>4</v>
      </c>
      <c r="L229" s="95">
        <v>25.250299999999999</v>
      </c>
      <c r="M229" s="95"/>
      <c r="N229" s="95">
        <v>14.846500000000001</v>
      </c>
      <c r="O229" s="95">
        <v>0</v>
      </c>
      <c r="P229" s="97">
        <v>1170.0501999999999</v>
      </c>
      <c r="Q229" s="97"/>
      <c r="R229" s="96"/>
    </row>
    <row r="230" spans="1:18" x14ac:dyDescent="0.25">
      <c r="A230" s="95" t="s">
        <v>204</v>
      </c>
      <c r="B230" s="97">
        <v>1370.8846000000001</v>
      </c>
      <c r="C230" s="95">
        <v>110.5252</v>
      </c>
      <c r="D230" s="97">
        <v>1481.4097999999999</v>
      </c>
      <c r="E230" s="97">
        <v>1419.92</v>
      </c>
      <c r="F230" s="95">
        <v>458.49630000000002</v>
      </c>
      <c r="G230" s="95">
        <v>240.35589999999999</v>
      </c>
      <c r="H230" s="95">
        <v>121</v>
      </c>
      <c r="I230" s="95">
        <v>194.21279999999999</v>
      </c>
      <c r="J230" s="95"/>
      <c r="K230" s="92">
        <v>1009</v>
      </c>
      <c r="L230" s="95">
        <v>35.405700000000003</v>
      </c>
      <c r="M230" s="95">
        <v>584.15660000000003</v>
      </c>
      <c r="N230" s="95">
        <v>45.369599999999998</v>
      </c>
      <c r="O230" s="95">
        <v>0</v>
      </c>
      <c r="P230" s="97">
        <v>2351.2919000000002</v>
      </c>
      <c r="Q230" s="97"/>
      <c r="R230" s="96"/>
    </row>
    <row r="231" spans="1:18" x14ac:dyDescent="0.25">
      <c r="A231" s="95" t="s">
        <v>205</v>
      </c>
      <c r="B231" s="95">
        <v>669.22749999999996</v>
      </c>
      <c r="C231" s="95">
        <v>2.7197</v>
      </c>
      <c r="D231" s="95">
        <v>671.94719999999995</v>
      </c>
      <c r="E231" s="95">
        <v>646.6</v>
      </c>
      <c r="F231" s="95">
        <v>207.96770000000001</v>
      </c>
      <c r="G231" s="95">
        <v>109.6581</v>
      </c>
      <c r="H231" s="95">
        <v>69</v>
      </c>
      <c r="I231" s="95">
        <v>88.092299999999994</v>
      </c>
      <c r="J231" s="95"/>
      <c r="K231" s="95">
        <v>6</v>
      </c>
      <c r="L231" s="95">
        <v>16.0595</v>
      </c>
      <c r="M231" s="95"/>
      <c r="N231" s="95">
        <v>0</v>
      </c>
      <c r="O231" s="95">
        <v>0</v>
      </c>
      <c r="P231" s="95">
        <v>781.60530000000006</v>
      </c>
      <c r="Q231" s="97"/>
      <c r="R231" s="96"/>
    </row>
    <row r="232" spans="1:18" x14ac:dyDescent="0.25">
      <c r="A232" s="95" t="s">
        <v>206</v>
      </c>
      <c r="B232" s="95">
        <v>166.1328</v>
      </c>
      <c r="C232" s="95"/>
      <c r="D232" s="95">
        <v>166.1328</v>
      </c>
      <c r="E232" s="95">
        <v>163.29</v>
      </c>
      <c r="F232" s="95">
        <v>51.418100000000003</v>
      </c>
      <c r="G232" s="95">
        <v>27.968</v>
      </c>
      <c r="H232" s="95">
        <v>25</v>
      </c>
      <c r="I232" s="95">
        <v>21.78</v>
      </c>
      <c r="J232" s="95">
        <v>2.415</v>
      </c>
      <c r="K232" s="95">
        <v>7</v>
      </c>
      <c r="L232" s="95">
        <v>3.9706000000000001</v>
      </c>
      <c r="M232" s="95">
        <v>1.8177000000000001</v>
      </c>
      <c r="N232" s="95">
        <v>3.5973999999999999</v>
      </c>
      <c r="O232" s="95">
        <v>0</v>
      </c>
      <c r="P232" s="95">
        <v>201.93090000000001</v>
      </c>
      <c r="Q232" s="97"/>
      <c r="R232" s="96"/>
    </row>
    <row r="233" spans="1:18" x14ac:dyDescent="0.25">
      <c r="A233" s="95" t="s">
        <v>207</v>
      </c>
      <c r="B233" s="95">
        <v>377.9941</v>
      </c>
      <c r="C233" s="95">
        <v>21.309899999999999</v>
      </c>
      <c r="D233" s="95">
        <v>399.30399999999997</v>
      </c>
      <c r="E233" s="95">
        <v>356</v>
      </c>
      <c r="F233" s="95">
        <v>123.58459999999999</v>
      </c>
      <c r="G233" s="95">
        <v>58.103900000000003</v>
      </c>
      <c r="H233" s="95">
        <v>40</v>
      </c>
      <c r="I233" s="95">
        <v>52.348799999999997</v>
      </c>
      <c r="J233" s="95"/>
      <c r="K233" s="95">
        <v>131</v>
      </c>
      <c r="L233" s="95">
        <v>9.5434000000000001</v>
      </c>
      <c r="M233" s="95">
        <v>72.873999999999995</v>
      </c>
      <c r="N233" s="95">
        <v>11.030799999999999</v>
      </c>
      <c r="O233" s="95">
        <v>0</v>
      </c>
      <c r="P233" s="95">
        <v>541.31269999999995</v>
      </c>
      <c r="Q233" s="97"/>
      <c r="R233" s="96"/>
    </row>
    <row r="234" spans="1:18" x14ac:dyDescent="0.25">
      <c r="A234" s="95" t="s">
        <v>208</v>
      </c>
      <c r="B234" s="95">
        <v>324.2253</v>
      </c>
      <c r="C234" s="95">
        <v>17.275700000000001</v>
      </c>
      <c r="D234" s="95">
        <v>341.50099999999998</v>
      </c>
      <c r="E234" s="95">
        <v>352.6</v>
      </c>
      <c r="F234" s="95">
        <v>105.69459999999999</v>
      </c>
      <c r="G234" s="95">
        <v>61.726399999999998</v>
      </c>
      <c r="H234" s="95">
        <v>50</v>
      </c>
      <c r="I234" s="95">
        <v>44.770800000000001</v>
      </c>
      <c r="J234" s="95">
        <v>3.9218999999999999</v>
      </c>
      <c r="K234" s="95">
        <v>10</v>
      </c>
      <c r="L234" s="95">
        <v>8.1618999999999993</v>
      </c>
      <c r="M234" s="95">
        <v>1.1029</v>
      </c>
      <c r="N234" s="95">
        <v>12.2402</v>
      </c>
      <c r="O234" s="95">
        <v>0</v>
      </c>
      <c r="P234" s="95">
        <v>420.49239999999998</v>
      </c>
      <c r="Q234" s="97"/>
      <c r="R234" s="96"/>
    </row>
    <row r="235" spans="1:18" x14ac:dyDescent="0.25">
      <c r="A235" s="95" t="s">
        <v>210</v>
      </c>
      <c r="B235" s="95">
        <v>559.14949999999999</v>
      </c>
      <c r="C235" s="95">
        <v>12.2271</v>
      </c>
      <c r="D235" s="95">
        <v>571.37660000000005</v>
      </c>
      <c r="E235" s="95">
        <v>538.36</v>
      </c>
      <c r="F235" s="95">
        <v>176.84110000000001</v>
      </c>
      <c r="G235" s="95">
        <v>90.3797</v>
      </c>
      <c r="H235" s="95">
        <v>54</v>
      </c>
      <c r="I235" s="95">
        <v>74.907499999999999</v>
      </c>
      <c r="J235" s="95"/>
      <c r="K235" s="95">
        <v>366</v>
      </c>
      <c r="L235" s="95">
        <v>13.655900000000001</v>
      </c>
      <c r="M235" s="95">
        <v>211.40649999999999</v>
      </c>
      <c r="N235" s="95">
        <v>15.954000000000001</v>
      </c>
      <c r="O235" s="95">
        <v>0</v>
      </c>
      <c r="P235" s="95">
        <v>889.11680000000001</v>
      </c>
      <c r="Q235" s="97"/>
      <c r="R235" s="96"/>
    </row>
    <row r="236" spans="1:18" x14ac:dyDescent="0.25">
      <c r="A236" s="95" t="s">
        <v>211</v>
      </c>
      <c r="B236" s="95">
        <v>97.516499999999994</v>
      </c>
      <c r="C236" s="95">
        <v>14.415699999999999</v>
      </c>
      <c r="D236" s="95">
        <v>111.93219999999999</v>
      </c>
      <c r="E236" s="95">
        <v>99.86</v>
      </c>
      <c r="F236" s="95">
        <v>34.643000000000001</v>
      </c>
      <c r="G236" s="95">
        <v>16.304200000000002</v>
      </c>
      <c r="H236" s="95">
        <v>9</v>
      </c>
      <c r="I236" s="95">
        <v>14.674300000000001</v>
      </c>
      <c r="J236" s="95"/>
      <c r="K236" s="95">
        <v>32</v>
      </c>
      <c r="L236" s="95">
        <v>2.6751999999999998</v>
      </c>
      <c r="M236" s="95">
        <v>17.594899999999999</v>
      </c>
      <c r="N236" s="95">
        <v>0</v>
      </c>
      <c r="O236" s="95">
        <v>0</v>
      </c>
      <c r="P236" s="95">
        <v>145.8313</v>
      </c>
      <c r="Q236" s="97"/>
      <c r="R236" s="96"/>
    </row>
    <row r="237" spans="1:18" x14ac:dyDescent="0.25">
      <c r="A237" s="95" t="s">
        <v>212</v>
      </c>
      <c r="B237" s="97">
        <v>1256.3496</v>
      </c>
      <c r="C237" s="95">
        <v>106.0232</v>
      </c>
      <c r="D237" s="97">
        <v>1362.3728000000001</v>
      </c>
      <c r="E237" s="95">
        <v>351</v>
      </c>
      <c r="F237" s="95">
        <v>421.65440000000001</v>
      </c>
      <c r="G237" s="95"/>
      <c r="H237" s="95">
        <v>106</v>
      </c>
      <c r="I237" s="95">
        <v>178.6071</v>
      </c>
      <c r="J237" s="95"/>
      <c r="K237" s="95">
        <v>40</v>
      </c>
      <c r="L237" s="95">
        <v>32.560699999999997</v>
      </c>
      <c r="M237" s="95">
        <v>4.4635999999999996</v>
      </c>
      <c r="N237" s="95">
        <v>9.5333000000000006</v>
      </c>
      <c r="O237" s="95">
        <v>0</v>
      </c>
      <c r="P237" s="97">
        <v>1376.3697</v>
      </c>
      <c r="Q237" s="97"/>
      <c r="R237" s="96"/>
    </row>
    <row r="238" spans="1:18" x14ac:dyDescent="0.25">
      <c r="A238" s="95" t="s">
        <v>213</v>
      </c>
      <c r="B238" s="95">
        <v>354.23820000000001</v>
      </c>
      <c r="C238" s="95"/>
      <c r="D238" s="95">
        <v>354.23820000000001</v>
      </c>
      <c r="E238" s="95">
        <v>319</v>
      </c>
      <c r="F238" s="95">
        <v>109.6367</v>
      </c>
      <c r="G238" s="95">
        <v>52.340800000000002</v>
      </c>
      <c r="H238" s="95">
        <v>33</v>
      </c>
      <c r="I238" s="95">
        <v>46.440600000000003</v>
      </c>
      <c r="J238" s="95"/>
      <c r="K238" s="95">
        <v>227</v>
      </c>
      <c r="L238" s="95">
        <v>8.4663000000000004</v>
      </c>
      <c r="M238" s="95">
        <v>131.12020000000001</v>
      </c>
      <c r="N238" s="95">
        <v>0</v>
      </c>
      <c r="O238" s="95">
        <v>0</v>
      </c>
      <c r="P238" s="95">
        <v>537.69920000000002</v>
      </c>
      <c r="Q238" s="97"/>
      <c r="R238" s="96"/>
    </row>
    <row r="239" spans="1:18" x14ac:dyDescent="0.25">
      <c r="A239" s="95" t="s">
        <v>214</v>
      </c>
      <c r="B239" s="95">
        <v>617.09289999999999</v>
      </c>
      <c r="C239" s="95">
        <v>28.580300000000001</v>
      </c>
      <c r="D239" s="95">
        <v>645.67319999999995</v>
      </c>
      <c r="E239" s="95">
        <v>616.88</v>
      </c>
      <c r="F239" s="95">
        <v>199.83590000000001</v>
      </c>
      <c r="G239" s="95">
        <v>104.261</v>
      </c>
      <c r="H239" s="95">
        <v>126</v>
      </c>
      <c r="I239" s="95">
        <v>84.647800000000004</v>
      </c>
      <c r="J239" s="95">
        <v>31.014199999999999</v>
      </c>
      <c r="K239" s="95">
        <v>28</v>
      </c>
      <c r="L239" s="95">
        <v>15.4316</v>
      </c>
      <c r="M239" s="95">
        <v>7.5410000000000004</v>
      </c>
      <c r="N239" s="95">
        <v>18.1815</v>
      </c>
      <c r="O239" s="95">
        <v>0</v>
      </c>
      <c r="P239" s="95">
        <v>806.67089999999996</v>
      </c>
      <c r="Q239" s="97"/>
      <c r="R239" s="96"/>
    </row>
    <row r="240" spans="1:18" x14ac:dyDescent="0.25">
      <c r="A240" s="95" t="s">
        <v>215</v>
      </c>
      <c r="B240" s="95">
        <v>667.53510000000006</v>
      </c>
      <c r="C240" s="95">
        <v>1.79</v>
      </c>
      <c r="D240" s="95">
        <v>669.32510000000002</v>
      </c>
      <c r="E240" s="95">
        <v>655.99</v>
      </c>
      <c r="F240" s="95">
        <v>207.15610000000001</v>
      </c>
      <c r="G240" s="95">
        <v>112.2085</v>
      </c>
      <c r="H240" s="95">
        <v>76</v>
      </c>
      <c r="I240" s="95">
        <v>87.748500000000007</v>
      </c>
      <c r="J240" s="95"/>
      <c r="K240" s="95">
        <v>70</v>
      </c>
      <c r="L240" s="95">
        <v>15.9969</v>
      </c>
      <c r="M240" s="95">
        <v>32.401899999999998</v>
      </c>
      <c r="N240" s="95">
        <v>25.876100000000001</v>
      </c>
      <c r="O240" s="95">
        <v>0</v>
      </c>
      <c r="P240" s="95">
        <v>839.8116</v>
      </c>
      <c r="Q240" s="97"/>
      <c r="R240" s="96"/>
    </row>
    <row r="241" spans="1:18" x14ac:dyDescent="0.25">
      <c r="A241" s="95" t="s">
        <v>217</v>
      </c>
      <c r="B241" s="97">
        <v>1364.1614999999999</v>
      </c>
      <c r="C241" s="95">
        <v>78.257400000000004</v>
      </c>
      <c r="D241" s="97">
        <v>1442.4188999999999</v>
      </c>
      <c r="E241" s="97">
        <v>1173.8399999999999</v>
      </c>
      <c r="F241" s="95">
        <v>446.42860000000002</v>
      </c>
      <c r="G241" s="95">
        <v>181.8528</v>
      </c>
      <c r="H241" s="95">
        <v>124</v>
      </c>
      <c r="I241" s="95">
        <v>189.1011</v>
      </c>
      <c r="J241" s="95"/>
      <c r="K241" s="95">
        <v>621</v>
      </c>
      <c r="L241" s="95">
        <v>34.473799999999997</v>
      </c>
      <c r="M241" s="95">
        <v>351.91570000000002</v>
      </c>
      <c r="N241" s="95">
        <v>6.7234999999999996</v>
      </c>
      <c r="O241" s="95">
        <v>0</v>
      </c>
      <c r="P241" s="97">
        <v>1982.9109000000001</v>
      </c>
      <c r="Q241" s="97"/>
      <c r="R241" s="96"/>
    </row>
    <row r="242" spans="1:18" x14ac:dyDescent="0.25">
      <c r="A242" s="95" t="s">
        <v>218</v>
      </c>
      <c r="B242" s="95">
        <v>171.51169999999999</v>
      </c>
      <c r="C242" s="95">
        <v>2.4220999999999999</v>
      </c>
      <c r="D242" s="95">
        <v>173.93379999999999</v>
      </c>
      <c r="E242" s="95">
        <v>167.57</v>
      </c>
      <c r="F242" s="95">
        <v>53.832500000000003</v>
      </c>
      <c r="G242" s="95">
        <v>28.4344</v>
      </c>
      <c r="H242" s="95">
        <v>24</v>
      </c>
      <c r="I242" s="95">
        <v>22.802700000000002</v>
      </c>
      <c r="J242" s="95">
        <v>0.89800000000000002</v>
      </c>
      <c r="K242" s="95"/>
      <c r="L242" s="95">
        <v>4.157</v>
      </c>
      <c r="M242" s="95"/>
      <c r="N242" s="95">
        <v>0</v>
      </c>
      <c r="O242" s="95">
        <v>0</v>
      </c>
      <c r="P242" s="95">
        <v>203.2662</v>
      </c>
      <c r="Q242" s="97"/>
      <c r="R242" s="96"/>
    </row>
    <row r="243" spans="1:18" x14ac:dyDescent="0.25">
      <c r="A243" s="95" t="s">
        <v>219</v>
      </c>
      <c r="B243" s="95">
        <v>824.84439999999995</v>
      </c>
      <c r="C243" s="95"/>
      <c r="D243" s="95">
        <v>824.84439999999995</v>
      </c>
      <c r="E243" s="95">
        <v>710.19</v>
      </c>
      <c r="F243" s="95">
        <v>255.2893</v>
      </c>
      <c r="G243" s="95">
        <v>113.7252</v>
      </c>
      <c r="H243" s="95">
        <v>84</v>
      </c>
      <c r="I243" s="95">
        <v>108.1371</v>
      </c>
      <c r="J243" s="95"/>
      <c r="K243" s="95">
        <v>46</v>
      </c>
      <c r="L243" s="95">
        <v>19.713799999999999</v>
      </c>
      <c r="M243" s="95">
        <v>15.771699999999999</v>
      </c>
      <c r="N243" s="95">
        <v>0</v>
      </c>
      <c r="O243" s="95">
        <v>0</v>
      </c>
      <c r="P243" s="95">
        <v>954.34130000000005</v>
      </c>
      <c r="Q243" s="97"/>
      <c r="R243" s="96"/>
    </row>
    <row r="244" spans="1:18" x14ac:dyDescent="0.25">
      <c r="A244" s="95" t="s">
        <v>220</v>
      </c>
      <c r="B244" s="95">
        <v>81.141400000000004</v>
      </c>
      <c r="C244" s="95">
        <v>2.3692000000000002</v>
      </c>
      <c r="D244" s="95">
        <v>83.510599999999997</v>
      </c>
      <c r="E244" s="95">
        <v>92</v>
      </c>
      <c r="F244" s="95">
        <v>25.846499999999999</v>
      </c>
      <c r="G244" s="95">
        <v>16.538399999999999</v>
      </c>
      <c r="H244" s="95">
        <v>8</v>
      </c>
      <c r="I244" s="95">
        <v>10.9482</v>
      </c>
      <c r="J244" s="95"/>
      <c r="K244" s="95"/>
      <c r="L244" s="95">
        <v>1.9959</v>
      </c>
      <c r="M244" s="95"/>
      <c r="N244" s="95">
        <v>0</v>
      </c>
      <c r="O244" s="95">
        <v>0</v>
      </c>
      <c r="P244" s="95">
        <v>100.04900000000001</v>
      </c>
      <c r="Q244" s="97"/>
      <c r="R244" s="96"/>
    </row>
    <row r="245" spans="1:18" x14ac:dyDescent="0.25">
      <c r="A245" s="95" t="s">
        <v>221</v>
      </c>
      <c r="B245" s="95">
        <v>887.91030000000001</v>
      </c>
      <c r="C245" s="95">
        <v>402.40390000000002</v>
      </c>
      <c r="D245" s="97">
        <v>1290.3142</v>
      </c>
      <c r="E245" s="95">
        <v>487</v>
      </c>
      <c r="F245" s="95">
        <v>399.35219999999998</v>
      </c>
      <c r="G245" s="95">
        <v>21.911899999999999</v>
      </c>
      <c r="H245" s="95">
        <v>133</v>
      </c>
      <c r="I245" s="95">
        <v>169.1602</v>
      </c>
      <c r="J245" s="95"/>
      <c r="K245" s="95">
        <v>105</v>
      </c>
      <c r="L245" s="95">
        <v>30.8385</v>
      </c>
      <c r="M245" s="95">
        <v>44.496899999999997</v>
      </c>
      <c r="N245" s="95">
        <v>9.8064</v>
      </c>
      <c r="O245" s="95">
        <v>0</v>
      </c>
      <c r="P245" s="97">
        <v>1366.5293999999999</v>
      </c>
      <c r="Q245" s="97"/>
      <c r="R245" s="96"/>
    </row>
    <row r="246" spans="1:18" x14ac:dyDescent="0.25">
      <c r="A246" s="95" t="s">
        <v>222</v>
      </c>
      <c r="B246" s="95">
        <v>227.3355</v>
      </c>
      <c r="C246" s="95"/>
      <c r="D246" s="95">
        <v>227.3355</v>
      </c>
      <c r="E246" s="95">
        <v>226.4</v>
      </c>
      <c r="F246" s="95">
        <v>70.360299999999995</v>
      </c>
      <c r="G246" s="95">
        <v>39.009900000000002</v>
      </c>
      <c r="H246" s="95">
        <v>26</v>
      </c>
      <c r="I246" s="95">
        <v>29.803699999999999</v>
      </c>
      <c r="J246" s="95"/>
      <c r="K246" s="95">
        <v>1</v>
      </c>
      <c r="L246" s="95">
        <v>5.4333</v>
      </c>
      <c r="M246" s="95"/>
      <c r="N246" s="95">
        <v>5.7950999999999997</v>
      </c>
      <c r="O246" s="95">
        <v>0</v>
      </c>
      <c r="P246" s="95">
        <v>272.14049999999997</v>
      </c>
      <c r="Q246" s="97"/>
      <c r="R246" s="96"/>
    </row>
    <row r="247" spans="1:18" x14ac:dyDescent="0.25">
      <c r="A247" s="95" t="s">
        <v>1168</v>
      </c>
      <c r="B247" s="95">
        <v>321.05880000000002</v>
      </c>
      <c r="C247" s="95">
        <v>11.250400000000001</v>
      </c>
      <c r="D247" s="95">
        <v>332.30919999999998</v>
      </c>
      <c r="E247" s="95">
        <v>223</v>
      </c>
      <c r="F247" s="95">
        <v>102.8497</v>
      </c>
      <c r="G247" s="95">
        <v>30.037600000000001</v>
      </c>
      <c r="H247" s="95">
        <v>59</v>
      </c>
      <c r="I247" s="95">
        <v>43.5657</v>
      </c>
      <c r="J247" s="95">
        <v>11.575699999999999</v>
      </c>
      <c r="K247" s="95">
        <v>15</v>
      </c>
      <c r="L247" s="95">
        <v>7.9421999999999997</v>
      </c>
      <c r="M247" s="95">
        <v>4.2347000000000001</v>
      </c>
      <c r="N247" s="95">
        <v>6.8090000000000002</v>
      </c>
      <c r="O247" s="95">
        <v>0</v>
      </c>
      <c r="P247" s="95">
        <v>384.96620000000001</v>
      </c>
      <c r="Q247" s="97"/>
      <c r="R247" s="96"/>
    </row>
    <row r="248" spans="1:18" x14ac:dyDescent="0.25">
      <c r="A248" s="95" t="s">
        <v>1243</v>
      </c>
      <c r="B248" s="95">
        <v>144.5531</v>
      </c>
      <c r="C248" s="95"/>
      <c r="D248" s="95">
        <v>144.5531</v>
      </c>
      <c r="E248" s="95">
        <v>132.54</v>
      </c>
      <c r="F248" s="95">
        <v>44.739199999999997</v>
      </c>
      <c r="G248" s="95">
        <v>21.950199999999999</v>
      </c>
      <c r="H248" s="95">
        <v>20</v>
      </c>
      <c r="I248" s="95">
        <v>18.950900000000001</v>
      </c>
      <c r="J248" s="95">
        <v>0.78680000000000005</v>
      </c>
      <c r="K248" s="95">
        <v>27</v>
      </c>
      <c r="L248" s="95">
        <v>3.4548000000000001</v>
      </c>
      <c r="M248" s="95">
        <v>14.1271</v>
      </c>
      <c r="N248" s="95">
        <v>0</v>
      </c>
      <c r="O248" s="95">
        <v>0</v>
      </c>
      <c r="P248" s="95">
        <v>181.41720000000001</v>
      </c>
      <c r="Q248" s="97"/>
      <c r="R248" s="96"/>
    </row>
    <row r="249" spans="1:18" x14ac:dyDescent="0.25">
      <c r="A249" s="95" t="s">
        <v>223</v>
      </c>
      <c r="B249" s="95">
        <v>3031.8825999999999</v>
      </c>
      <c r="C249" s="95">
        <v>60.012099999999997</v>
      </c>
      <c r="D249" s="95">
        <v>3091.8946999999998</v>
      </c>
      <c r="E249" s="95">
        <v>1218.5999999999999</v>
      </c>
      <c r="F249" s="95">
        <v>956.94140000000004</v>
      </c>
      <c r="G249" s="95">
        <v>65.414599999999993</v>
      </c>
      <c r="H249" s="95">
        <v>395</v>
      </c>
      <c r="I249" s="95">
        <v>405.34739999999999</v>
      </c>
      <c r="J249" s="95"/>
      <c r="K249" s="95">
        <v>39</v>
      </c>
      <c r="L249" s="95">
        <v>73.896299999999997</v>
      </c>
      <c r="M249" s="95"/>
      <c r="N249" s="95">
        <v>0</v>
      </c>
      <c r="O249" s="95">
        <v>0</v>
      </c>
      <c r="P249" s="95">
        <v>3157.3092999999999</v>
      </c>
      <c r="Q249" s="97"/>
      <c r="R249" s="96"/>
    </row>
    <row r="250" spans="1:18" x14ac:dyDescent="0.25">
      <c r="A250" s="95" t="s">
        <v>532</v>
      </c>
      <c r="B250" s="95">
        <v>155.92230000000001</v>
      </c>
      <c r="C250" s="95"/>
      <c r="D250" s="95">
        <v>106.8874</v>
      </c>
      <c r="E250" s="95">
        <v>87</v>
      </c>
      <c r="F250" s="95">
        <v>48.258000000000003</v>
      </c>
      <c r="G250" s="95">
        <v>9.6854999999999993</v>
      </c>
      <c r="H250" s="95">
        <v>8</v>
      </c>
      <c r="I250" s="95">
        <v>14.0129</v>
      </c>
      <c r="J250" s="95"/>
      <c r="K250" s="95">
        <v>2</v>
      </c>
      <c r="L250" s="95">
        <v>2.5546000000000002</v>
      </c>
      <c r="M250" s="95"/>
      <c r="N250" s="95">
        <v>0</v>
      </c>
      <c r="O250" s="95">
        <v>0</v>
      </c>
      <c r="P250" s="95">
        <v>165.6078</v>
      </c>
      <c r="Q250" s="97"/>
      <c r="R250" s="96"/>
    </row>
    <row r="251" spans="1:18" x14ac:dyDescent="0.25">
      <c r="A251" s="95" t="s">
        <v>224</v>
      </c>
      <c r="B251" s="95">
        <v>430.42439999999999</v>
      </c>
      <c r="C251" s="95">
        <v>15.0976</v>
      </c>
      <c r="D251" s="95">
        <v>445.52199999999999</v>
      </c>
      <c r="E251" s="95">
        <v>198.7</v>
      </c>
      <c r="F251" s="95">
        <v>137.88910000000001</v>
      </c>
      <c r="G251" s="95">
        <v>15.2027</v>
      </c>
      <c r="H251" s="95">
        <v>47</v>
      </c>
      <c r="I251" s="95">
        <v>58.407899999999998</v>
      </c>
      <c r="J251" s="95"/>
      <c r="K251" s="95">
        <v>8</v>
      </c>
      <c r="L251" s="95">
        <v>10.648</v>
      </c>
      <c r="M251" s="95"/>
      <c r="N251" s="95">
        <v>0</v>
      </c>
      <c r="O251" s="95">
        <v>0</v>
      </c>
      <c r="P251" s="95">
        <v>460.72469999999998</v>
      </c>
      <c r="Q251" s="97"/>
      <c r="R251" s="96"/>
    </row>
    <row r="252" spans="1:18" x14ac:dyDescent="0.25">
      <c r="A252" s="95" t="s">
        <v>225</v>
      </c>
      <c r="B252" s="95">
        <v>640.61400000000003</v>
      </c>
      <c r="C252" s="95">
        <v>74.335999999999999</v>
      </c>
      <c r="D252" s="95">
        <v>714.95</v>
      </c>
      <c r="E252" s="95">
        <v>446.02</v>
      </c>
      <c r="F252" s="95">
        <v>221.27699999999999</v>
      </c>
      <c r="G252" s="95">
        <v>56.185699999999997</v>
      </c>
      <c r="H252" s="95">
        <v>61</v>
      </c>
      <c r="I252" s="95">
        <v>93.729900000000001</v>
      </c>
      <c r="J252" s="95"/>
      <c r="K252" s="95">
        <v>38</v>
      </c>
      <c r="L252" s="95">
        <v>17.087299999999999</v>
      </c>
      <c r="M252" s="95">
        <v>12.547599999999999</v>
      </c>
      <c r="N252" s="95">
        <v>0</v>
      </c>
      <c r="O252" s="95">
        <v>0</v>
      </c>
      <c r="P252" s="95">
        <v>783.68330000000003</v>
      </c>
      <c r="Q252" s="97"/>
      <c r="R252" s="96"/>
    </row>
    <row r="253" spans="1:18" x14ac:dyDescent="0.25">
      <c r="A253" s="95" t="s">
        <v>226</v>
      </c>
      <c r="B253" s="95">
        <v>4502.0544</v>
      </c>
      <c r="C253" s="95">
        <v>145.47970000000001</v>
      </c>
      <c r="D253" s="95">
        <v>4647.5340999999999</v>
      </c>
      <c r="E253" s="95">
        <v>2991.61</v>
      </c>
      <c r="F253" s="95">
        <v>1438.4118000000001</v>
      </c>
      <c r="G253" s="95">
        <v>388.29950000000002</v>
      </c>
      <c r="H253" s="95">
        <v>602</v>
      </c>
      <c r="I253" s="95">
        <v>609.29169999999999</v>
      </c>
      <c r="J253" s="95"/>
      <c r="K253" s="95">
        <v>1259</v>
      </c>
      <c r="L253" s="95">
        <v>111.0761</v>
      </c>
      <c r="M253" s="95">
        <v>688.75440000000003</v>
      </c>
      <c r="N253" s="95">
        <v>0</v>
      </c>
      <c r="O253" s="95">
        <v>0</v>
      </c>
      <c r="P253" s="95">
        <v>5724.5879999999997</v>
      </c>
      <c r="Q253" s="97"/>
      <c r="R253" s="96"/>
    </row>
    <row r="254" spans="1:18" x14ac:dyDescent="0.25">
      <c r="A254" s="95" t="s">
        <v>227</v>
      </c>
      <c r="B254" s="95">
        <v>4117.7491</v>
      </c>
      <c r="C254" s="95">
        <v>137.65469999999999</v>
      </c>
      <c r="D254" s="95">
        <v>4255.4038</v>
      </c>
      <c r="E254" s="95">
        <v>2012.5</v>
      </c>
      <c r="F254" s="95">
        <v>1317.0474999999999</v>
      </c>
      <c r="G254" s="95">
        <v>173.8631</v>
      </c>
      <c r="H254" s="95">
        <v>589</v>
      </c>
      <c r="I254" s="95">
        <v>557.88340000000005</v>
      </c>
      <c r="J254" s="95">
        <v>23.337399999999999</v>
      </c>
      <c r="K254" s="95">
        <v>85</v>
      </c>
      <c r="L254" s="95">
        <v>101.7042</v>
      </c>
      <c r="M254" s="95"/>
      <c r="N254" s="95">
        <v>12.3575</v>
      </c>
      <c r="O254" s="95">
        <v>0</v>
      </c>
      <c r="P254" s="95">
        <v>4464.9618</v>
      </c>
      <c r="Q254" s="97"/>
      <c r="R254" s="96"/>
    </row>
    <row r="255" spans="1:18" x14ac:dyDescent="0.25">
      <c r="A255" s="95" t="s">
        <v>228</v>
      </c>
      <c r="B255" s="95">
        <v>6751.3879999999999</v>
      </c>
      <c r="C255" s="95">
        <v>245.39689999999999</v>
      </c>
      <c r="D255" s="95">
        <v>6996.7848999999997</v>
      </c>
      <c r="E255" s="95">
        <v>4602.63</v>
      </c>
      <c r="F255" s="95">
        <v>2165.5048999999999</v>
      </c>
      <c r="G255" s="95">
        <v>609.28129999999999</v>
      </c>
      <c r="H255" s="95">
        <v>1211</v>
      </c>
      <c r="I255" s="95">
        <v>917.27850000000001</v>
      </c>
      <c r="J255" s="95">
        <v>220.2911</v>
      </c>
      <c r="K255" s="95">
        <v>426</v>
      </c>
      <c r="L255" s="95">
        <v>167.22319999999999</v>
      </c>
      <c r="M255" s="95">
        <v>155.26609999999999</v>
      </c>
      <c r="N255" s="95">
        <v>49.109499999999997</v>
      </c>
      <c r="O255" s="95">
        <v>0</v>
      </c>
      <c r="P255" s="95">
        <v>8030.7329</v>
      </c>
      <c r="Q255" s="97"/>
      <c r="R255" s="96"/>
    </row>
    <row r="256" spans="1:18" x14ac:dyDescent="0.25">
      <c r="A256" s="95" t="s">
        <v>229</v>
      </c>
      <c r="B256" s="95">
        <v>5224.0918000000001</v>
      </c>
      <c r="C256" s="95">
        <v>230.59280000000001</v>
      </c>
      <c r="D256" s="95">
        <v>5454.6845999999996</v>
      </c>
      <c r="E256" s="95">
        <v>2128.5</v>
      </c>
      <c r="F256" s="95">
        <v>1688.2248999999999</v>
      </c>
      <c r="G256" s="95">
        <v>110.0688</v>
      </c>
      <c r="H256" s="95">
        <v>725</v>
      </c>
      <c r="I256" s="95">
        <v>715.10919999999999</v>
      </c>
      <c r="J256" s="95">
        <v>7.4180999999999999</v>
      </c>
      <c r="K256" s="95">
        <v>97</v>
      </c>
      <c r="L256" s="95">
        <v>130.36699999999999</v>
      </c>
      <c r="M256" s="95"/>
      <c r="N256" s="95">
        <v>22.7102</v>
      </c>
      <c r="O256" s="95">
        <v>0</v>
      </c>
      <c r="P256" s="95">
        <v>5594.8816999999999</v>
      </c>
      <c r="Q256" s="97"/>
      <c r="R256" s="96"/>
    </row>
    <row r="257" spans="1:18" x14ac:dyDescent="0.25">
      <c r="A257" s="95" t="s">
        <v>230</v>
      </c>
      <c r="B257" s="95">
        <v>482.9853</v>
      </c>
      <c r="C257" s="95">
        <v>201.9752</v>
      </c>
      <c r="D257" s="95">
        <v>684.96050000000002</v>
      </c>
      <c r="E257" s="95">
        <v>200</v>
      </c>
      <c r="F257" s="95">
        <v>211.99529999999999</v>
      </c>
      <c r="G257" s="95"/>
      <c r="H257" s="95">
        <v>84</v>
      </c>
      <c r="I257" s="95">
        <v>89.798299999999998</v>
      </c>
      <c r="J257" s="95"/>
      <c r="K257" s="95"/>
      <c r="L257" s="95">
        <v>16.3706</v>
      </c>
      <c r="M257" s="95"/>
      <c r="N257" s="95">
        <v>13.417999999999999</v>
      </c>
      <c r="O257" s="95">
        <v>0</v>
      </c>
      <c r="P257" s="95">
        <v>698.37850000000003</v>
      </c>
      <c r="Q257" s="97"/>
      <c r="R257" s="96"/>
    </row>
    <row r="258" spans="1:18" x14ac:dyDescent="0.25">
      <c r="A258" s="95" t="s">
        <v>231</v>
      </c>
      <c r="B258" s="95">
        <v>2963.6862999999998</v>
      </c>
      <c r="C258" s="95">
        <v>84.159700000000001</v>
      </c>
      <c r="D258" s="95">
        <v>3047.846</v>
      </c>
      <c r="E258" s="95">
        <v>980.23</v>
      </c>
      <c r="F258" s="95">
        <v>943.30830000000003</v>
      </c>
      <c r="G258" s="95">
        <v>9.2303999999999995</v>
      </c>
      <c r="H258" s="95">
        <v>482</v>
      </c>
      <c r="I258" s="95">
        <v>399.57260000000002</v>
      </c>
      <c r="J258" s="95">
        <v>61.820500000000003</v>
      </c>
      <c r="K258" s="95">
        <v>1</v>
      </c>
      <c r="L258" s="95">
        <v>72.843500000000006</v>
      </c>
      <c r="M258" s="95"/>
      <c r="N258" s="95">
        <v>0</v>
      </c>
      <c r="O258" s="95">
        <v>0</v>
      </c>
      <c r="P258" s="95">
        <v>3118.8969000000002</v>
      </c>
      <c r="Q258" s="97"/>
      <c r="R258" s="96"/>
    </row>
    <row r="259" spans="1:18" x14ac:dyDescent="0.25">
      <c r="A259" s="95" t="s">
        <v>232</v>
      </c>
      <c r="B259" s="95">
        <v>1385.0257999999999</v>
      </c>
      <c r="C259" s="95">
        <v>59.180999999999997</v>
      </c>
      <c r="D259" s="95">
        <v>1444.2067999999999</v>
      </c>
      <c r="E259" s="95">
        <v>645.5</v>
      </c>
      <c r="F259" s="95">
        <v>446.98200000000003</v>
      </c>
      <c r="G259" s="95">
        <v>49.6295</v>
      </c>
      <c r="H259" s="95">
        <v>246</v>
      </c>
      <c r="I259" s="95">
        <v>189.3355</v>
      </c>
      <c r="J259" s="95">
        <v>42.498399999999997</v>
      </c>
      <c r="K259" s="95">
        <v>14</v>
      </c>
      <c r="L259" s="95">
        <v>34.516500000000001</v>
      </c>
      <c r="M259" s="95"/>
      <c r="N259" s="95">
        <v>20.022600000000001</v>
      </c>
      <c r="O259" s="95">
        <v>0</v>
      </c>
      <c r="P259" s="95">
        <v>1556.3572999999999</v>
      </c>
      <c r="Q259" s="97"/>
      <c r="R259" s="96"/>
    </row>
    <row r="260" spans="1:18" x14ac:dyDescent="0.25">
      <c r="A260" s="95" t="s">
        <v>233</v>
      </c>
      <c r="B260" s="95">
        <v>3121.4467</v>
      </c>
      <c r="C260" s="95">
        <v>127.6944</v>
      </c>
      <c r="D260" s="95">
        <v>3249.1410999999998</v>
      </c>
      <c r="E260" s="95">
        <v>1066</v>
      </c>
      <c r="F260" s="95">
        <v>1005.6092</v>
      </c>
      <c r="G260" s="95">
        <v>15.0977</v>
      </c>
      <c r="H260" s="95">
        <v>349</v>
      </c>
      <c r="I260" s="95">
        <v>425.9624</v>
      </c>
      <c r="J260" s="95"/>
      <c r="K260" s="95">
        <v>13</v>
      </c>
      <c r="L260" s="95">
        <v>77.654499999999999</v>
      </c>
      <c r="M260" s="95"/>
      <c r="N260" s="95">
        <v>0</v>
      </c>
      <c r="O260" s="95">
        <v>0</v>
      </c>
      <c r="P260" s="95">
        <v>3264.2388000000001</v>
      </c>
      <c r="Q260" s="97"/>
      <c r="R260" s="96"/>
    </row>
    <row r="261" spans="1:18" x14ac:dyDescent="0.25">
      <c r="A261" s="95" t="s">
        <v>234</v>
      </c>
      <c r="B261" s="95">
        <v>935.92219999999998</v>
      </c>
      <c r="C261" s="95">
        <v>15.717000000000001</v>
      </c>
      <c r="D261" s="95">
        <v>951.63919999999996</v>
      </c>
      <c r="E261" s="95">
        <v>233</v>
      </c>
      <c r="F261" s="95">
        <v>294.53230000000002</v>
      </c>
      <c r="G261" s="95"/>
      <c r="H261" s="95">
        <v>119</v>
      </c>
      <c r="I261" s="95">
        <v>124.7599</v>
      </c>
      <c r="J261" s="95"/>
      <c r="K261" s="95">
        <v>4</v>
      </c>
      <c r="L261" s="95">
        <v>22.744199999999999</v>
      </c>
      <c r="M261" s="95"/>
      <c r="N261" s="95">
        <v>0</v>
      </c>
      <c r="O261" s="95">
        <v>0</v>
      </c>
      <c r="P261" s="95">
        <v>951.63919999999996</v>
      </c>
      <c r="Q261" s="97"/>
      <c r="R261" s="96"/>
    </row>
    <row r="262" spans="1:18" x14ac:dyDescent="0.25">
      <c r="A262" s="95" t="s">
        <v>533</v>
      </c>
      <c r="B262" s="95">
        <v>389.02929999999998</v>
      </c>
      <c r="C262" s="95"/>
      <c r="D262" s="95">
        <v>284.93819999999999</v>
      </c>
      <c r="E262" s="95">
        <v>169</v>
      </c>
      <c r="F262" s="95">
        <v>120.4046</v>
      </c>
      <c r="G262" s="95">
        <v>12.148899999999999</v>
      </c>
      <c r="H262" s="95">
        <v>64</v>
      </c>
      <c r="I262" s="95">
        <v>37.355400000000003</v>
      </c>
      <c r="J262" s="95">
        <v>19.983499999999999</v>
      </c>
      <c r="K262" s="95"/>
      <c r="L262" s="95">
        <v>6.81</v>
      </c>
      <c r="M262" s="95"/>
      <c r="N262" s="95">
        <v>0</v>
      </c>
      <c r="O262" s="95">
        <v>0</v>
      </c>
      <c r="P262" s="95">
        <v>421.1617</v>
      </c>
      <c r="Q262" s="97"/>
      <c r="R262" s="96"/>
    </row>
    <row r="263" spans="1:18" x14ac:dyDescent="0.25">
      <c r="A263" s="95" t="s">
        <v>235</v>
      </c>
      <c r="B263" s="95">
        <v>2583.0880999999999</v>
      </c>
      <c r="C263" s="95">
        <v>92.002200000000002</v>
      </c>
      <c r="D263" s="95">
        <v>2675.0902999999998</v>
      </c>
      <c r="E263" s="95">
        <v>720</v>
      </c>
      <c r="F263" s="95">
        <v>827.94039999999995</v>
      </c>
      <c r="G263" s="95"/>
      <c r="H263" s="95">
        <v>352</v>
      </c>
      <c r="I263" s="95">
        <v>350.70429999999999</v>
      </c>
      <c r="J263" s="95">
        <v>0.97170000000000001</v>
      </c>
      <c r="K263" s="95">
        <v>29</v>
      </c>
      <c r="L263" s="95">
        <v>63.934699999999999</v>
      </c>
      <c r="M263" s="95"/>
      <c r="N263" s="95">
        <v>0</v>
      </c>
      <c r="O263" s="95">
        <v>0</v>
      </c>
      <c r="P263" s="95">
        <v>2676.0619999999999</v>
      </c>
      <c r="Q263" s="97"/>
      <c r="R263" s="96"/>
    </row>
    <row r="264" spans="1:18" x14ac:dyDescent="0.25">
      <c r="A264" s="95" t="s">
        <v>236</v>
      </c>
      <c r="B264" s="95">
        <v>9448.1005999999998</v>
      </c>
      <c r="C264" s="95">
        <v>295.28699999999998</v>
      </c>
      <c r="D264" s="95">
        <v>9743.3876</v>
      </c>
      <c r="E264" s="95">
        <v>2950.66</v>
      </c>
      <c r="F264" s="95">
        <v>3015.5785000000001</v>
      </c>
      <c r="G264" s="95"/>
      <c r="H264" s="95">
        <v>1781</v>
      </c>
      <c r="I264" s="95">
        <v>1277.3580999999999</v>
      </c>
      <c r="J264" s="95">
        <v>377.73140000000001</v>
      </c>
      <c r="K264" s="95">
        <v>313</v>
      </c>
      <c r="L264" s="95">
        <v>232.86699999999999</v>
      </c>
      <c r="M264" s="95">
        <v>48.079799999999999</v>
      </c>
      <c r="N264" s="95">
        <v>0</v>
      </c>
      <c r="O264" s="95">
        <v>0</v>
      </c>
      <c r="P264" s="95">
        <v>10169.1988</v>
      </c>
      <c r="Q264" s="97"/>
      <c r="R264" s="96"/>
    </row>
    <row r="265" spans="1:18" x14ac:dyDescent="0.25">
      <c r="A265" s="95" t="s">
        <v>237</v>
      </c>
      <c r="B265" s="95">
        <v>465.74009999999998</v>
      </c>
      <c r="C265" s="95">
        <v>22.8066</v>
      </c>
      <c r="D265" s="95">
        <v>488.54669999999999</v>
      </c>
      <c r="E265" s="95">
        <v>228.76</v>
      </c>
      <c r="F265" s="95">
        <v>151.20519999999999</v>
      </c>
      <c r="G265" s="95">
        <v>19.3887</v>
      </c>
      <c r="H265" s="95">
        <v>99</v>
      </c>
      <c r="I265" s="95">
        <v>64.048500000000004</v>
      </c>
      <c r="J265" s="95">
        <v>26.2136</v>
      </c>
      <c r="K265" s="95">
        <v>6</v>
      </c>
      <c r="L265" s="95">
        <v>11.676299999999999</v>
      </c>
      <c r="M265" s="95"/>
      <c r="N265" s="95">
        <v>8.1920999999999999</v>
      </c>
      <c r="O265" s="95">
        <v>0</v>
      </c>
      <c r="P265" s="95">
        <v>542.34109999999998</v>
      </c>
      <c r="Q265" s="97"/>
      <c r="R265" s="96"/>
    </row>
    <row r="266" spans="1:18" x14ac:dyDescent="0.25">
      <c r="A266" s="95" t="s">
        <v>238</v>
      </c>
      <c r="B266" s="95">
        <v>2048.2561000000001</v>
      </c>
      <c r="C266" s="95">
        <v>80.492500000000007</v>
      </c>
      <c r="D266" s="95">
        <v>2128.7485999999999</v>
      </c>
      <c r="E266" s="95">
        <v>998</v>
      </c>
      <c r="F266" s="95">
        <v>658.84770000000003</v>
      </c>
      <c r="G266" s="95">
        <v>84.7881</v>
      </c>
      <c r="H266" s="95">
        <v>376</v>
      </c>
      <c r="I266" s="95">
        <v>279.07889999999998</v>
      </c>
      <c r="J266" s="95">
        <v>72.690799999999996</v>
      </c>
      <c r="K266" s="95">
        <v>9</v>
      </c>
      <c r="L266" s="95">
        <v>50.877099999999999</v>
      </c>
      <c r="M266" s="95"/>
      <c r="N266" s="95">
        <v>25.709</v>
      </c>
      <c r="O266" s="95">
        <v>0</v>
      </c>
      <c r="P266" s="95">
        <v>2311.9364999999998</v>
      </c>
      <c r="Q266" s="97"/>
      <c r="R266" s="96"/>
    </row>
    <row r="267" spans="1:18" x14ac:dyDescent="0.25">
      <c r="A267" s="95" t="s">
        <v>239</v>
      </c>
      <c r="B267" s="95">
        <v>210.63329999999999</v>
      </c>
      <c r="C267" s="95"/>
      <c r="D267" s="95">
        <v>210.63329999999999</v>
      </c>
      <c r="E267" s="95">
        <v>71</v>
      </c>
      <c r="F267" s="95">
        <v>65.191000000000003</v>
      </c>
      <c r="G267" s="95">
        <v>1.4521999999999999</v>
      </c>
      <c r="H267" s="95">
        <v>29</v>
      </c>
      <c r="I267" s="95">
        <v>27.614000000000001</v>
      </c>
      <c r="J267" s="95">
        <v>1.0395000000000001</v>
      </c>
      <c r="K267" s="95"/>
      <c r="L267" s="95">
        <v>5.0340999999999996</v>
      </c>
      <c r="M267" s="95"/>
      <c r="N267" s="95">
        <v>0</v>
      </c>
      <c r="O267" s="95">
        <v>0</v>
      </c>
      <c r="P267" s="95">
        <v>213.125</v>
      </c>
      <c r="Q267" s="97"/>
      <c r="R267" s="96"/>
    </row>
    <row r="268" spans="1:18" x14ac:dyDescent="0.25">
      <c r="A268" s="95" t="s">
        <v>240</v>
      </c>
      <c r="B268" s="95">
        <v>1081.4249</v>
      </c>
      <c r="C268" s="95">
        <v>45.813899999999997</v>
      </c>
      <c r="D268" s="95">
        <v>1127.2388000000001</v>
      </c>
      <c r="E268" s="95">
        <v>487.11</v>
      </c>
      <c r="F268" s="95">
        <v>348.88040000000001</v>
      </c>
      <c r="G268" s="95">
        <v>34.557400000000001</v>
      </c>
      <c r="H268" s="95">
        <v>115</v>
      </c>
      <c r="I268" s="95">
        <v>147.78100000000001</v>
      </c>
      <c r="J268" s="95"/>
      <c r="K268" s="95">
        <v>4</v>
      </c>
      <c r="L268" s="95">
        <v>26.940999999999999</v>
      </c>
      <c r="M268" s="95"/>
      <c r="N268" s="95">
        <v>9.3737999999999992</v>
      </c>
      <c r="O268" s="95">
        <v>0</v>
      </c>
      <c r="P268" s="95">
        <v>1171.17</v>
      </c>
      <c r="Q268" s="97"/>
      <c r="R268" s="96"/>
    </row>
    <row r="269" spans="1:18" x14ac:dyDescent="0.25">
      <c r="A269" s="95" t="s">
        <v>241</v>
      </c>
      <c r="B269" s="95">
        <v>128.0598</v>
      </c>
      <c r="C269" s="95">
        <v>3.6236000000000002</v>
      </c>
      <c r="D269" s="95">
        <v>131.68340000000001</v>
      </c>
      <c r="E269" s="95">
        <v>69</v>
      </c>
      <c r="F269" s="95">
        <v>40.756</v>
      </c>
      <c r="G269" s="95">
        <v>7.0609999999999999</v>
      </c>
      <c r="H269" s="95">
        <v>19</v>
      </c>
      <c r="I269" s="95">
        <v>17.2637</v>
      </c>
      <c r="J269" s="95">
        <v>1.3022</v>
      </c>
      <c r="K269" s="95"/>
      <c r="L269" s="95">
        <v>3.1472000000000002</v>
      </c>
      <c r="M269" s="95"/>
      <c r="N269" s="95">
        <v>0</v>
      </c>
      <c r="O269" s="95">
        <v>0</v>
      </c>
      <c r="P269" s="95">
        <v>140.04660000000001</v>
      </c>
      <c r="Q269" s="97"/>
      <c r="R269" s="96"/>
    </row>
    <row r="270" spans="1:18" x14ac:dyDescent="0.25">
      <c r="A270" s="95" t="s">
        <v>242</v>
      </c>
      <c r="B270" s="95">
        <v>502.94709999999998</v>
      </c>
      <c r="C270" s="95">
        <v>13.2592</v>
      </c>
      <c r="D270" s="95">
        <v>516.20630000000006</v>
      </c>
      <c r="E270" s="95">
        <v>240.72</v>
      </c>
      <c r="F270" s="95">
        <v>159.76580000000001</v>
      </c>
      <c r="G270" s="95">
        <v>20.238499999999998</v>
      </c>
      <c r="H270" s="95">
        <v>71</v>
      </c>
      <c r="I270" s="95">
        <v>67.674599999999998</v>
      </c>
      <c r="J270" s="95">
        <v>2.4940000000000002</v>
      </c>
      <c r="K270" s="95"/>
      <c r="L270" s="95">
        <v>12.337300000000001</v>
      </c>
      <c r="M270" s="95"/>
      <c r="N270" s="95">
        <v>0</v>
      </c>
      <c r="O270" s="95">
        <v>0</v>
      </c>
      <c r="P270" s="95">
        <v>538.93880000000001</v>
      </c>
      <c r="Q270" s="97"/>
      <c r="R270" s="96"/>
    </row>
    <row r="271" spans="1:18" x14ac:dyDescent="0.25">
      <c r="A271" s="95" t="s">
        <v>243</v>
      </c>
      <c r="B271" s="95">
        <v>1119.1674</v>
      </c>
      <c r="C271" s="95">
        <v>55.694499999999998</v>
      </c>
      <c r="D271" s="95">
        <v>1174.8619000000001</v>
      </c>
      <c r="E271" s="95">
        <v>614.71</v>
      </c>
      <c r="F271" s="95">
        <v>363.6198</v>
      </c>
      <c r="G271" s="95">
        <v>24.543900000000001</v>
      </c>
      <c r="H271" s="95">
        <v>188</v>
      </c>
      <c r="I271" s="95">
        <v>154.02440000000001</v>
      </c>
      <c r="J271" s="95"/>
      <c r="K271" s="95">
        <v>41</v>
      </c>
      <c r="L271" s="95">
        <v>28.0792</v>
      </c>
      <c r="M271" s="95">
        <v>0.66749999999999998</v>
      </c>
      <c r="N271" s="95">
        <v>14.068899999999999</v>
      </c>
      <c r="O271" s="95">
        <v>0</v>
      </c>
      <c r="P271" s="95">
        <v>1214.1422</v>
      </c>
      <c r="Q271" s="97"/>
      <c r="R271" s="96"/>
    </row>
    <row r="272" spans="1:18" x14ac:dyDescent="0.25">
      <c r="A272" s="95" t="s">
        <v>244</v>
      </c>
      <c r="B272" s="95">
        <v>249.7174</v>
      </c>
      <c r="C272" s="95"/>
      <c r="D272" s="95">
        <v>249.7174</v>
      </c>
      <c r="E272" s="95">
        <v>134</v>
      </c>
      <c r="F272" s="95">
        <v>77.287499999999994</v>
      </c>
      <c r="G272" s="95">
        <v>14.178100000000001</v>
      </c>
      <c r="H272" s="95">
        <v>32</v>
      </c>
      <c r="I272" s="95">
        <v>32.738</v>
      </c>
      <c r="J272" s="95"/>
      <c r="K272" s="95"/>
      <c r="L272" s="95">
        <v>5.9682000000000004</v>
      </c>
      <c r="M272" s="95"/>
      <c r="N272" s="95">
        <v>0</v>
      </c>
      <c r="O272" s="95">
        <v>0</v>
      </c>
      <c r="P272" s="95">
        <v>263.89550000000003</v>
      </c>
      <c r="Q272" s="97"/>
      <c r="R272" s="96"/>
    </row>
    <row r="273" spans="1:18" x14ac:dyDescent="0.25">
      <c r="A273" s="95" t="s">
        <v>245</v>
      </c>
      <c r="B273" s="95">
        <v>3047.8422</v>
      </c>
      <c r="C273" s="95">
        <v>49.201099999999997</v>
      </c>
      <c r="D273" s="95">
        <v>3097.0432999999998</v>
      </c>
      <c r="E273" s="95">
        <v>1148.1099999999999</v>
      </c>
      <c r="F273" s="95">
        <v>958.53489999999999</v>
      </c>
      <c r="G273" s="95">
        <v>47.393799999999999</v>
      </c>
      <c r="H273" s="95">
        <v>423</v>
      </c>
      <c r="I273" s="95">
        <v>406.0224</v>
      </c>
      <c r="J273" s="95">
        <v>12.7332</v>
      </c>
      <c r="K273" s="95">
        <v>36</v>
      </c>
      <c r="L273" s="95">
        <v>74.019300000000001</v>
      </c>
      <c r="M273" s="95"/>
      <c r="N273" s="95">
        <v>20.413699999999999</v>
      </c>
      <c r="O273" s="95">
        <v>0</v>
      </c>
      <c r="P273" s="95">
        <v>3177.5839999999998</v>
      </c>
      <c r="Q273" s="97"/>
      <c r="R273" s="96"/>
    </row>
    <row r="274" spans="1:18" x14ac:dyDescent="0.25">
      <c r="A274" s="95" t="s">
        <v>246</v>
      </c>
      <c r="B274" s="95">
        <v>457.41919999999999</v>
      </c>
      <c r="C274" s="95">
        <v>30.313300000000002</v>
      </c>
      <c r="D274" s="95">
        <v>487.73250000000002</v>
      </c>
      <c r="E274" s="95"/>
      <c r="F274" s="95">
        <v>150.95320000000001</v>
      </c>
      <c r="G274" s="95"/>
      <c r="H274" s="95"/>
      <c r="I274" s="95">
        <v>63.941699999999997</v>
      </c>
      <c r="J274" s="95"/>
      <c r="K274" s="95"/>
      <c r="L274" s="95">
        <v>11.6568</v>
      </c>
      <c r="M274" s="95"/>
      <c r="N274" s="95">
        <v>6.3379000000000003</v>
      </c>
      <c r="O274" s="95">
        <v>0</v>
      </c>
      <c r="P274" s="95">
        <v>494.07040000000001</v>
      </c>
      <c r="Q274" s="97"/>
      <c r="R274" s="96"/>
    </row>
    <row r="275" spans="1:18" x14ac:dyDescent="0.25">
      <c r="A275" s="95" t="s">
        <v>247</v>
      </c>
      <c r="B275" s="95">
        <v>395.71069999999997</v>
      </c>
      <c r="C275" s="95">
        <v>12.2094</v>
      </c>
      <c r="D275" s="95">
        <v>407.92009999999999</v>
      </c>
      <c r="E275" s="95">
        <v>257</v>
      </c>
      <c r="F275" s="95">
        <v>126.2513</v>
      </c>
      <c r="G275" s="95">
        <v>32.687199999999997</v>
      </c>
      <c r="H275" s="95">
        <v>69</v>
      </c>
      <c r="I275" s="95">
        <v>53.478299999999997</v>
      </c>
      <c r="J275" s="95">
        <v>11.641299999999999</v>
      </c>
      <c r="K275" s="95"/>
      <c r="L275" s="95">
        <v>9.7492999999999999</v>
      </c>
      <c r="M275" s="95"/>
      <c r="N275" s="95">
        <v>0</v>
      </c>
      <c r="O275" s="95">
        <v>0</v>
      </c>
      <c r="P275" s="95">
        <v>452.24860000000001</v>
      </c>
      <c r="Q275" s="97"/>
      <c r="R275" s="96"/>
    </row>
    <row r="276" spans="1:18" x14ac:dyDescent="0.25">
      <c r="A276" s="95" t="s">
        <v>248</v>
      </c>
      <c r="B276" s="95">
        <v>646.98540000000003</v>
      </c>
      <c r="C276" s="95">
        <v>26.906500000000001</v>
      </c>
      <c r="D276" s="95">
        <v>673.89189999999996</v>
      </c>
      <c r="E276" s="95">
        <v>328.11</v>
      </c>
      <c r="F276" s="95">
        <v>208.56950000000001</v>
      </c>
      <c r="G276" s="95">
        <v>29.885100000000001</v>
      </c>
      <c r="H276" s="95">
        <v>129</v>
      </c>
      <c r="I276" s="95">
        <v>88.347200000000001</v>
      </c>
      <c r="J276" s="95">
        <v>30.489599999999999</v>
      </c>
      <c r="K276" s="95"/>
      <c r="L276" s="95">
        <v>16.106000000000002</v>
      </c>
      <c r="M276" s="95"/>
      <c r="N276" s="95">
        <v>0</v>
      </c>
      <c r="O276" s="95">
        <v>0</v>
      </c>
      <c r="P276" s="95">
        <v>734.26660000000004</v>
      </c>
      <c r="Q276" s="97"/>
      <c r="R276" s="96"/>
    </row>
    <row r="277" spans="1:18" x14ac:dyDescent="0.25">
      <c r="A277" s="95" t="s">
        <v>534</v>
      </c>
      <c r="B277" s="95">
        <v>108.952</v>
      </c>
      <c r="C277" s="95"/>
      <c r="D277" s="95">
        <v>70.880399999999995</v>
      </c>
      <c r="E277" s="95">
        <v>70</v>
      </c>
      <c r="F277" s="95">
        <v>33.720599999999997</v>
      </c>
      <c r="G277" s="95">
        <v>9.0698000000000008</v>
      </c>
      <c r="H277" s="95">
        <v>13</v>
      </c>
      <c r="I277" s="95">
        <v>9.2924000000000007</v>
      </c>
      <c r="J277" s="95">
        <v>2.7806999999999999</v>
      </c>
      <c r="K277" s="95"/>
      <c r="L277" s="95">
        <v>1.694</v>
      </c>
      <c r="M277" s="95"/>
      <c r="N277" s="95">
        <v>0</v>
      </c>
      <c r="O277" s="95">
        <v>0</v>
      </c>
      <c r="P277" s="95">
        <v>120.80249999999999</v>
      </c>
      <c r="Q277" s="97"/>
      <c r="R277" s="96"/>
    </row>
    <row r="278" spans="1:18" x14ac:dyDescent="0.25">
      <c r="A278" s="95" t="s">
        <v>249</v>
      </c>
      <c r="B278" s="95">
        <v>3701.8056000000001</v>
      </c>
      <c r="C278" s="95">
        <v>127.4216</v>
      </c>
      <c r="D278" s="95">
        <v>3829.2271999999998</v>
      </c>
      <c r="E278" s="95">
        <v>2313.2600000000002</v>
      </c>
      <c r="F278" s="95">
        <v>1185.1458</v>
      </c>
      <c r="G278" s="95">
        <v>282.02850000000001</v>
      </c>
      <c r="H278" s="95">
        <v>646</v>
      </c>
      <c r="I278" s="95">
        <v>502.01170000000002</v>
      </c>
      <c r="J278" s="95">
        <v>107.99120000000001</v>
      </c>
      <c r="K278" s="95">
        <v>47</v>
      </c>
      <c r="L278" s="95">
        <v>91.518500000000003</v>
      </c>
      <c r="M278" s="95"/>
      <c r="N278" s="95">
        <v>60.951799999999999</v>
      </c>
      <c r="O278" s="95">
        <v>0</v>
      </c>
      <c r="P278" s="95">
        <v>4280.1986999999999</v>
      </c>
      <c r="Q278" s="97"/>
      <c r="R278" s="96"/>
    </row>
    <row r="279" spans="1:18" x14ac:dyDescent="0.25">
      <c r="A279" s="95" t="s">
        <v>535</v>
      </c>
      <c r="B279" s="95">
        <v>597.6318</v>
      </c>
      <c r="C279" s="95">
        <v>26.110399999999998</v>
      </c>
      <c r="D279" s="95">
        <v>482.53980000000001</v>
      </c>
      <c r="E279" s="95">
        <v>359.7</v>
      </c>
      <c r="F279" s="95">
        <v>193.04820000000001</v>
      </c>
      <c r="G279" s="95">
        <v>41.6629</v>
      </c>
      <c r="H279" s="95">
        <v>87</v>
      </c>
      <c r="I279" s="95">
        <v>63.261000000000003</v>
      </c>
      <c r="J279" s="95">
        <v>17.804300000000001</v>
      </c>
      <c r="K279" s="95"/>
      <c r="L279" s="95">
        <v>11.5327</v>
      </c>
      <c r="M279" s="95"/>
      <c r="N279" s="95">
        <v>5.6087999999999996</v>
      </c>
      <c r="O279" s="95">
        <v>0</v>
      </c>
      <c r="P279" s="95">
        <v>688.81820000000005</v>
      </c>
      <c r="Q279" s="97"/>
      <c r="R279" s="96"/>
    </row>
    <row r="280" spans="1:18" x14ac:dyDescent="0.25">
      <c r="A280" s="95" t="s">
        <v>250</v>
      </c>
      <c r="B280" s="95">
        <v>384.5754</v>
      </c>
      <c r="C280" s="95">
        <v>4.0683999999999996</v>
      </c>
      <c r="D280" s="95">
        <v>388.6438</v>
      </c>
      <c r="E280" s="95">
        <v>164.82</v>
      </c>
      <c r="F280" s="95">
        <v>120.28530000000001</v>
      </c>
      <c r="G280" s="95">
        <v>11.133699999999999</v>
      </c>
      <c r="H280" s="95">
        <v>69</v>
      </c>
      <c r="I280" s="95">
        <v>50.9512</v>
      </c>
      <c r="J280" s="95">
        <v>13.5366</v>
      </c>
      <c r="K280" s="95">
        <v>17</v>
      </c>
      <c r="L280" s="95">
        <v>9.2886000000000006</v>
      </c>
      <c r="M280" s="95">
        <v>4.6268000000000002</v>
      </c>
      <c r="N280" s="95">
        <v>0</v>
      </c>
      <c r="O280" s="95">
        <v>0</v>
      </c>
      <c r="P280" s="95">
        <v>417.9409</v>
      </c>
      <c r="Q280" s="97"/>
      <c r="R280" s="96"/>
    </row>
    <row r="281" spans="1:18" x14ac:dyDescent="0.25">
      <c r="A281" s="95" t="s">
        <v>251</v>
      </c>
      <c r="B281" s="95">
        <v>845.28530000000001</v>
      </c>
      <c r="C281" s="95">
        <v>31.989899999999999</v>
      </c>
      <c r="D281" s="95">
        <v>877.27520000000004</v>
      </c>
      <c r="E281" s="95">
        <v>359</v>
      </c>
      <c r="F281" s="95">
        <v>271.51670000000001</v>
      </c>
      <c r="G281" s="95">
        <v>21.870799999999999</v>
      </c>
      <c r="H281" s="95">
        <v>128</v>
      </c>
      <c r="I281" s="95">
        <v>115.0108</v>
      </c>
      <c r="J281" s="95">
        <v>9.7418999999999993</v>
      </c>
      <c r="K281" s="95">
        <v>4</v>
      </c>
      <c r="L281" s="95">
        <v>20.966899999999999</v>
      </c>
      <c r="M281" s="95"/>
      <c r="N281" s="95">
        <v>2.8148</v>
      </c>
      <c r="O281" s="95">
        <v>0</v>
      </c>
      <c r="P281" s="95">
        <v>911.70270000000005</v>
      </c>
      <c r="Q281" s="97"/>
      <c r="R281" s="96"/>
    </row>
    <row r="282" spans="1:18" x14ac:dyDescent="0.25">
      <c r="A282" s="95" t="s">
        <v>252</v>
      </c>
      <c r="B282" s="95">
        <v>1880.9988000000001</v>
      </c>
      <c r="C282" s="95">
        <v>41.728999999999999</v>
      </c>
      <c r="D282" s="95">
        <v>1922.7277999999999</v>
      </c>
      <c r="E282" s="95">
        <v>609</v>
      </c>
      <c r="F282" s="95">
        <v>595.08429999999998</v>
      </c>
      <c r="G282" s="95">
        <v>3.4788999999999999</v>
      </c>
      <c r="H282" s="95">
        <v>228</v>
      </c>
      <c r="I282" s="95">
        <v>252.06960000000001</v>
      </c>
      <c r="J282" s="95"/>
      <c r="K282" s="95">
        <v>17</v>
      </c>
      <c r="L282" s="95">
        <v>45.953200000000002</v>
      </c>
      <c r="M282" s="95"/>
      <c r="N282" s="95">
        <v>0</v>
      </c>
      <c r="O282" s="95">
        <v>0</v>
      </c>
      <c r="P282" s="95">
        <v>1926.2067</v>
      </c>
      <c r="Q282" s="97"/>
      <c r="R282" s="96"/>
    </row>
    <row r="283" spans="1:18" x14ac:dyDescent="0.25">
      <c r="A283" s="95" t="s">
        <v>253</v>
      </c>
      <c r="B283" s="95">
        <v>280.17079999999999</v>
      </c>
      <c r="C283" s="95"/>
      <c r="D283" s="95">
        <v>280.17079999999999</v>
      </c>
      <c r="E283" s="95">
        <v>119.5</v>
      </c>
      <c r="F283" s="95">
        <v>86.712900000000005</v>
      </c>
      <c r="G283" s="95">
        <v>8.1967999999999996</v>
      </c>
      <c r="H283" s="95">
        <v>47</v>
      </c>
      <c r="I283" s="95">
        <v>36.730400000000003</v>
      </c>
      <c r="J283" s="95">
        <v>7.7022000000000004</v>
      </c>
      <c r="K283" s="95">
        <v>15</v>
      </c>
      <c r="L283" s="95">
        <v>6.6961000000000004</v>
      </c>
      <c r="M283" s="95">
        <v>4.9824000000000002</v>
      </c>
      <c r="N283" s="95">
        <v>0</v>
      </c>
      <c r="O283" s="95">
        <v>0</v>
      </c>
      <c r="P283" s="95">
        <v>301.05220000000003</v>
      </c>
      <c r="Q283" s="97"/>
      <c r="R283" s="96"/>
    </row>
    <row r="284" spans="1:18" x14ac:dyDescent="0.25">
      <c r="A284" s="95" t="s">
        <v>254</v>
      </c>
      <c r="B284" s="95">
        <v>339.65390000000002</v>
      </c>
      <c r="C284" s="95">
        <v>3.9304000000000001</v>
      </c>
      <c r="D284" s="95">
        <v>343.58429999999998</v>
      </c>
      <c r="E284" s="95">
        <v>93</v>
      </c>
      <c r="F284" s="95">
        <v>106.33929999999999</v>
      </c>
      <c r="G284" s="95"/>
      <c r="H284" s="95">
        <v>45</v>
      </c>
      <c r="I284" s="95">
        <v>45.043900000000001</v>
      </c>
      <c r="J284" s="95"/>
      <c r="K284" s="95"/>
      <c r="L284" s="95">
        <v>8.2117000000000004</v>
      </c>
      <c r="M284" s="95"/>
      <c r="N284" s="95">
        <v>0</v>
      </c>
      <c r="O284" s="95">
        <v>0</v>
      </c>
      <c r="P284" s="95">
        <v>343.58429999999998</v>
      </c>
      <c r="Q284" s="97"/>
      <c r="R284" s="96"/>
    </row>
    <row r="285" spans="1:18" x14ac:dyDescent="0.25">
      <c r="A285" s="95" t="s">
        <v>255</v>
      </c>
      <c r="B285" s="95">
        <v>791.04079999999999</v>
      </c>
      <c r="C285" s="95">
        <v>19.400700000000001</v>
      </c>
      <c r="D285" s="95">
        <v>810.44150000000002</v>
      </c>
      <c r="E285" s="95">
        <v>430</v>
      </c>
      <c r="F285" s="95">
        <v>250.83160000000001</v>
      </c>
      <c r="G285" s="95">
        <v>44.792099999999998</v>
      </c>
      <c r="H285" s="95">
        <v>108</v>
      </c>
      <c r="I285" s="95">
        <v>106.24890000000001</v>
      </c>
      <c r="J285" s="95">
        <v>1.3132999999999999</v>
      </c>
      <c r="K285" s="95">
        <v>4</v>
      </c>
      <c r="L285" s="95">
        <v>19.369599999999998</v>
      </c>
      <c r="M285" s="95"/>
      <c r="N285" s="95">
        <v>16.3246</v>
      </c>
      <c r="O285" s="95">
        <v>0</v>
      </c>
      <c r="P285" s="95">
        <v>872.87149999999997</v>
      </c>
      <c r="Q285" s="97"/>
      <c r="R285" s="96"/>
    </row>
    <row r="286" spans="1:18" x14ac:dyDescent="0.25">
      <c r="A286" s="95" t="s">
        <v>256</v>
      </c>
      <c r="B286" s="95">
        <v>512.05219999999997</v>
      </c>
      <c r="C286" s="95">
        <v>20.382999999999999</v>
      </c>
      <c r="D286" s="95">
        <v>532.43520000000001</v>
      </c>
      <c r="E286" s="95">
        <v>299</v>
      </c>
      <c r="F286" s="95">
        <v>164.78870000000001</v>
      </c>
      <c r="G286" s="95">
        <v>33.552799999999998</v>
      </c>
      <c r="H286" s="95">
        <v>89</v>
      </c>
      <c r="I286" s="95">
        <v>69.802300000000002</v>
      </c>
      <c r="J286" s="95">
        <v>14.398300000000001</v>
      </c>
      <c r="K286" s="95"/>
      <c r="L286" s="95">
        <v>12.725199999999999</v>
      </c>
      <c r="M286" s="95"/>
      <c r="N286" s="95">
        <v>5.851</v>
      </c>
      <c r="O286" s="95">
        <v>0</v>
      </c>
      <c r="P286" s="95">
        <v>586.2373</v>
      </c>
      <c r="Q286" s="97"/>
      <c r="R286" s="96"/>
    </row>
    <row r="287" spans="1:18" x14ac:dyDescent="0.25">
      <c r="A287" s="95" t="s">
        <v>257</v>
      </c>
      <c r="B287" s="95">
        <v>611.12459999999999</v>
      </c>
      <c r="C287" s="95">
        <v>36.927199999999999</v>
      </c>
      <c r="D287" s="95">
        <v>648.05179999999996</v>
      </c>
      <c r="E287" s="95">
        <v>339</v>
      </c>
      <c r="F287" s="95">
        <v>200.572</v>
      </c>
      <c r="G287" s="95">
        <v>34.606999999999999</v>
      </c>
      <c r="H287" s="95">
        <v>68</v>
      </c>
      <c r="I287" s="95">
        <v>84.959599999999995</v>
      </c>
      <c r="J287" s="95"/>
      <c r="K287" s="95">
        <v>9</v>
      </c>
      <c r="L287" s="95">
        <v>15.4884</v>
      </c>
      <c r="M287" s="95"/>
      <c r="N287" s="95">
        <v>0</v>
      </c>
      <c r="O287" s="95">
        <v>0</v>
      </c>
      <c r="P287" s="95">
        <v>682.65880000000004</v>
      </c>
      <c r="Q287" s="97"/>
      <c r="R287" s="96"/>
    </row>
    <row r="288" spans="1:18" x14ac:dyDescent="0.25">
      <c r="A288" s="95" t="s">
        <v>258</v>
      </c>
      <c r="B288" s="95">
        <v>645.18560000000002</v>
      </c>
      <c r="C288" s="95">
        <v>26.0441</v>
      </c>
      <c r="D288" s="95">
        <v>671.22969999999998</v>
      </c>
      <c r="E288" s="95">
        <v>354.21</v>
      </c>
      <c r="F288" s="95">
        <v>207.7456</v>
      </c>
      <c r="G288" s="95">
        <v>36.616100000000003</v>
      </c>
      <c r="H288" s="95">
        <v>101</v>
      </c>
      <c r="I288" s="95">
        <v>87.998199999999997</v>
      </c>
      <c r="J288" s="95">
        <v>9.7513000000000005</v>
      </c>
      <c r="K288" s="95">
        <v>11</v>
      </c>
      <c r="L288" s="95">
        <v>16.042400000000001</v>
      </c>
      <c r="M288" s="95"/>
      <c r="N288" s="95">
        <v>14.2006</v>
      </c>
      <c r="O288" s="95">
        <v>0</v>
      </c>
      <c r="P288" s="95">
        <v>731.79769999999996</v>
      </c>
      <c r="Q288" s="97"/>
      <c r="R288" s="96"/>
    </row>
    <row r="289" spans="1:18" x14ac:dyDescent="0.25">
      <c r="A289" s="95" t="s">
        <v>259</v>
      </c>
      <c r="B289" s="95">
        <v>1328.7140999999999</v>
      </c>
      <c r="C289" s="95">
        <v>58.8371</v>
      </c>
      <c r="D289" s="95">
        <v>1387.5512000000001</v>
      </c>
      <c r="E289" s="95">
        <v>563</v>
      </c>
      <c r="F289" s="95">
        <v>429.44709999999998</v>
      </c>
      <c r="G289" s="95">
        <v>33.388199999999998</v>
      </c>
      <c r="H289" s="95">
        <v>240</v>
      </c>
      <c r="I289" s="95">
        <v>181.90799999999999</v>
      </c>
      <c r="J289" s="95">
        <v>43.569000000000003</v>
      </c>
      <c r="K289" s="95">
        <v>1</v>
      </c>
      <c r="L289" s="95">
        <v>33.162500000000001</v>
      </c>
      <c r="M289" s="95"/>
      <c r="N289" s="95">
        <v>11.766500000000001</v>
      </c>
      <c r="O289" s="95">
        <v>0</v>
      </c>
      <c r="P289" s="95">
        <v>1476.2748999999999</v>
      </c>
      <c r="Q289" s="97"/>
      <c r="R289" s="96"/>
    </row>
    <row r="290" spans="1:18" x14ac:dyDescent="0.25">
      <c r="A290" s="95" t="s">
        <v>260</v>
      </c>
      <c r="B290" s="95">
        <v>1649.8562999999999</v>
      </c>
      <c r="C290" s="95">
        <v>104.7343</v>
      </c>
      <c r="D290" s="95">
        <v>1754.5906</v>
      </c>
      <c r="E290" s="95">
        <v>1063.29</v>
      </c>
      <c r="F290" s="95">
        <v>543.04579999999999</v>
      </c>
      <c r="G290" s="95">
        <v>130.06110000000001</v>
      </c>
      <c r="H290" s="95">
        <v>382</v>
      </c>
      <c r="I290" s="95">
        <v>230.02680000000001</v>
      </c>
      <c r="J290" s="95">
        <v>113.9799</v>
      </c>
      <c r="K290" s="95">
        <v>152</v>
      </c>
      <c r="L290" s="95">
        <v>41.934699999999999</v>
      </c>
      <c r="M290" s="95">
        <v>66.039199999999994</v>
      </c>
      <c r="N290" s="95">
        <v>35.664400000000001</v>
      </c>
      <c r="O290" s="95">
        <v>0</v>
      </c>
      <c r="P290" s="95">
        <v>2100.3352</v>
      </c>
      <c r="Q290" s="97"/>
      <c r="R290" s="96"/>
    </row>
    <row r="291" spans="1:18" x14ac:dyDescent="0.25">
      <c r="A291" s="95" t="s">
        <v>261</v>
      </c>
      <c r="B291" s="95">
        <v>315.03289999999998</v>
      </c>
      <c r="C291" s="95">
        <v>8.9754000000000005</v>
      </c>
      <c r="D291" s="95">
        <v>324.00830000000002</v>
      </c>
      <c r="E291" s="95">
        <v>260.63</v>
      </c>
      <c r="F291" s="95">
        <v>100.28060000000001</v>
      </c>
      <c r="G291" s="95">
        <v>40.087400000000002</v>
      </c>
      <c r="H291" s="95">
        <v>62</v>
      </c>
      <c r="I291" s="95">
        <v>42.477499999999999</v>
      </c>
      <c r="J291" s="95">
        <v>14.6419</v>
      </c>
      <c r="K291" s="95">
        <v>52</v>
      </c>
      <c r="L291" s="95">
        <v>7.7438000000000002</v>
      </c>
      <c r="M291" s="95">
        <v>26.553699999999999</v>
      </c>
      <c r="N291" s="95">
        <v>3.7094999999999998</v>
      </c>
      <c r="O291" s="95">
        <v>0</v>
      </c>
      <c r="P291" s="95">
        <v>409.00080000000003</v>
      </c>
      <c r="Q291" s="97"/>
      <c r="R291" s="96"/>
    </row>
    <row r="292" spans="1:18" x14ac:dyDescent="0.25">
      <c r="A292" s="95" t="s">
        <v>262</v>
      </c>
      <c r="B292" s="95">
        <v>421.28930000000003</v>
      </c>
      <c r="C292" s="95">
        <v>6.9751000000000003</v>
      </c>
      <c r="D292" s="95">
        <v>428.26440000000002</v>
      </c>
      <c r="E292" s="95">
        <v>178</v>
      </c>
      <c r="F292" s="95">
        <v>132.5478</v>
      </c>
      <c r="G292" s="95">
        <v>11.363</v>
      </c>
      <c r="H292" s="95">
        <v>86</v>
      </c>
      <c r="I292" s="95">
        <v>56.145499999999998</v>
      </c>
      <c r="J292" s="95">
        <v>22.390899999999998</v>
      </c>
      <c r="K292" s="95">
        <v>3</v>
      </c>
      <c r="L292" s="95">
        <v>10.2355</v>
      </c>
      <c r="M292" s="95"/>
      <c r="N292" s="95">
        <v>0</v>
      </c>
      <c r="O292" s="95">
        <v>0</v>
      </c>
      <c r="P292" s="95">
        <v>462.01830000000001</v>
      </c>
      <c r="Q292" s="97"/>
      <c r="R292" s="96"/>
    </row>
    <row r="293" spans="1:18" x14ac:dyDescent="0.25">
      <c r="A293" s="95" t="s">
        <v>263</v>
      </c>
      <c r="B293" s="95">
        <v>816.87819999999999</v>
      </c>
      <c r="C293" s="95">
        <v>37.0015</v>
      </c>
      <c r="D293" s="95">
        <v>853.87969999999996</v>
      </c>
      <c r="E293" s="95">
        <v>377</v>
      </c>
      <c r="F293" s="95">
        <v>264.2758</v>
      </c>
      <c r="G293" s="95">
        <v>28.181100000000001</v>
      </c>
      <c r="H293" s="95">
        <v>144</v>
      </c>
      <c r="I293" s="95">
        <v>111.9436</v>
      </c>
      <c r="J293" s="95">
        <v>24.042300000000001</v>
      </c>
      <c r="K293" s="95"/>
      <c r="L293" s="95">
        <v>20.407699999999998</v>
      </c>
      <c r="M293" s="95"/>
      <c r="N293" s="95">
        <v>0</v>
      </c>
      <c r="O293" s="95">
        <v>0</v>
      </c>
      <c r="P293" s="95">
        <v>906.10310000000004</v>
      </c>
      <c r="Q293" s="97"/>
      <c r="R293" s="96"/>
    </row>
    <row r="294" spans="1:18" x14ac:dyDescent="0.25">
      <c r="A294" s="95" t="s">
        <v>264</v>
      </c>
      <c r="B294" s="95">
        <v>409.42090000000002</v>
      </c>
      <c r="C294" s="95">
        <v>9.2299999999999993E-2</v>
      </c>
      <c r="D294" s="95">
        <v>409.51319999999998</v>
      </c>
      <c r="E294" s="95">
        <v>124</v>
      </c>
      <c r="F294" s="95">
        <v>126.7443</v>
      </c>
      <c r="G294" s="95"/>
      <c r="H294" s="95">
        <v>54</v>
      </c>
      <c r="I294" s="95">
        <v>53.687199999999997</v>
      </c>
      <c r="J294" s="95">
        <v>0.2346</v>
      </c>
      <c r="K294" s="95"/>
      <c r="L294" s="95">
        <v>9.7873999999999999</v>
      </c>
      <c r="M294" s="95"/>
      <c r="N294" s="95">
        <v>4.4835000000000003</v>
      </c>
      <c r="O294" s="95">
        <v>0</v>
      </c>
      <c r="P294" s="95">
        <v>414.23129999999998</v>
      </c>
      <c r="Q294" s="97"/>
      <c r="R294" s="96"/>
    </row>
    <row r="295" spans="1:18" x14ac:dyDescent="0.25">
      <c r="A295" s="95" t="s">
        <v>265</v>
      </c>
      <c r="B295" s="95">
        <v>737.92129999999997</v>
      </c>
      <c r="C295" s="95">
        <v>20.8322</v>
      </c>
      <c r="D295" s="95">
        <v>758.75350000000003</v>
      </c>
      <c r="E295" s="95">
        <v>306</v>
      </c>
      <c r="F295" s="95">
        <v>234.83420000000001</v>
      </c>
      <c r="G295" s="95">
        <v>17.791399999999999</v>
      </c>
      <c r="H295" s="95">
        <v>115</v>
      </c>
      <c r="I295" s="95">
        <v>99.4726</v>
      </c>
      <c r="J295" s="95">
        <v>11.6456</v>
      </c>
      <c r="K295" s="95">
        <v>18</v>
      </c>
      <c r="L295" s="95">
        <v>18.1342</v>
      </c>
      <c r="M295" s="95"/>
      <c r="N295" s="95">
        <v>9.3841000000000001</v>
      </c>
      <c r="O295" s="95">
        <v>0</v>
      </c>
      <c r="P295" s="95">
        <v>797.57460000000003</v>
      </c>
      <c r="Q295" s="97"/>
      <c r="R295" s="96"/>
    </row>
    <row r="296" spans="1:18" x14ac:dyDescent="0.25">
      <c r="A296" s="95" t="s">
        <v>266</v>
      </c>
      <c r="B296" s="95">
        <v>5978.5618999999997</v>
      </c>
      <c r="C296" s="95">
        <v>191.78960000000001</v>
      </c>
      <c r="D296" s="95">
        <v>6170.3514999999998</v>
      </c>
      <c r="E296" s="95">
        <v>1974.46</v>
      </c>
      <c r="F296" s="95">
        <v>1909.7238</v>
      </c>
      <c r="G296" s="95">
        <v>16.184100000000001</v>
      </c>
      <c r="H296" s="95">
        <v>1024</v>
      </c>
      <c r="I296" s="95">
        <v>808.93309999999997</v>
      </c>
      <c r="J296" s="95">
        <v>161.30019999999999</v>
      </c>
      <c r="K296" s="95">
        <v>75</v>
      </c>
      <c r="L296" s="95">
        <v>147.47139999999999</v>
      </c>
      <c r="M296" s="95"/>
      <c r="N296" s="95">
        <v>41.686300000000003</v>
      </c>
      <c r="O296" s="95">
        <v>0</v>
      </c>
      <c r="P296" s="95">
        <v>6389.5221000000001</v>
      </c>
      <c r="Q296" s="97"/>
      <c r="R296" s="96"/>
    </row>
    <row r="297" spans="1:18" x14ac:dyDescent="0.25">
      <c r="A297" s="95" t="s">
        <v>267</v>
      </c>
      <c r="B297" s="95">
        <v>1363.6876999999999</v>
      </c>
      <c r="C297" s="95">
        <v>36.4955</v>
      </c>
      <c r="D297" s="95">
        <v>1400.1831999999999</v>
      </c>
      <c r="E297" s="95">
        <v>614.28</v>
      </c>
      <c r="F297" s="95">
        <v>433.35669999999999</v>
      </c>
      <c r="G297" s="95">
        <v>45.230800000000002</v>
      </c>
      <c r="H297" s="95">
        <v>264</v>
      </c>
      <c r="I297" s="95">
        <v>183.56399999999999</v>
      </c>
      <c r="J297" s="95">
        <v>60.326999999999998</v>
      </c>
      <c r="K297" s="95">
        <v>7</v>
      </c>
      <c r="L297" s="95">
        <v>33.464399999999998</v>
      </c>
      <c r="M297" s="95"/>
      <c r="N297" s="95">
        <v>0</v>
      </c>
      <c r="O297" s="95">
        <v>0</v>
      </c>
      <c r="P297" s="95">
        <v>1505.741</v>
      </c>
      <c r="Q297" s="97"/>
      <c r="R297" s="96"/>
    </row>
    <row r="298" spans="1:18" x14ac:dyDescent="0.25">
      <c r="A298" s="95" t="s">
        <v>268</v>
      </c>
      <c r="B298" s="95">
        <v>150.40719999999999</v>
      </c>
      <c r="C298" s="95"/>
      <c r="D298" s="95">
        <v>150.40719999999999</v>
      </c>
      <c r="E298" s="95">
        <v>63</v>
      </c>
      <c r="F298" s="95">
        <v>46.551000000000002</v>
      </c>
      <c r="G298" s="95">
        <v>4.1121999999999996</v>
      </c>
      <c r="H298" s="95">
        <v>35</v>
      </c>
      <c r="I298" s="95">
        <v>19.718399999999999</v>
      </c>
      <c r="J298" s="95">
        <v>11.4612</v>
      </c>
      <c r="K298" s="95"/>
      <c r="L298" s="95">
        <v>3.5947</v>
      </c>
      <c r="M298" s="95"/>
      <c r="N298" s="95">
        <v>0</v>
      </c>
      <c r="O298" s="95">
        <v>0</v>
      </c>
      <c r="P298" s="95">
        <v>165.98060000000001</v>
      </c>
      <c r="Q298" s="97"/>
      <c r="R298" s="96"/>
    </row>
    <row r="299" spans="1:18" x14ac:dyDescent="0.25">
      <c r="A299" s="95" t="s">
        <v>269</v>
      </c>
      <c r="B299" s="95">
        <v>87.074299999999994</v>
      </c>
      <c r="C299" s="95"/>
      <c r="D299" s="95">
        <v>87.074299999999994</v>
      </c>
      <c r="E299" s="95">
        <v>41</v>
      </c>
      <c r="F299" s="95">
        <v>26.9495</v>
      </c>
      <c r="G299" s="95">
        <v>3.5125999999999999</v>
      </c>
      <c r="H299" s="95">
        <v>20</v>
      </c>
      <c r="I299" s="95">
        <v>11.4154</v>
      </c>
      <c r="J299" s="95">
        <v>6.4383999999999997</v>
      </c>
      <c r="K299" s="95"/>
      <c r="L299" s="95">
        <v>2.0811000000000002</v>
      </c>
      <c r="M299" s="95"/>
      <c r="N299" s="95">
        <v>0</v>
      </c>
      <c r="O299" s="95">
        <v>0</v>
      </c>
      <c r="P299" s="95">
        <v>97.025300000000001</v>
      </c>
      <c r="Q299" s="97"/>
      <c r="R299" s="96"/>
    </row>
    <row r="300" spans="1:18" x14ac:dyDescent="0.25">
      <c r="A300" s="95" t="s">
        <v>270</v>
      </c>
      <c r="B300" s="95">
        <v>207.42349999999999</v>
      </c>
      <c r="C300" s="95">
        <v>7.5933000000000002</v>
      </c>
      <c r="D300" s="95">
        <v>215.01679999999999</v>
      </c>
      <c r="E300" s="95">
        <v>70</v>
      </c>
      <c r="F300" s="95">
        <v>66.547700000000006</v>
      </c>
      <c r="G300" s="95">
        <v>0.86309999999999998</v>
      </c>
      <c r="H300" s="95">
        <v>31</v>
      </c>
      <c r="I300" s="95">
        <v>28.188700000000001</v>
      </c>
      <c r="J300" s="95">
        <v>2.1084999999999998</v>
      </c>
      <c r="K300" s="95"/>
      <c r="L300" s="95">
        <v>5.1388999999999996</v>
      </c>
      <c r="M300" s="95"/>
      <c r="N300" s="95">
        <v>0</v>
      </c>
      <c r="O300" s="95">
        <v>0</v>
      </c>
      <c r="P300" s="95">
        <v>217.98840000000001</v>
      </c>
      <c r="Q300" s="97"/>
      <c r="R300" s="96"/>
    </row>
    <row r="301" spans="1:18" x14ac:dyDescent="0.25">
      <c r="A301" s="95" t="s">
        <v>271</v>
      </c>
      <c r="B301" s="95">
        <v>590.81209999999999</v>
      </c>
      <c r="C301" s="95">
        <v>33.683900000000001</v>
      </c>
      <c r="D301" s="95">
        <v>624.49599999999998</v>
      </c>
      <c r="E301" s="95">
        <v>243.16</v>
      </c>
      <c r="F301" s="95">
        <v>193.28149999999999</v>
      </c>
      <c r="G301" s="95">
        <v>12.4696</v>
      </c>
      <c r="H301" s="95">
        <v>80</v>
      </c>
      <c r="I301" s="95">
        <v>81.871399999999994</v>
      </c>
      <c r="J301" s="95"/>
      <c r="K301" s="95"/>
      <c r="L301" s="95">
        <v>14.9255</v>
      </c>
      <c r="M301" s="95"/>
      <c r="N301" s="95">
        <v>0</v>
      </c>
      <c r="O301" s="95">
        <v>0</v>
      </c>
      <c r="P301" s="95">
        <v>636.96559999999999</v>
      </c>
      <c r="Q301" s="97"/>
      <c r="R301" s="96"/>
    </row>
    <row r="302" spans="1:18" x14ac:dyDescent="0.25">
      <c r="A302" s="95" t="s">
        <v>272</v>
      </c>
      <c r="B302" s="95">
        <v>758.87660000000005</v>
      </c>
      <c r="C302" s="95">
        <v>1.9099999999999999E-2</v>
      </c>
      <c r="D302" s="95">
        <v>758.89570000000003</v>
      </c>
      <c r="E302" s="95">
        <v>318</v>
      </c>
      <c r="F302" s="95">
        <v>234.87819999999999</v>
      </c>
      <c r="G302" s="95">
        <v>20.7804</v>
      </c>
      <c r="H302" s="95">
        <v>125</v>
      </c>
      <c r="I302" s="95">
        <v>99.491200000000006</v>
      </c>
      <c r="J302" s="95">
        <v>19.131599999999999</v>
      </c>
      <c r="K302" s="95">
        <v>5</v>
      </c>
      <c r="L302" s="95">
        <v>18.137599999999999</v>
      </c>
      <c r="M302" s="95"/>
      <c r="N302" s="95">
        <v>0</v>
      </c>
      <c r="O302" s="95">
        <v>0</v>
      </c>
      <c r="P302" s="95">
        <v>798.80769999999995</v>
      </c>
      <c r="Q302" s="97"/>
      <c r="R302" s="96"/>
    </row>
    <row r="303" spans="1:18" x14ac:dyDescent="0.25">
      <c r="A303" s="95" t="s">
        <v>273</v>
      </c>
      <c r="B303" s="95">
        <v>154.45079999999999</v>
      </c>
      <c r="C303" s="95"/>
      <c r="D303" s="95">
        <v>154.45079999999999</v>
      </c>
      <c r="E303" s="95">
        <v>104</v>
      </c>
      <c r="F303" s="95">
        <v>47.802500000000002</v>
      </c>
      <c r="G303" s="95">
        <v>14.0494</v>
      </c>
      <c r="H303" s="95">
        <v>21</v>
      </c>
      <c r="I303" s="95">
        <v>20.2485</v>
      </c>
      <c r="J303" s="95">
        <v>0.56359999999999999</v>
      </c>
      <c r="K303" s="95"/>
      <c r="L303" s="95">
        <v>3.6913999999999998</v>
      </c>
      <c r="M303" s="95"/>
      <c r="N303" s="95">
        <v>0</v>
      </c>
      <c r="O303" s="95">
        <v>0</v>
      </c>
      <c r="P303" s="95">
        <v>169.06379999999999</v>
      </c>
      <c r="Q303" s="97"/>
      <c r="R303" s="96"/>
    </row>
    <row r="304" spans="1:18" x14ac:dyDescent="0.25">
      <c r="A304" s="95" t="s">
        <v>536</v>
      </c>
      <c r="B304" s="95">
        <v>56.747500000000002</v>
      </c>
      <c r="C304" s="95"/>
      <c r="D304" s="95">
        <v>45.543399999999998</v>
      </c>
      <c r="E304" s="95">
        <v>37</v>
      </c>
      <c r="F304" s="95">
        <v>17.563400000000001</v>
      </c>
      <c r="G304" s="95">
        <v>4.8592000000000004</v>
      </c>
      <c r="H304" s="95">
        <v>4</v>
      </c>
      <c r="I304" s="95">
        <v>5.9706999999999999</v>
      </c>
      <c r="J304" s="95"/>
      <c r="K304" s="95"/>
      <c r="L304" s="95">
        <v>1.0885</v>
      </c>
      <c r="M304" s="95"/>
      <c r="N304" s="95">
        <v>0</v>
      </c>
      <c r="O304" s="95">
        <v>0</v>
      </c>
      <c r="P304" s="95">
        <v>61.606699999999996</v>
      </c>
      <c r="Q304" s="97"/>
      <c r="R304" s="96"/>
    </row>
    <row r="305" spans="1:18" x14ac:dyDescent="0.25">
      <c r="A305" s="95" t="s">
        <v>274</v>
      </c>
      <c r="B305" s="95">
        <v>1584.2411999999999</v>
      </c>
      <c r="C305" s="95">
        <v>61.963999999999999</v>
      </c>
      <c r="D305" s="95">
        <v>1646.2052000000001</v>
      </c>
      <c r="E305" s="95">
        <v>669.69</v>
      </c>
      <c r="F305" s="95">
        <v>509.50049999999999</v>
      </c>
      <c r="G305" s="95">
        <v>40.047400000000003</v>
      </c>
      <c r="H305" s="95">
        <v>233</v>
      </c>
      <c r="I305" s="95">
        <v>215.8175</v>
      </c>
      <c r="J305" s="95">
        <v>12.886900000000001</v>
      </c>
      <c r="K305" s="95">
        <v>4</v>
      </c>
      <c r="L305" s="95">
        <v>39.344299999999997</v>
      </c>
      <c r="M305" s="95"/>
      <c r="N305" s="95">
        <v>9.5018999999999991</v>
      </c>
      <c r="O305" s="95">
        <v>0</v>
      </c>
      <c r="P305" s="95">
        <v>1708.6414</v>
      </c>
      <c r="Q305" s="97"/>
      <c r="R305" s="96"/>
    </row>
    <row r="306" spans="1:18" x14ac:dyDescent="0.25">
      <c r="A306" s="95" t="s">
        <v>275</v>
      </c>
      <c r="B306" s="95">
        <v>3160.277</v>
      </c>
      <c r="C306" s="95">
        <v>182.32339999999999</v>
      </c>
      <c r="D306" s="95">
        <v>3342.6003999999998</v>
      </c>
      <c r="E306" s="95">
        <v>2410</v>
      </c>
      <c r="F306" s="95">
        <v>1034.5347999999999</v>
      </c>
      <c r="G306" s="95">
        <v>343.86630000000002</v>
      </c>
      <c r="H306" s="95">
        <v>589</v>
      </c>
      <c r="I306" s="95">
        <v>438.2149</v>
      </c>
      <c r="J306" s="95">
        <v>113.08880000000001</v>
      </c>
      <c r="K306" s="95">
        <v>731</v>
      </c>
      <c r="L306" s="95">
        <v>79.888099999999994</v>
      </c>
      <c r="M306" s="95">
        <v>390.6671</v>
      </c>
      <c r="N306" s="95">
        <v>0</v>
      </c>
      <c r="O306" s="95">
        <v>0</v>
      </c>
      <c r="P306" s="95">
        <v>4190.2226000000001</v>
      </c>
      <c r="Q306" s="97"/>
      <c r="R306" s="96"/>
    </row>
    <row r="307" spans="1:18" x14ac:dyDescent="0.25">
      <c r="A307" s="95" t="s">
        <v>276</v>
      </c>
      <c r="B307" s="95">
        <v>195.27080000000001</v>
      </c>
      <c r="C307" s="95"/>
      <c r="D307" s="95">
        <v>195.27080000000001</v>
      </c>
      <c r="E307" s="95">
        <v>94</v>
      </c>
      <c r="F307" s="95">
        <v>60.436300000000003</v>
      </c>
      <c r="G307" s="95">
        <v>8.3909000000000002</v>
      </c>
      <c r="H307" s="95">
        <v>19</v>
      </c>
      <c r="I307" s="95">
        <v>25.6</v>
      </c>
      <c r="J307" s="95"/>
      <c r="K307" s="95"/>
      <c r="L307" s="95">
        <v>4.6669999999999998</v>
      </c>
      <c r="M307" s="95"/>
      <c r="N307" s="95">
        <v>0</v>
      </c>
      <c r="O307" s="95">
        <v>0</v>
      </c>
      <c r="P307" s="95">
        <v>203.6617</v>
      </c>
      <c r="Q307" s="97"/>
      <c r="R307" s="96"/>
    </row>
    <row r="308" spans="1:18" x14ac:dyDescent="0.25">
      <c r="A308" s="95" t="s">
        <v>277</v>
      </c>
      <c r="B308" s="95">
        <v>186.2415</v>
      </c>
      <c r="C308" s="95"/>
      <c r="D308" s="95">
        <v>186.2415</v>
      </c>
      <c r="E308" s="95">
        <v>109</v>
      </c>
      <c r="F308" s="95">
        <v>57.6417</v>
      </c>
      <c r="G308" s="95">
        <v>12.839600000000001</v>
      </c>
      <c r="H308" s="95">
        <v>28</v>
      </c>
      <c r="I308" s="95">
        <v>24.4163</v>
      </c>
      <c r="J308" s="95">
        <v>2.6878000000000002</v>
      </c>
      <c r="K308" s="95"/>
      <c r="L308" s="95">
        <v>4.4512</v>
      </c>
      <c r="M308" s="95"/>
      <c r="N308" s="95">
        <v>0</v>
      </c>
      <c r="O308" s="95">
        <v>0</v>
      </c>
      <c r="P308" s="95">
        <v>201.7689</v>
      </c>
      <c r="Q308" s="97"/>
      <c r="R308" s="96"/>
    </row>
    <row r="309" spans="1:18" x14ac:dyDescent="0.25">
      <c r="A309" s="95" t="s">
        <v>278</v>
      </c>
      <c r="B309" s="95">
        <v>287.7629</v>
      </c>
      <c r="C309" s="95"/>
      <c r="D309" s="95">
        <v>287.7629</v>
      </c>
      <c r="E309" s="95">
        <v>102</v>
      </c>
      <c r="F309" s="95">
        <v>89.062600000000003</v>
      </c>
      <c r="G309" s="95">
        <v>3.2343000000000002</v>
      </c>
      <c r="H309" s="95">
        <v>45</v>
      </c>
      <c r="I309" s="95">
        <v>37.725700000000003</v>
      </c>
      <c r="J309" s="95">
        <v>5.4557000000000002</v>
      </c>
      <c r="K309" s="95"/>
      <c r="L309" s="95">
        <v>6.8775000000000004</v>
      </c>
      <c r="M309" s="95"/>
      <c r="N309" s="95">
        <v>0</v>
      </c>
      <c r="O309" s="95">
        <v>0</v>
      </c>
      <c r="P309" s="95">
        <v>296.4529</v>
      </c>
      <c r="Q309" s="97"/>
      <c r="R309" s="96"/>
    </row>
    <row r="310" spans="1:18" x14ac:dyDescent="0.25">
      <c r="A310" s="95" t="s">
        <v>279</v>
      </c>
      <c r="B310" s="95">
        <v>1063.6657</v>
      </c>
      <c r="C310" s="95">
        <v>53.076700000000002</v>
      </c>
      <c r="D310" s="95">
        <v>1116.7424000000001</v>
      </c>
      <c r="E310" s="95">
        <v>473.46</v>
      </c>
      <c r="F310" s="95">
        <v>345.6318</v>
      </c>
      <c r="G310" s="95">
        <v>31.957100000000001</v>
      </c>
      <c r="H310" s="95">
        <v>116</v>
      </c>
      <c r="I310" s="95">
        <v>146.4049</v>
      </c>
      <c r="J310" s="95"/>
      <c r="K310" s="95">
        <v>9</v>
      </c>
      <c r="L310" s="95">
        <v>26.690100000000001</v>
      </c>
      <c r="M310" s="95"/>
      <c r="N310" s="95">
        <v>0</v>
      </c>
      <c r="O310" s="95">
        <v>0</v>
      </c>
      <c r="P310" s="95">
        <v>1148.6994999999999</v>
      </c>
      <c r="Q310" s="97"/>
      <c r="R310" s="96"/>
    </row>
    <row r="311" spans="1:18" x14ac:dyDescent="0.25">
      <c r="A311" s="95" t="s">
        <v>537</v>
      </c>
      <c r="B311" s="95">
        <v>52.1434</v>
      </c>
      <c r="C311" s="95"/>
      <c r="D311" s="95">
        <v>31.406600000000001</v>
      </c>
      <c r="E311" s="95">
        <v>24</v>
      </c>
      <c r="F311" s="95">
        <v>16.138400000000001</v>
      </c>
      <c r="G311" s="95">
        <v>1.9654</v>
      </c>
      <c r="H311" s="95">
        <v>10</v>
      </c>
      <c r="I311" s="95">
        <v>4.1173999999999999</v>
      </c>
      <c r="J311" s="95">
        <v>4.4119000000000002</v>
      </c>
      <c r="K311" s="95"/>
      <c r="L311" s="95">
        <v>0.75060000000000004</v>
      </c>
      <c r="M311" s="95"/>
      <c r="N311" s="95">
        <v>0</v>
      </c>
      <c r="O311" s="95">
        <v>0</v>
      </c>
      <c r="P311" s="95">
        <v>58.520699999999998</v>
      </c>
      <c r="Q311" s="97"/>
      <c r="R311" s="96"/>
    </row>
    <row r="312" spans="1:18" x14ac:dyDescent="0.25">
      <c r="A312" s="95" t="s">
        <v>280</v>
      </c>
      <c r="B312" s="95">
        <v>78.606700000000004</v>
      </c>
      <c r="C312" s="95"/>
      <c r="D312" s="95">
        <v>78.606700000000004</v>
      </c>
      <c r="E312" s="95">
        <v>42</v>
      </c>
      <c r="F312" s="95">
        <v>24.328800000000001</v>
      </c>
      <c r="G312" s="95">
        <v>4.4177999999999997</v>
      </c>
      <c r="H312" s="95">
        <v>11</v>
      </c>
      <c r="I312" s="95">
        <v>10.305300000000001</v>
      </c>
      <c r="J312" s="95">
        <v>0.52100000000000002</v>
      </c>
      <c r="K312" s="95"/>
      <c r="L312" s="95">
        <v>1.8787</v>
      </c>
      <c r="M312" s="95"/>
      <c r="N312" s="95">
        <v>0</v>
      </c>
      <c r="O312" s="95">
        <v>0</v>
      </c>
      <c r="P312" s="95">
        <v>83.545500000000004</v>
      </c>
      <c r="Q312" s="97"/>
      <c r="R312" s="96"/>
    </row>
    <row r="313" spans="1:18" x14ac:dyDescent="0.25">
      <c r="A313" s="95" t="s">
        <v>281</v>
      </c>
      <c r="B313" s="95">
        <v>106.3122</v>
      </c>
      <c r="C313" s="95"/>
      <c r="D313" s="95">
        <v>106.3122</v>
      </c>
      <c r="E313" s="95">
        <v>72.489999999999995</v>
      </c>
      <c r="F313" s="95">
        <v>32.903599999999997</v>
      </c>
      <c r="G313" s="95">
        <v>9.8965999999999994</v>
      </c>
      <c r="H313" s="95">
        <v>18</v>
      </c>
      <c r="I313" s="95">
        <v>13.9375</v>
      </c>
      <c r="J313" s="95">
        <v>3.0468999999999999</v>
      </c>
      <c r="K313" s="95"/>
      <c r="L313" s="95">
        <v>2.5409000000000002</v>
      </c>
      <c r="M313" s="95"/>
      <c r="N313" s="95">
        <v>0</v>
      </c>
      <c r="O313" s="95">
        <v>0</v>
      </c>
      <c r="P313" s="95">
        <v>119.2557</v>
      </c>
      <c r="Q313" s="97"/>
      <c r="R313" s="96"/>
    </row>
    <row r="314" spans="1:18" x14ac:dyDescent="0.25">
      <c r="A314" s="95" t="s">
        <v>282</v>
      </c>
      <c r="B314" s="95">
        <v>1637.6655000000001</v>
      </c>
      <c r="C314" s="95">
        <v>53.822099999999999</v>
      </c>
      <c r="D314" s="95">
        <v>1691.4875999999999</v>
      </c>
      <c r="E314" s="95">
        <v>893.92</v>
      </c>
      <c r="F314" s="95">
        <v>523.5154</v>
      </c>
      <c r="G314" s="95">
        <v>92.601100000000002</v>
      </c>
      <c r="H314" s="95">
        <v>259</v>
      </c>
      <c r="I314" s="95">
        <v>221.75399999999999</v>
      </c>
      <c r="J314" s="95">
        <v>27.9345</v>
      </c>
      <c r="K314" s="95">
        <v>17</v>
      </c>
      <c r="L314" s="95">
        <v>40.426600000000001</v>
      </c>
      <c r="M314" s="95"/>
      <c r="N314" s="95">
        <v>31.749600000000001</v>
      </c>
      <c r="O314" s="95">
        <v>0</v>
      </c>
      <c r="P314" s="95">
        <v>1843.7728</v>
      </c>
      <c r="Q314" s="97"/>
      <c r="R314" s="96"/>
    </row>
    <row r="315" spans="1:18" x14ac:dyDescent="0.25">
      <c r="A315" s="95" t="s">
        <v>283</v>
      </c>
      <c r="B315" s="95">
        <v>423.99180000000001</v>
      </c>
      <c r="C315" s="95">
        <v>26.488299999999999</v>
      </c>
      <c r="D315" s="95">
        <v>450.48009999999999</v>
      </c>
      <c r="E315" s="95">
        <v>151.69999999999999</v>
      </c>
      <c r="F315" s="95">
        <v>139.42359999999999</v>
      </c>
      <c r="G315" s="95">
        <v>3.0691000000000002</v>
      </c>
      <c r="H315" s="95">
        <v>43</v>
      </c>
      <c r="I315" s="95">
        <v>59.057899999999997</v>
      </c>
      <c r="J315" s="95"/>
      <c r="K315" s="95"/>
      <c r="L315" s="95">
        <v>10.766500000000001</v>
      </c>
      <c r="M315" s="95"/>
      <c r="N315" s="95">
        <v>0</v>
      </c>
      <c r="O315" s="95">
        <v>0</v>
      </c>
      <c r="P315" s="95">
        <v>453.54919999999998</v>
      </c>
      <c r="Q315" s="97"/>
      <c r="R315" s="96"/>
    </row>
    <row r="316" spans="1:18" x14ac:dyDescent="0.25">
      <c r="A316" s="95" t="s">
        <v>284</v>
      </c>
      <c r="B316" s="95">
        <v>639.23410000000001</v>
      </c>
      <c r="C316" s="95"/>
      <c r="D316" s="95">
        <v>639.23410000000001</v>
      </c>
      <c r="E316" s="95">
        <v>293.49</v>
      </c>
      <c r="F316" s="95">
        <v>197.84299999999999</v>
      </c>
      <c r="G316" s="95">
        <v>23.911799999999999</v>
      </c>
      <c r="H316" s="95">
        <v>91</v>
      </c>
      <c r="I316" s="95">
        <v>83.803600000000003</v>
      </c>
      <c r="J316" s="95">
        <v>5.3973000000000004</v>
      </c>
      <c r="K316" s="95"/>
      <c r="L316" s="95">
        <v>15.277699999999999</v>
      </c>
      <c r="M316" s="95"/>
      <c r="N316" s="95">
        <v>1.0367</v>
      </c>
      <c r="O316" s="95">
        <v>0</v>
      </c>
      <c r="P316" s="95">
        <v>669.57989999999995</v>
      </c>
      <c r="Q316" s="97"/>
      <c r="R316" s="96"/>
    </row>
    <row r="317" spans="1:18" x14ac:dyDescent="0.25">
      <c r="A317" s="95" t="s">
        <v>285</v>
      </c>
      <c r="B317" s="95">
        <v>198.07579999999999</v>
      </c>
      <c r="C317" s="95">
        <v>4.02E-2</v>
      </c>
      <c r="D317" s="95">
        <v>198.11600000000001</v>
      </c>
      <c r="E317" s="95">
        <v>77</v>
      </c>
      <c r="F317" s="95">
        <v>61.316899999999997</v>
      </c>
      <c r="G317" s="95">
        <v>3.9207999999999998</v>
      </c>
      <c r="H317" s="95">
        <v>24</v>
      </c>
      <c r="I317" s="95">
        <v>25.972999999999999</v>
      </c>
      <c r="J317" s="95"/>
      <c r="K317" s="95"/>
      <c r="L317" s="95">
        <v>4.7350000000000003</v>
      </c>
      <c r="M317" s="95"/>
      <c r="N317" s="95">
        <v>0</v>
      </c>
      <c r="O317" s="95">
        <v>0</v>
      </c>
      <c r="P317" s="95">
        <v>202.0368</v>
      </c>
      <c r="Q317" s="97"/>
      <c r="R317" s="96"/>
    </row>
    <row r="318" spans="1:18" x14ac:dyDescent="0.25">
      <c r="A318" s="95" t="s">
        <v>286</v>
      </c>
      <c r="B318" s="95">
        <v>1040.8918000000001</v>
      </c>
      <c r="C318" s="95">
        <v>24.1724</v>
      </c>
      <c r="D318" s="95">
        <v>1065.0642</v>
      </c>
      <c r="E318" s="95">
        <v>362.15</v>
      </c>
      <c r="F318" s="95">
        <v>329.63740000000001</v>
      </c>
      <c r="G318" s="95">
        <v>8.1281999999999996</v>
      </c>
      <c r="H318" s="95">
        <v>159</v>
      </c>
      <c r="I318" s="95">
        <v>139.62989999999999</v>
      </c>
      <c r="J318" s="95">
        <v>14.5276</v>
      </c>
      <c r="K318" s="95">
        <v>1</v>
      </c>
      <c r="L318" s="95">
        <v>25.454999999999998</v>
      </c>
      <c r="M318" s="95"/>
      <c r="N318" s="95">
        <v>0</v>
      </c>
      <c r="O318" s="95">
        <v>0</v>
      </c>
      <c r="P318" s="95">
        <v>1087.72</v>
      </c>
      <c r="Q318" s="97"/>
      <c r="R318" s="96"/>
    </row>
    <row r="319" spans="1:18" x14ac:dyDescent="0.25">
      <c r="A319" s="95" t="s">
        <v>287</v>
      </c>
      <c r="B319" s="95">
        <v>2946.7264</v>
      </c>
      <c r="C319" s="95"/>
      <c r="D319" s="95">
        <v>2946.7264</v>
      </c>
      <c r="E319" s="95">
        <v>1729.5</v>
      </c>
      <c r="F319" s="95">
        <v>912.01179999999999</v>
      </c>
      <c r="G319" s="95">
        <v>204.37200000000001</v>
      </c>
      <c r="H319" s="95">
        <v>505</v>
      </c>
      <c r="I319" s="95">
        <v>386.31580000000002</v>
      </c>
      <c r="J319" s="95">
        <v>89.013099999999994</v>
      </c>
      <c r="K319" s="95">
        <v>12</v>
      </c>
      <c r="L319" s="95">
        <v>70.4268</v>
      </c>
      <c r="M319" s="95"/>
      <c r="N319" s="95">
        <v>29.505199999999999</v>
      </c>
      <c r="O319" s="95">
        <v>0</v>
      </c>
      <c r="P319" s="95">
        <v>3269.6167</v>
      </c>
      <c r="Q319" s="97"/>
      <c r="R319" s="96"/>
    </row>
    <row r="320" spans="1:18" x14ac:dyDescent="0.25">
      <c r="A320" s="95" t="s">
        <v>288</v>
      </c>
      <c r="B320" s="95">
        <v>137.14449999999999</v>
      </c>
      <c r="C320" s="95">
        <v>1.5455000000000001</v>
      </c>
      <c r="D320" s="95">
        <v>138.69</v>
      </c>
      <c r="E320" s="95">
        <v>93</v>
      </c>
      <c r="F320" s="95">
        <v>42.924599999999998</v>
      </c>
      <c r="G320" s="95">
        <v>12.5189</v>
      </c>
      <c r="H320" s="95">
        <v>19</v>
      </c>
      <c r="I320" s="95">
        <v>18.182300000000001</v>
      </c>
      <c r="J320" s="95">
        <v>0.61329999999999996</v>
      </c>
      <c r="K320" s="95"/>
      <c r="L320" s="95">
        <v>3.3147000000000002</v>
      </c>
      <c r="M320" s="95"/>
      <c r="N320" s="95">
        <v>0</v>
      </c>
      <c r="O320" s="95">
        <v>0</v>
      </c>
      <c r="P320" s="95">
        <v>151.82220000000001</v>
      </c>
      <c r="Q320" s="97"/>
      <c r="R320" s="96"/>
    </row>
    <row r="321" spans="1:18" x14ac:dyDescent="0.25">
      <c r="A321" s="95" t="s">
        <v>289</v>
      </c>
      <c r="B321" s="95">
        <v>277.93349999999998</v>
      </c>
      <c r="C321" s="95"/>
      <c r="D321" s="95">
        <v>277.93349999999998</v>
      </c>
      <c r="E321" s="95">
        <v>84</v>
      </c>
      <c r="F321" s="95">
        <v>86.020399999999995</v>
      </c>
      <c r="G321" s="95"/>
      <c r="H321" s="95">
        <v>38</v>
      </c>
      <c r="I321" s="95">
        <v>36.437100000000001</v>
      </c>
      <c r="J321" s="95">
        <v>1.1721999999999999</v>
      </c>
      <c r="K321" s="95"/>
      <c r="L321" s="95">
        <v>6.6425999999999998</v>
      </c>
      <c r="M321" s="95"/>
      <c r="N321" s="95">
        <v>0</v>
      </c>
      <c r="O321" s="95">
        <v>0</v>
      </c>
      <c r="P321" s="95">
        <v>279.10570000000001</v>
      </c>
      <c r="Q321" s="97"/>
      <c r="R321" s="96"/>
    </row>
    <row r="322" spans="1:18" x14ac:dyDescent="0.25">
      <c r="A322" s="95" t="s">
        <v>290</v>
      </c>
      <c r="B322" s="95">
        <v>1762.9953</v>
      </c>
      <c r="C322" s="95">
        <v>75.574700000000007</v>
      </c>
      <c r="D322" s="95">
        <v>1838.57</v>
      </c>
      <c r="E322" s="95">
        <v>968</v>
      </c>
      <c r="F322" s="95">
        <v>569.03740000000005</v>
      </c>
      <c r="G322" s="95">
        <v>99.740600000000001</v>
      </c>
      <c r="H322" s="95">
        <v>192</v>
      </c>
      <c r="I322" s="95">
        <v>241.03649999999999</v>
      </c>
      <c r="J322" s="95"/>
      <c r="K322" s="95"/>
      <c r="L322" s="95">
        <v>43.941800000000001</v>
      </c>
      <c r="M322" s="95"/>
      <c r="N322" s="95">
        <v>31.032900000000001</v>
      </c>
      <c r="O322" s="95">
        <v>0</v>
      </c>
      <c r="P322" s="95">
        <v>1969.3434999999999</v>
      </c>
      <c r="Q322" s="97"/>
      <c r="R322" s="96"/>
    </row>
    <row r="323" spans="1:18" x14ac:dyDescent="0.25">
      <c r="A323" s="95" t="s">
        <v>291</v>
      </c>
      <c r="B323" s="95">
        <v>150.714</v>
      </c>
      <c r="C323" s="95"/>
      <c r="D323" s="95">
        <v>150.714</v>
      </c>
      <c r="E323" s="95">
        <v>65</v>
      </c>
      <c r="F323" s="95">
        <v>46.646000000000001</v>
      </c>
      <c r="G323" s="95">
        <v>4.5884999999999998</v>
      </c>
      <c r="H323" s="95">
        <v>24</v>
      </c>
      <c r="I323" s="95">
        <v>19.758600000000001</v>
      </c>
      <c r="J323" s="95">
        <v>3.181</v>
      </c>
      <c r="K323" s="95"/>
      <c r="L323" s="95">
        <v>3.6021000000000001</v>
      </c>
      <c r="M323" s="95"/>
      <c r="N323" s="95">
        <v>0</v>
      </c>
      <c r="O323" s="95">
        <v>0</v>
      </c>
      <c r="P323" s="95">
        <v>158.48349999999999</v>
      </c>
      <c r="Q323" s="97"/>
      <c r="R323" s="96"/>
    </row>
    <row r="324" spans="1:18" x14ac:dyDescent="0.25">
      <c r="A324" s="95" t="s">
        <v>292</v>
      </c>
      <c r="B324" s="95">
        <v>230.7081</v>
      </c>
      <c r="C324" s="95"/>
      <c r="D324" s="95">
        <v>230.7081</v>
      </c>
      <c r="E324" s="95">
        <v>39</v>
      </c>
      <c r="F324" s="95">
        <v>71.404200000000003</v>
      </c>
      <c r="G324" s="95"/>
      <c r="H324" s="95">
        <v>13</v>
      </c>
      <c r="I324" s="95">
        <v>30.245799999999999</v>
      </c>
      <c r="J324" s="95"/>
      <c r="K324" s="95"/>
      <c r="L324" s="95">
        <v>5.5138999999999996</v>
      </c>
      <c r="M324" s="95"/>
      <c r="N324" s="95">
        <v>0</v>
      </c>
      <c r="O324" s="95">
        <v>0</v>
      </c>
      <c r="P324" s="95">
        <v>230.7081</v>
      </c>
      <c r="Q324" s="97"/>
      <c r="R324" s="96"/>
    </row>
    <row r="325" spans="1:18" x14ac:dyDescent="0.25">
      <c r="A325" s="95" t="s">
        <v>293</v>
      </c>
      <c r="B325" s="95">
        <v>1743.4184</v>
      </c>
      <c r="C325" s="95">
        <v>43.132300000000001</v>
      </c>
      <c r="D325" s="95">
        <v>1786.5507</v>
      </c>
      <c r="E325" s="95">
        <v>719.5</v>
      </c>
      <c r="F325" s="95">
        <v>552.93740000000003</v>
      </c>
      <c r="G325" s="95">
        <v>41.640599999999999</v>
      </c>
      <c r="H325" s="95">
        <v>247</v>
      </c>
      <c r="I325" s="95">
        <v>234.21680000000001</v>
      </c>
      <c r="J325" s="95">
        <v>9.5874000000000006</v>
      </c>
      <c r="K325" s="95">
        <v>24</v>
      </c>
      <c r="L325" s="95">
        <v>42.698599999999999</v>
      </c>
      <c r="M325" s="95"/>
      <c r="N325" s="95">
        <v>0</v>
      </c>
      <c r="O325" s="95">
        <v>0</v>
      </c>
      <c r="P325" s="95">
        <v>1837.7787000000001</v>
      </c>
      <c r="Q325" s="97"/>
      <c r="R325" s="96"/>
    </row>
    <row r="326" spans="1:18" x14ac:dyDescent="0.25">
      <c r="A326" s="95" t="s">
        <v>294</v>
      </c>
      <c r="B326" s="95">
        <v>625.87850000000003</v>
      </c>
      <c r="C326" s="95">
        <v>40.3962</v>
      </c>
      <c r="D326" s="95">
        <v>666.27470000000005</v>
      </c>
      <c r="E326" s="95">
        <v>281</v>
      </c>
      <c r="F326" s="95">
        <v>206.21199999999999</v>
      </c>
      <c r="G326" s="95">
        <v>18.696999999999999</v>
      </c>
      <c r="H326" s="95">
        <v>73</v>
      </c>
      <c r="I326" s="95">
        <v>87.348600000000005</v>
      </c>
      <c r="J326" s="95"/>
      <c r="K326" s="95"/>
      <c r="L326" s="95">
        <v>15.923999999999999</v>
      </c>
      <c r="M326" s="95"/>
      <c r="N326" s="95">
        <v>0</v>
      </c>
      <c r="O326" s="95">
        <v>0</v>
      </c>
      <c r="P326" s="95">
        <v>684.97170000000006</v>
      </c>
      <c r="Q326" s="97"/>
      <c r="R326" s="96"/>
    </row>
    <row r="327" spans="1:18" x14ac:dyDescent="0.25">
      <c r="A327" s="95" t="s">
        <v>295</v>
      </c>
      <c r="B327" s="95">
        <v>880.41359999999997</v>
      </c>
      <c r="C327" s="95">
        <v>11.9551</v>
      </c>
      <c r="D327" s="95">
        <v>892.36869999999999</v>
      </c>
      <c r="E327" s="95">
        <v>620.71</v>
      </c>
      <c r="F327" s="95">
        <v>276.18810000000002</v>
      </c>
      <c r="G327" s="95">
        <v>86.130499999999998</v>
      </c>
      <c r="H327" s="95">
        <v>128</v>
      </c>
      <c r="I327" s="95">
        <v>116.98950000000001</v>
      </c>
      <c r="J327" s="95">
        <v>8.2577999999999996</v>
      </c>
      <c r="K327" s="95"/>
      <c r="L327" s="95">
        <v>21.3276</v>
      </c>
      <c r="M327" s="95"/>
      <c r="N327" s="95">
        <v>0</v>
      </c>
      <c r="O327" s="95">
        <v>0</v>
      </c>
      <c r="P327" s="95">
        <v>986.75699999999995</v>
      </c>
      <c r="Q327" s="97"/>
      <c r="R327" s="96"/>
    </row>
    <row r="328" spans="1:18" x14ac:dyDescent="0.25">
      <c r="A328" s="95" t="s">
        <v>296</v>
      </c>
      <c r="B328" s="95">
        <v>644.57899999999995</v>
      </c>
      <c r="C328" s="95"/>
      <c r="D328" s="95">
        <v>644.57899999999995</v>
      </c>
      <c r="E328" s="95">
        <v>693.11</v>
      </c>
      <c r="F328" s="95">
        <v>199.49719999999999</v>
      </c>
      <c r="G328" s="95">
        <v>123.4032</v>
      </c>
      <c r="H328" s="95">
        <v>84</v>
      </c>
      <c r="I328" s="95">
        <v>84.504300000000001</v>
      </c>
      <c r="J328" s="95"/>
      <c r="K328" s="95">
        <v>3</v>
      </c>
      <c r="L328" s="95">
        <v>15.4054</v>
      </c>
      <c r="M328" s="95"/>
      <c r="N328" s="95">
        <v>0</v>
      </c>
      <c r="O328" s="95">
        <v>0</v>
      </c>
      <c r="P328" s="95">
        <v>767.98220000000003</v>
      </c>
      <c r="Q328" s="97"/>
      <c r="R328" s="96"/>
    </row>
    <row r="329" spans="1:18" x14ac:dyDescent="0.25">
      <c r="A329" s="95" t="s">
        <v>297</v>
      </c>
      <c r="B329" s="95">
        <v>1188.0657000000001</v>
      </c>
      <c r="C329" s="95">
        <v>36.3611</v>
      </c>
      <c r="D329" s="95">
        <v>1224.4268</v>
      </c>
      <c r="E329" s="95">
        <v>494.71</v>
      </c>
      <c r="F329" s="95">
        <v>378.96010000000001</v>
      </c>
      <c r="G329" s="95">
        <v>28.9375</v>
      </c>
      <c r="H329" s="95">
        <v>110</v>
      </c>
      <c r="I329" s="95">
        <v>160.5224</v>
      </c>
      <c r="J329" s="95"/>
      <c r="K329" s="95">
        <v>89</v>
      </c>
      <c r="L329" s="95">
        <v>29.2638</v>
      </c>
      <c r="M329" s="95">
        <v>35.841700000000003</v>
      </c>
      <c r="N329" s="95">
        <v>0</v>
      </c>
      <c r="O329" s="95">
        <v>0</v>
      </c>
      <c r="P329" s="95">
        <v>1289.2059999999999</v>
      </c>
      <c r="Q329" s="97"/>
      <c r="R329" s="96"/>
    </row>
    <row r="330" spans="1:18" x14ac:dyDescent="0.25">
      <c r="A330" s="95" t="s">
        <v>538</v>
      </c>
      <c r="B330" s="95">
        <v>80.797399999999996</v>
      </c>
      <c r="C330" s="95">
        <v>9.3399999999999997E-2</v>
      </c>
      <c r="D330" s="95">
        <v>73.064700000000002</v>
      </c>
      <c r="E330" s="95">
        <v>43.03</v>
      </c>
      <c r="F330" s="95">
        <v>25.035699999999999</v>
      </c>
      <c r="G330" s="95">
        <v>4.4985999999999997</v>
      </c>
      <c r="H330" s="95">
        <v>6</v>
      </c>
      <c r="I330" s="95">
        <v>9.5787999999999993</v>
      </c>
      <c r="J330" s="95"/>
      <c r="K330" s="95"/>
      <c r="L330" s="95">
        <v>1.7462</v>
      </c>
      <c r="M330" s="95"/>
      <c r="N330" s="95">
        <v>0</v>
      </c>
      <c r="O330" s="95">
        <v>0</v>
      </c>
      <c r="P330" s="95">
        <v>85.389399999999995</v>
      </c>
      <c r="Q330" s="97"/>
      <c r="R330" s="96"/>
    </row>
    <row r="331" spans="1:18" x14ac:dyDescent="0.25">
      <c r="A331" s="95" t="s">
        <v>539</v>
      </c>
      <c r="B331" s="95">
        <v>49.3994</v>
      </c>
      <c r="C331" s="95"/>
      <c r="D331" s="95">
        <v>32.3613</v>
      </c>
      <c r="E331" s="95">
        <v>22</v>
      </c>
      <c r="F331" s="95">
        <v>15.289099999999999</v>
      </c>
      <c r="G331" s="95">
        <v>1.6777</v>
      </c>
      <c r="H331" s="95">
        <v>9</v>
      </c>
      <c r="I331" s="95">
        <v>4.2426000000000004</v>
      </c>
      <c r="J331" s="95">
        <v>3.5680999999999998</v>
      </c>
      <c r="K331" s="95"/>
      <c r="L331" s="95">
        <v>0.77339999999999998</v>
      </c>
      <c r="M331" s="95"/>
      <c r="N331" s="95">
        <v>0</v>
      </c>
      <c r="O331" s="95">
        <v>0</v>
      </c>
      <c r="P331" s="95">
        <v>54.645200000000003</v>
      </c>
      <c r="Q331" s="97"/>
      <c r="R331" s="96"/>
    </row>
    <row r="332" spans="1:18" x14ac:dyDescent="0.25">
      <c r="A332" s="95" t="s">
        <v>298</v>
      </c>
      <c r="B332" s="95">
        <v>503.25940000000003</v>
      </c>
      <c r="C332" s="95">
        <v>25.760999999999999</v>
      </c>
      <c r="D332" s="95">
        <v>529.0204</v>
      </c>
      <c r="E332" s="95">
        <v>209.01</v>
      </c>
      <c r="F332" s="95">
        <v>163.73179999999999</v>
      </c>
      <c r="G332" s="95">
        <v>11.3195</v>
      </c>
      <c r="H332" s="95">
        <v>106</v>
      </c>
      <c r="I332" s="95">
        <v>69.354600000000005</v>
      </c>
      <c r="J332" s="95">
        <v>27.484100000000002</v>
      </c>
      <c r="K332" s="95">
        <v>6</v>
      </c>
      <c r="L332" s="95">
        <v>12.643599999999999</v>
      </c>
      <c r="M332" s="95"/>
      <c r="N332" s="95">
        <v>0</v>
      </c>
      <c r="O332" s="95">
        <v>0</v>
      </c>
      <c r="P332" s="95">
        <v>567.82399999999996</v>
      </c>
      <c r="Q332" s="97"/>
      <c r="R332" s="96"/>
    </row>
    <row r="333" spans="1:18" x14ac:dyDescent="0.25">
      <c r="A333" s="95" t="s">
        <v>299</v>
      </c>
      <c r="B333" s="95">
        <v>169.97409999999999</v>
      </c>
      <c r="C333" s="95"/>
      <c r="D333" s="95">
        <v>169.97409999999999</v>
      </c>
      <c r="E333" s="95">
        <v>51.6</v>
      </c>
      <c r="F333" s="95">
        <v>52.606999999999999</v>
      </c>
      <c r="G333" s="95"/>
      <c r="H333" s="95">
        <v>25</v>
      </c>
      <c r="I333" s="95">
        <v>22.2836</v>
      </c>
      <c r="J333" s="95">
        <v>2.0373000000000001</v>
      </c>
      <c r="K333" s="95"/>
      <c r="L333" s="95">
        <v>4.0624000000000002</v>
      </c>
      <c r="M333" s="95"/>
      <c r="N333" s="95">
        <v>0</v>
      </c>
      <c r="O333" s="95">
        <v>0</v>
      </c>
      <c r="P333" s="95">
        <v>172.01140000000001</v>
      </c>
      <c r="Q333" s="97"/>
      <c r="R333" s="96"/>
    </row>
    <row r="334" spans="1:18" x14ac:dyDescent="0.25">
      <c r="A334" s="95" t="s">
        <v>540</v>
      </c>
      <c r="B334" s="95">
        <v>68.216499999999996</v>
      </c>
      <c r="C334" s="95"/>
      <c r="D334" s="95">
        <v>52.231099999999998</v>
      </c>
      <c r="E334" s="95">
        <v>42</v>
      </c>
      <c r="F334" s="95">
        <v>21.113</v>
      </c>
      <c r="G334" s="95">
        <v>5.2217000000000002</v>
      </c>
      <c r="H334" s="95">
        <v>14</v>
      </c>
      <c r="I334" s="95">
        <v>6.8475000000000001</v>
      </c>
      <c r="J334" s="95">
        <v>5.3643999999999998</v>
      </c>
      <c r="K334" s="95"/>
      <c r="L334" s="95">
        <v>1.2483</v>
      </c>
      <c r="M334" s="95"/>
      <c r="N334" s="95">
        <v>0</v>
      </c>
      <c r="O334" s="95">
        <v>0</v>
      </c>
      <c r="P334" s="95">
        <v>78.802599999999998</v>
      </c>
      <c r="Q334" s="97"/>
      <c r="R334" s="96"/>
    </row>
    <row r="335" spans="1:18" x14ac:dyDescent="0.25">
      <c r="A335" s="95" t="s">
        <v>541</v>
      </c>
      <c r="B335" s="95">
        <v>35.013100000000001</v>
      </c>
      <c r="C335" s="95"/>
      <c r="D335" s="95">
        <v>29.503799999999998</v>
      </c>
      <c r="E335" s="95">
        <v>12</v>
      </c>
      <c r="F335" s="95">
        <v>10.836600000000001</v>
      </c>
      <c r="G335" s="95">
        <v>0.29089999999999999</v>
      </c>
      <c r="H335" s="95">
        <v>5</v>
      </c>
      <c r="I335" s="95">
        <v>3.8679000000000001</v>
      </c>
      <c r="J335" s="95">
        <v>0.84899999999999998</v>
      </c>
      <c r="K335" s="95"/>
      <c r="L335" s="95">
        <v>0.70509999999999995</v>
      </c>
      <c r="M335" s="95"/>
      <c r="N335" s="95">
        <v>0</v>
      </c>
      <c r="O335" s="95">
        <v>0</v>
      </c>
      <c r="P335" s="95">
        <v>36.152999999999999</v>
      </c>
      <c r="Q335" s="97"/>
      <c r="R335" s="96"/>
    </row>
    <row r="336" spans="1:18" x14ac:dyDescent="0.25">
      <c r="A336" s="95" t="s">
        <v>300</v>
      </c>
      <c r="B336" s="95">
        <v>625.35599999999999</v>
      </c>
      <c r="C336" s="95">
        <v>17.6706</v>
      </c>
      <c r="D336" s="95">
        <v>643.02660000000003</v>
      </c>
      <c r="E336" s="95">
        <v>270.99</v>
      </c>
      <c r="F336" s="95">
        <v>199.01669999999999</v>
      </c>
      <c r="G336" s="95">
        <v>17.993300000000001</v>
      </c>
      <c r="H336" s="95">
        <v>112</v>
      </c>
      <c r="I336" s="95">
        <v>84.300799999999995</v>
      </c>
      <c r="J336" s="95">
        <v>20.7744</v>
      </c>
      <c r="K336" s="95">
        <v>4</v>
      </c>
      <c r="L336" s="95">
        <v>15.3683</v>
      </c>
      <c r="M336" s="95"/>
      <c r="N336" s="95">
        <v>12.8878</v>
      </c>
      <c r="O336" s="95">
        <v>0</v>
      </c>
      <c r="P336" s="95">
        <v>694.68209999999999</v>
      </c>
      <c r="Q336" s="97"/>
      <c r="R336" s="96"/>
    </row>
    <row r="337" spans="1:18" x14ac:dyDescent="0.25">
      <c r="A337" s="95" t="s">
        <v>542</v>
      </c>
      <c r="B337" s="95">
        <v>67.830200000000005</v>
      </c>
      <c r="C337" s="95"/>
      <c r="D337" s="95">
        <v>43.9499</v>
      </c>
      <c r="E337" s="95">
        <v>23</v>
      </c>
      <c r="F337" s="95">
        <v>20.993400000000001</v>
      </c>
      <c r="G337" s="95">
        <v>0.50160000000000005</v>
      </c>
      <c r="H337" s="95">
        <v>10</v>
      </c>
      <c r="I337" s="95">
        <v>5.7618</v>
      </c>
      <c r="J337" s="95">
        <v>3.1785999999999999</v>
      </c>
      <c r="K337" s="95"/>
      <c r="L337" s="95">
        <v>1.0504</v>
      </c>
      <c r="M337" s="95"/>
      <c r="N337" s="95">
        <v>0</v>
      </c>
      <c r="O337" s="95">
        <v>0</v>
      </c>
      <c r="P337" s="95">
        <v>71.510400000000004</v>
      </c>
      <c r="Q337" s="97"/>
      <c r="R337" s="96"/>
    </row>
    <row r="338" spans="1:18" x14ac:dyDescent="0.25">
      <c r="A338" s="95" t="s">
        <v>301</v>
      </c>
      <c r="B338" s="95">
        <v>156.46690000000001</v>
      </c>
      <c r="C338" s="95"/>
      <c r="D338" s="95">
        <v>156.46690000000001</v>
      </c>
      <c r="E338" s="95">
        <v>87</v>
      </c>
      <c r="F338" s="95">
        <v>48.426499999999997</v>
      </c>
      <c r="G338" s="95">
        <v>9.6433999999999997</v>
      </c>
      <c r="H338" s="95">
        <v>25</v>
      </c>
      <c r="I338" s="95">
        <v>20.512799999999999</v>
      </c>
      <c r="J338" s="95">
        <v>3.3654000000000002</v>
      </c>
      <c r="K338" s="95"/>
      <c r="L338" s="95">
        <v>3.7395999999999998</v>
      </c>
      <c r="M338" s="95"/>
      <c r="N338" s="95">
        <v>0</v>
      </c>
      <c r="O338" s="95">
        <v>0</v>
      </c>
      <c r="P338" s="95">
        <v>169.47569999999999</v>
      </c>
      <c r="Q338" s="97"/>
      <c r="R338" s="96"/>
    </row>
    <row r="339" spans="1:18" x14ac:dyDescent="0.25">
      <c r="A339" s="95" t="s">
        <v>302</v>
      </c>
      <c r="B339" s="95">
        <v>382.14229999999998</v>
      </c>
      <c r="C339" s="95"/>
      <c r="D339" s="95">
        <v>382.14229999999998</v>
      </c>
      <c r="E339" s="95">
        <v>164.25</v>
      </c>
      <c r="F339" s="95">
        <v>118.273</v>
      </c>
      <c r="G339" s="95">
        <v>11.494199999999999</v>
      </c>
      <c r="H339" s="95">
        <v>58</v>
      </c>
      <c r="I339" s="95">
        <v>50.0989</v>
      </c>
      <c r="J339" s="95">
        <v>5.9259000000000004</v>
      </c>
      <c r="K339" s="95"/>
      <c r="L339" s="95">
        <v>9.1332000000000004</v>
      </c>
      <c r="M339" s="95"/>
      <c r="N339" s="95">
        <v>0</v>
      </c>
      <c r="O339" s="95">
        <v>0</v>
      </c>
      <c r="P339" s="95">
        <v>399.56240000000003</v>
      </c>
      <c r="Q339" s="97"/>
      <c r="R339" s="96"/>
    </row>
    <row r="340" spans="1:18" x14ac:dyDescent="0.25">
      <c r="A340" s="95" t="s">
        <v>303</v>
      </c>
      <c r="B340" s="95">
        <v>246.0008</v>
      </c>
      <c r="C340" s="95"/>
      <c r="D340" s="95">
        <v>246.0008</v>
      </c>
      <c r="E340" s="95">
        <v>118.29</v>
      </c>
      <c r="F340" s="95">
        <v>76.137200000000007</v>
      </c>
      <c r="G340" s="95">
        <v>10.5382</v>
      </c>
      <c r="H340" s="95">
        <v>22</v>
      </c>
      <c r="I340" s="95">
        <v>32.250700000000002</v>
      </c>
      <c r="J340" s="95"/>
      <c r="K340" s="95"/>
      <c r="L340" s="95">
        <v>5.8794000000000004</v>
      </c>
      <c r="M340" s="95"/>
      <c r="N340" s="95">
        <v>0</v>
      </c>
      <c r="O340" s="95">
        <v>0</v>
      </c>
      <c r="P340" s="95">
        <v>256.53899999999999</v>
      </c>
      <c r="Q340" s="97"/>
      <c r="R340" s="96"/>
    </row>
    <row r="341" spans="1:18" x14ac:dyDescent="0.25">
      <c r="A341" s="95" t="s">
        <v>304</v>
      </c>
      <c r="B341" s="95">
        <v>999.44799999999998</v>
      </c>
      <c r="C341" s="95">
        <v>24.823</v>
      </c>
      <c r="D341" s="95">
        <v>1024.271</v>
      </c>
      <c r="E341" s="95">
        <v>521.79</v>
      </c>
      <c r="F341" s="95">
        <v>317.01190000000003</v>
      </c>
      <c r="G341" s="95">
        <v>51.194499999999998</v>
      </c>
      <c r="H341" s="95">
        <v>148</v>
      </c>
      <c r="I341" s="95">
        <v>134.28190000000001</v>
      </c>
      <c r="J341" s="95">
        <v>10.288600000000001</v>
      </c>
      <c r="K341" s="95">
        <v>1</v>
      </c>
      <c r="L341" s="95">
        <v>24.4801</v>
      </c>
      <c r="M341" s="95"/>
      <c r="N341" s="95">
        <v>0</v>
      </c>
      <c r="O341" s="95">
        <v>0</v>
      </c>
      <c r="P341" s="95">
        <v>1085.7541000000001</v>
      </c>
      <c r="Q341" s="97"/>
      <c r="R341" s="96"/>
    </row>
    <row r="342" spans="1:18" x14ac:dyDescent="0.25">
      <c r="A342" s="95" t="s">
        <v>305</v>
      </c>
      <c r="B342" s="95">
        <v>731.0222</v>
      </c>
      <c r="C342" s="95">
        <v>41.870100000000001</v>
      </c>
      <c r="D342" s="95">
        <v>772.89229999999998</v>
      </c>
      <c r="E342" s="95">
        <v>560.08000000000004</v>
      </c>
      <c r="F342" s="95">
        <v>239.21019999999999</v>
      </c>
      <c r="G342" s="95">
        <v>80.217500000000001</v>
      </c>
      <c r="H342" s="95">
        <v>126</v>
      </c>
      <c r="I342" s="95">
        <v>101.3262</v>
      </c>
      <c r="J342" s="95">
        <v>18.505400000000002</v>
      </c>
      <c r="K342" s="95"/>
      <c r="L342" s="95">
        <v>18.472100000000001</v>
      </c>
      <c r="M342" s="95"/>
      <c r="N342" s="95">
        <v>17.744700000000002</v>
      </c>
      <c r="O342" s="95">
        <v>0</v>
      </c>
      <c r="P342" s="95">
        <v>889.35990000000004</v>
      </c>
      <c r="Q342" s="97"/>
      <c r="R342" s="96"/>
    </row>
    <row r="343" spans="1:18" x14ac:dyDescent="0.25">
      <c r="A343" s="95" t="s">
        <v>306</v>
      </c>
      <c r="B343" s="95">
        <v>1108.1373000000001</v>
      </c>
      <c r="C343" s="95"/>
      <c r="D343" s="95">
        <v>1108.1373000000001</v>
      </c>
      <c r="E343" s="95">
        <v>644.24</v>
      </c>
      <c r="F343" s="95">
        <v>342.96850000000001</v>
      </c>
      <c r="G343" s="95">
        <v>75.317899999999995</v>
      </c>
      <c r="H343" s="95">
        <v>172</v>
      </c>
      <c r="I343" s="95">
        <v>145.27680000000001</v>
      </c>
      <c r="J343" s="95">
        <v>20.042400000000001</v>
      </c>
      <c r="K343" s="95"/>
      <c r="L343" s="95">
        <v>26.484500000000001</v>
      </c>
      <c r="M343" s="95"/>
      <c r="N343" s="95">
        <v>0</v>
      </c>
      <c r="O343" s="95">
        <v>0</v>
      </c>
      <c r="P343" s="95">
        <v>1203.4975999999999</v>
      </c>
      <c r="Q343" s="97"/>
      <c r="R343" s="96"/>
    </row>
    <row r="344" spans="1:18" x14ac:dyDescent="0.25">
      <c r="A344" s="95" t="s">
        <v>307</v>
      </c>
      <c r="B344" s="95">
        <v>140.25399999999999</v>
      </c>
      <c r="C344" s="95"/>
      <c r="D344" s="95">
        <v>140.25399999999999</v>
      </c>
      <c r="E344" s="95">
        <v>82</v>
      </c>
      <c r="F344" s="95">
        <v>43.4086</v>
      </c>
      <c r="G344" s="95">
        <v>9.6478000000000002</v>
      </c>
      <c r="H344" s="95">
        <v>15</v>
      </c>
      <c r="I344" s="95">
        <v>18.3873</v>
      </c>
      <c r="J344" s="95"/>
      <c r="K344" s="95"/>
      <c r="L344" s="95">
        <v>3.3521000000000001</v>
      </c>
      <c r="M344" s="95"/>
      <c r="N344" s="95">
        <v>0</v>
      </c>
      <c r="O344" s="95">
        <v>0</v>
      </c>
      <c r="P344" s="95">
        <v>149.90180000000001</v>
      </c>
      <c r="Q344" s="97"/>
      <c r="R344" s="96"/>
    </row>
    <row r="345" spans="1:18" x14ac:dyDescent="0.25">
      <c r="A345" s="95" t="s">
        <v>308</v>
      </c>
      <c r="B345" s="95">
        <v>608.14919999999995</v>
      </c>
      <c r="C345" s="95">
        <v>28.2988</v>
      </c>
      <c r="D345" s="95">
        <v>636.44799999999998</v>
      </c>
      <c r="E345" s="95">
        <v>432.18</v>
      </c>
      <c r="F345" s="95">
        <v>196.98070000000001</v>
      </c>
      <c r="G345" s="95">
        <v>58.799799999999998</v>
      </c>
      <c r="H345" s="95">
        <v>55</v>
      </c>
      <c r="I345" s="95">
        <v>83.438299999999998</v>
      </c>
      <c r="J345" s="95"/>
      <c r="K345" s="95"/>
      <c r="L345" s="95">
        <v>15.2111</v>
      </c>
      <c r="M345" s="95"/>
      <c r="N345" s="95">
        <v>15.1808</v>
      </c>
      <c r="O345" s="95">
        <v>0</v>
      </c>
      <c r="P345" s="95">
        <v>710.42859999999996</v>
      </c>
      <c r="Q345" s="97"/>
      <c r="R345" s="96"/>
    </row>
    <row r="346" spans="1:18" x14ac:dyDescent="0.25">
      <c r="A346" s="95" t="s">
        <v>309</v>
      </c>
      <c r="B346" s="95">
        <v>207.86789999999999</v>
      </c>
      <c r="C346" s="95"/>
      <c r="D346" s="95">
        <v>207.86789999999999</v>
      </c>
      <c r="E346" s="95">
        <v>148.69999999999999</v>
      </c>
      <c r="F346" s="95">
        <v>64.335099999999997</v>
      </c>
      <c r="G346" s="95">
        <v>21.091200000000001</v>
      </c>
      <c r="H346" s="95">
        <v>34</v>
      </c>
      <c r="I346" s="95">
        <v>27.2515</v>
      </c>
      <c r="J346" s="95">
        <v>5.0613999999999999</v>
      </c>
      <c r="K346" s="95">
        <v>5</v>
      </c>
      <c r="L346" s="95">
        <v>4.968</v>
      </c>
      <c r="M346" s="95">
        <v>1.9199999999999998E-2</v>
      </c>
      <c r="N346" s="95">
        <v>0</v>
      </c>
      <c r="O346" s="95">
        <v>0</v>
      </c>
      <c r="P346" s="95">
        <v>234.03970000000001</v>
      </c>
      <c r="Q346" s="97"/>
      <c r="R346" s="96"/>
    </row>
    <row r="347" spans="1:18" x14ac:dyDescent="0.25">
      <c r="A347" s="95" t="s">
        <v>310</v>
      </c>
      <c r="B347" s="95">
        <v>1091.4537</v>
      </c>
      <c r="C347" s="95"/>
      <c r="D347" s="95">
        <v>1091.4537</v>
      </c>
      <c r="E347" s="95">
        <v>835.4</v>
      </c>
      <c r="F347" s="95">
        <v>337.80489999999998</v>
      </c>
      <c r="G347" s="95">
        <v>124.39879999999999</v>
      </c>
      <c r="H347" s="95">
        <v>156</v>
      </c>
      <c r="I347" s="95">
        <v>143.08959999999999</v>
      </c>
      <c r="J347" s="95">
        <v>9.6828000000000003</v>
      </c>
      <c r="K347" s="95">
        <v>4</v>
      </c>
      <c r="L347" s="95">
        <v>26.085699999999999</v>
      </c>
      <c r="M347" s="95"/>
      <c r="N347" s="95">
        <v>0</v>
      </c>
      <c r="O347" s="95">
        <v>0</v>
      </c>
      <c r="P347" s="95">
        <v>1225.5353</v>
      </c>
      <c r="Q347" s="97"/>
      <c r="R347" s="96"/>
    </row>
    <row r="348" spans="1:18" x14ac:dyDescent="0.25">
      <c r="A348" s="95" t="s">
        <v>311</v>
      </c>
      <c r="B348" s="97">
        <v>1327.3631</v>
      </c>
      <c r="C348" s="95">
        <v>42.856699999999996</v>
      </c>
      <c r="D348" s="97">
        <v>1370.2198000000001</v>
      </c>
      <c r="E348" s="95">
        <v>918.5</v>
      </c>
      <c r="F348" s="95">
        <v>424.08300000000003</v>
      </c>
      <c r="G348" s="95">
        <v>123.60420000000001</v>
      </c>
      <c r="H348" s="95">
        <v>215</v>
      </c>
      <c r="I348" s="95">
        <v>179.63579999999999</v>
      </c>
      <c r="J348" s="95">
        <v>26.523099999999999</v>
      </c>
      <c r="K348" s="95">
        <v>71</v>
      </c>
      <c r="L348" s="95">
        <v>32.7483</v>
      </c>
      <c r="M348" s="95">
        <v>22.951000000000001</v>
      </c>
      <c r="N348" s="95">
        <v>0</v>
      </c>
      <c r="O348" s="95">
        <v>0</v>
      </c>
      <c r="P348" s="97">
        <v>1543.2981</v>
      </c>
      <c r="Q348" s="97"/>
      <c r="R348" s="96"/>
    </row>
    <row r="349" spans="1:18" x14ac:dyDescent="0.25">
      <c r="A349" s="95" t="s">
        <v>312</v>
      </c>
      <c r="B349" s="95">
        <v>671.98320000000001</v>
      </c>
      <c r="C349" s="95">
        <v>25.623899999999999</v>
      </c>
      <c r="D349" s="95">
        <v>697.60709999999995</v>
      </c>
      <c r="E349" s="95">
        <v>375</v>
      </c>
      <c r="F349" s="95">
        <v>215.90940000000001</v>
      </c>
      <c r="G349" s="95">
        <v>39.7727</v>
      </c>
      <c r="H349" s="95">
        <v>126</v>
      </c>
      <c r="I349" s="95">
        <v>91.456299999999999</v>
      </c>
      <c r="J349" s="95">
        <v>25.907800000000002</v>
      </c>
      <c r="K349" s="95">
        <v>13</v>
      </c>
      <c r="L349" s="95">
        <v>16.672799999999999</v>
      </c>
      <c r="M349" s="95"/>
      <c r="N349" s="95">
        <v>9.0581999999999994</v>
      </c>
      <c r="O349" s="95">
        <v>0</v>
      </c>
      <c r="P349" s="95">
        <v>772.34580000000005</v>
      </c>
      <c r="Q349" s="97"/>
      <c r="R349" s="96"/>
    </row>
    <row r="350" spans="1:18" x14ac:dyDescent="0.25">
      <c r="A350" s="95" t="s">
        <v>543</v>
      </c>
      <c r="B350" s="95">
        <v>133.36519999999999</v>
      </c>
      <c r="C350" s="95"/>
      <c r="D350" s="95">
        <v>105.88500000000001</v>
      </c>
      <c r="E350" s="95">
        <v>81</v>
      </c>
      <c r="F350" s="95">
        <v>41.276499999999999</v>
      </c>
      <c r="G350" s="95">
        <v>9.9308999999999994</v>
      </c>
      <c r="H350" s="95">
        <v>21</v>
      </c>
      <c r="I350" s="95">
        <v>13.881500000000001</v>
      </c>
      <c r="J350" s="95">
        <v>5.3388999999999998</v>
      </c>
      <c r="K350" s="95">
        <v>1</v>
      </c>
      <c r="L350" s="95">
        <v>2.5306999999999999</v>
      </c>
      <c r="M350" s="95"/>
      <c r="N350" s="95">
        <v>0</v>
      </c>
      <c r="O350" s="95">
        <v>0</v>
      </c>
      <c r="P350" s="95">
        <v>148.63499999999999</v>
      </c>
      <c r="Q350" s="97"/>
      <c r="R350" s="96"/>
    </row>
    <row r="351" spans="1:18" x14ac:dyDescent="0.25">
      <c r="A351" s="95" t="s">
        <v>313</v>
      </c>
      <c r="B351" s="95">
        <v>1297.836</v>
      </c>
      <c r="C351" s="95">
        <v>48.440100000000001</v>
      </c>
      <c r="D351" s="95">
        <v>1346.2761</v>
      </c>
      <c r="E351" s="95">
        <v>633</v>
      </c>
      <c r="F351" s="95">
        <v>416.67250000000001</v>
      </c>
      <c r="G351" s="95">
        <v>54.081899999999997</v>
      </c>
      <c r="H351" s="95">
        <v>181</v>
      </c>
      <c r="I351" s="95">
        <v>176.49680000000001</v>
      </c>
      <c r="J351" s="95">
        <v>3.3774000000000002</v>
      </c>
      <c r="K351" s="95">
        <v>16</v>
      </c>
      <c r="L351" s="95">
        <v>32.176000000000002</v>
      </c>
      <c r="M351" s="95"/>
      <c r="N351" s="95">
        <v>8.1559000000000008</v>
      </c>
      <c r="O351" s="95">
        <v>0</v>
      </c>
      <c r="P351" s="95">
        <v>1411.8913</v>
      </c>
      <c r="Q351" s="97"/>
      <c r="R351" s="96"/>
    </row>
    <row r="352" spans="1:18" x14ac:dyDescent="0.25">
      <c r="A352" s="95" t="s">
        <v>314</v>
      </c>
      <c r="B352" s="95">
        <v>4354.2933000000003</v>
      </c>
      <c r="C352" s="95">
        <v>186.89109999999999</v>
      </c>
      <c r="D352" s="95">
        <v>4541.1844000000001</v>
      </c>
      <c r="E352" s="95">
        <v>2615.58</v>
      </c>
      <c r="F352" s="95">
        <v>1405.4965999999999</v>
      </c>
      <c r="G352" s="95">
        <v>302.52089999999998</v>
      </c>
      <c r="H352" s="95">
        <v>481</v>
      </c>
      <c r="I352" s="95">
        <v>595.34929999999997</v>
      </c>
      <c r="J352" s="95"/>
      <c r="K352" s="95">
        <v>714</v>
      </c>
      <c r="L352" s="95">
        <v>108.5343</v>
      </c>
      <c r="M352" s="95">
        <v>363.27940000000001</v>
      </c>
      <c r="N352" s="95">
        <v>55.704300000000003</v>
      </c>
      <c r="O352" s="95">
        <v>0</v>
      </c>
      <c r="P352" s="95">
        <v>5262.6890000000003</v>
      </c>
      <c r="Q352" s="97"/>
      <c r="R352" s="96"/>
    </row>
    <row r="353" spans="1:18" x14ac:dyDescent="0.25">
      <c r="A353" s="95" t="s">
        <v>315</v>
      </c>
      <c r="B353" s="95">
        <v>189.3537</v>
      </c>
      <c r="C353" s="95"/>
      <c r="D353" s="95">
        <v>189.3537</v>
      </c>
      <c r="E353" s="95">
        <v>98.95</v>
      </c>
      <c r="F353" s="95">
        <v>58.604999999999997</v>
      </c>
      <c r="G353" s="95">
        <v>10.0863</v>
      </c>
      <c r="H353" s="95">
        <v>28</v>
      </c>
      <c r="I353" s="95">
        <v>24.824300000000001</v>
      </c>
      <c r="J353" s="95">
        <v>2.3818000000000001</v>
      </c>
      <c r="K353" s="95"/>
      <c r="L353" s="95">
        <v>4.5255999999999998</v>
      </c>
      <c r="M353" s="95"/>
      <c r="N353" s="95">
        <v>0</v>
      </c>
      <c r="O353" s="95">
        <v>0</v>
      </c>
      <c r="P353" s="95">
        <v>201.8218</v>
      </c>
      <c r="Q353" s="97"/>
      <c r="R353" s="96"/>
    </row>
    <row r="354" spans="1:18" x14ac:dyDescent="0.25">
      <c r="A354" s="95" t="s">
        <v>316</v>
      </c>
      <c r="B354" s="95">
        <v>203.93700000000001</v>
      </c>
      <c r="C354" s="95"/>
      <c r="D354" s="95">
        <v>203.93700000000001</v>
      </c>
      <c r="E354" s="95">
        <v>84</v>
      </c>
      <c r="F354" s="95">
        <v>63.118499999999997</v>
      </c>
      <c r="G354" s="95">
        <v>5.2203999999999997</v>
      </c>
      <c r="H354" s="95">
        <v>46</v>
      </c>
      <c r="I354" s="95">
        <v>26.7361</v>
      </c>
      <c r="J354" s="95">
        <v>14.447900000000001</v>
      </c>
      <c r="K354" s="95"/>
      <c r="L354" s="95">
        <v>4.8741000000000003</v>
      </c>
      <c r="M354" s="95"/>
      <c r="N354" s="95">
        <v>0</v>
      </c>
      <c r="O354" s="95">
        <v>0</v>
      </c>
      <c r="P354" s="95">
        <v>223.6053</v>
      </c>
      <c r="Q354" s="97"/>
      <c r="R354" s="96"/>
    </row>
    <row r="355" spans="1:18" x14ac:dyDescent="0.25">
      <c r="A355" s="95" t="s">
        <v>317</v>
      </c>
      <c r="B355" s="95">
        <v>178.78880000000001</v>
      </c>
      <c r="C355" s="95"/>
      <c r="D355" s="95">
        <v>178.78880000000001</v>
      </c>
      <c r="E355" s="95">
        <v>54</v>
      </c>
      <c r="F355" s="95">
        <v>55.335099999999997</v>
      </c>
      <c r="G355" s="95"/>
      <c r="H355" s="95">
        <v>17</v>
      </c>
      <c r="I355" s="95">
        <v>23.4392</v>
      </c>
      <c r="J355" s="95"/>
      <c r="K355" s="95"/>
      <c r="L355" s="95">
        <v>4.2731000000000003</v>
      </c>
      <c r="M355" s="95"/>
      <c r="N355" s="95">
        <v>0</v>
      </c>
      <c r="O355" s="95">
        <v>0</v>
      </c>
      <c r="P355" s="95">
        <v>178.78880000000001</v>
      </c>
      <c r="Q355" s="97"/>
      <c r="R355" s="96"/>
    </row>
    <row r="356" spans="1:18" x14ac:dyDescent="0.25">
      <c r="A356" s="95" t="s">
        <v>318</v>
      </c>
      <c r="B356" s="95">
        <v>114.60590000000001</v>
      </c>
      <c r="C356" s="95"/>
      <c r="D356" s="95">
        <v>114.60590000000001</v>
      </c>
      <c r="E356" s="95">
        <v>48</v>
      </c>
      <c r="F356" s="95">
        <v>35.470500000000001</v>
      </c>
      <c r="G356" s="95">
        <v>3.1324000000000001</v>
      </c>
      <c r="H356" s="95">
        <v>6</v>
      </c>
      <c r="I356" s="95">
        <v>15.024800000000001</v>
      </c>
      <c r="J356" s="95"/>
      <c r="K356" s="95"/>
      <c r="L356" s="95">
        <v>2.7391000000000001</v>
      </c>
      <c r="M356" s="95"/>
      <c r="N356" s="95">
        <v>0.97819999999999996</v>
      </c>
      <c r="O356" s="95">
        <v>0</v>
      </c>
      <c r="P356" s="95">
        <v>118.7165</v>
      </c>
      <c r="Q356" s="97"/>
      <c r="R356" s="96"/>
    </row>
    <row r="357" spans="1:18" x14ac:dyDescent="0.25">
      <c r="A357" s="95" t="s">
        <v>319</v>
      </c>
      <c r="B357" s="95">
        <v>178.40649999999999</v>
      </c>
      <c r="C357" s="95"/>
      <c r="D357" s="95">
        <v>178.40649999999999</v>
      </c>
      <c r="E357" s="95">
        <v>90</v>
      </c>
      <c r="F357" s="95">
        <v>55.216799999999999</v>
      </c>
      <c r="G357" s="95">
        <v>8.6958000000000002</v>
      </c>
      <c r="H357" s="95">
        <v>26</v>
      </c>
      <c r="I357" s="95">
        <v>23.389099999999999</v>
      </c>
      <c r="J357" s="95">
        <v>1.9581999999999999</v>
      </c>
      <c r="K357" s="95"/>
      <c r="L357" s="95">
        <v>4.2638999999999996</v>
      </c>
      <c r="M357" s="95"/>
      <c r="N357" s="95">
        <v>0</v>
      </c>
      <c r="O357" s="95">
        <v>0</v>
      </c>
      <c r="P357" s="95">
        <v>189.06049999999999</v>
      </c>
      <c r="Q357" s="97"/>
      <c r="R357" s="96"/>
    </row>
    <row r="358" spans="1:18" x14ac:dyDescent="0.25">
      <c r="A358" s="95" t="s">
        <v>320</v>
      </c>
      <c r="B358" s="95">
        <v>1193.9849999999999</v>
      </c>
      <c r="C358" s="95">
        <v>44.381900000000002</v>
      </c>
      <c r="D358" s="95">
        <v>1238.3669</v>
      </c>
      <c r="E358" s="95">
        <v>408.07</v>
      </c>
      <c r="F358" s="95">
        <v>383.27460000000002</v>
      </c>
      <c r="G358" s="95">
        <v>6.1989000000000001</v>
      </c>
      <c r="H358" s="95">
        <v>172</v>
      </c>
      <c r="I358" s="95">
        <v>162.34989999999999</v>
      </c>
      <c r="J358" s="95">
        <v>7.2375999999999996</v>
      </c>
      <c r="K358" s="95">
        <v>10</v>
      </c>
      <c r="L358" s="95">
        <v>29.597000000000001</v>
      </c>
      <c r="M358" s="95"/>
      <c r="N358" s="95">
        <v>0</v>
      </c>
      <c r="O358" s="95">
        <v>0</v>
      </c>
      <c r="P358" s="95">
        <v>1251.8034</v>
      </c>
      <c r="Q358" s="97"/>
      <c r="R358" s="96"/>
    </row>
    <row r="359" spans="1:18" x14ac:dyDescent="0.25">
      <c r="A359" s="95" t="s">
        <v>321</v>
      </c>
      <c r="B359" s="95">
        <v>143.28970000000001</v>
      </c>
      <c r="C359" s="95"/>
      <c r="D359" s="95">
        <v>143.28970000000001</v>
      </c>
      <c r="E359" s="95">
        <v>51</v>
      </c>
      <c r="F359" s="95">
        <v>44.348199999999999</v>
      </c>
      <c r="G359" s="95">
        <v>1.663</v>
      </c>
      <c r="H359" s="95">
        <v>24</v>
      </c>
      <c r="I359" s="95">
        <v>18.785299999999999</v>
      </c>
      <c r="J359" s="95">
        <v>3.911</v>
      </c>
      <c r="K359" s="95"/>
      <c r="L359" s="95">
        <v>3.4245999999999999</v>
      </c>
      <c r="M359" s="95"/>
      <c r="N359" s="95">
        <v>1.5958000000000001</v>
      </c>
      <c r="O359" s="95">
        <v>0</v>
      </c>
      <c r="P359" s="95">
        <v>150.45949999999999</v>
      </c>
      <c r="Q359" s="97"/>
      <c r="R359" s="96"/>
    </row>
    <row r="360" spans="1:18" x14ac:dyDescent="0.25">
      <c r="A360" s="95" t="s">
        <v>322</v>
      </c>
      <c r="B360" s="95">
        <v>133.8861</v>
      </c>
      <c r="C360" s="95"/>
      <c r="D360" s="95">
        <v>133.8861</v>
      </c>
      <c r="E360" s="95">
        <v>76</v>
      </c>
      <c r="F360" s="95">
        <v>41.4377</v>
      </c>
      <c r="G360" s="95">
        <v>8.6405999999999992</v>
      </c>
      <c r="H360" s="95">
        <v>32</v>
      </c>
      <c r="I360" s="95">
        <v>17.552499999999998</v>
      </c>
      <c r="J360" s="95">
        <v>10.835599999999999</v>
      </c>
      <c r="K360" s="95"/>
      <c r="L360" s="95">
        <v>3.1999</v>
      </c>
      <c r="M360" s="95"/>
      <c r="N360" s="95">
        <v>0</v>
      </c>
      <c r="O360" s="95">
        <v>0</v>
      </c>
      <c r="P360" s="95">
        <v>153.3623</v>
      </c>
      <c r="Q360" s="97"/>
      <c r="R360" s="96"/>
    </row>
    <row r="361" spans="1:18" x14ac:dyDescent="0.25">
      <c r="A361" s="95" t="s">
        <v>323</v>
      </c>
      <c r="B361" s="95">
        <v>680.07159999999999</v>
      </c>
      <c r="C361" s="95">
        <v>9.7059999999999995</v>
      </c>
      <c r="D361" s="95">
        <v>689.77760000000001</v>
      </c>
      <c r="E361" s="95">
        <v>406</v>
      </c>
      <c r="F361" s="95">
        <v>213.4862</v>
      </c>
      <c r="G361" s="95">
        <v>48.128500000000003</v>
      </c>
      <c r="H361" s="95">
        <v>116</v>
      </c>
      <c r="I361" s="95">
        <v>90.4298</v>
      </c>
      <c r="J361" s="95">
        <v>19.177600000000002</v>
      </c>
      <c r="K361" s="95"/>
      <c r="L361" s="95">
        <v>16.485700000000001</v>
      </c>
      <c r="M361" s="95"/>
      <c r="N361" s="95">
        <v>0</v>
      </c>
      <c r="O361" s="95">
        <v>0</v>
      </c>
      <c r="P361" s="95">
        <v>757.08370000000002</v>
      </c>
      <c r="Q361" s="97"/>
      <c r="R361" s="96"/>
    </row>
    <row r="362" spans="1:18" x14ac:dyDescent="0.25">
      <c r="A362" s="95" t="s">
        <v>324</v>
      </c>
      <c r="B362" s="95">
        <v>171.48400000000001</v>
      </c>
      <c r="C362" s="95">
        <v>7.8090000000000002</v>
      </c>
      <c r="D362" s="95">
        <v>179.29300000000001</v>
      </c>
      <c r="E362" s="95">
        <v>144</v>
      </c>
      <c r="F362" s="95">
        <v>55.491199999999999</v>
      </c>
      <c r="G362" s="95">
        <v>22.127199999999998</v>
      </c>
      <c r="H362" s="95">
        <v>46</v>
      </c>
      <c r="I362" s="95">
        <v>23.505299999999998</v>
      </c>
      <c r="J362" s="95">
        <v>16.870999999999999</v>
      </c>
      <c r="K362" s="95"/>
      <c r="L362" s="95">
        <v>4.2850999999999999</v>
      </c>
      <c r="M362" s="95"/>
      <c r="N362" s="95">
        <v>0</v>
      </c>
      <c r="O362" s="95">
        <v>0</v>
      </c>
      <c r="P362" s="95">
        <v>218.2912</v>
      </c>
      <c r="Q362" s="97"/>
      <c r="R362" s="96"/>
    </row>
    <row r="363" spans="1:18" x14ac:dyDescent="0.25">
      <c r="A363" s="95" t="s">
        <v>325</v>
      </c>
      <c r="B363" s="95">
        <v>522.79999999999995</v>
      </c>
      <c r="C363" s="95">
        <v>9.6862999999999992</v>
      </c>
      <c r="D363" s="95">
        <v>532.48630000000003</v>
      </c>
      <c r="E363" s="95">
        <v>332.81</v>
      </c>
      <c r="F363" s="95">
        <v>164.80449999999999</v>
      </c>
      <c r="G363" s="95">
        <v>42.001399999999997</v>
      </c>
      <c r="H363" s="95">
        <v>76</v>
      </c>
      <c r="I363" s="95">
        <v>69.808999999999997</v>
      </c>
      <c r="J363" s="95">
        <v>4.6433</v>
      </c>
      <c r="K363" s="95">
        <v>2</v>
      </c>
      <c r="L363" s="95">
        <v>12.7264</v>
      </c>
      <c r="M363" s="95"/>
      <c r="N363" s="95">
        <v>0</v>
      </c>
      <c r="O363" s="95">
        <v>0</v>
      </c>
      <c r="P363" s="95">
        <v>579.13099999999997</v>
      </c>
      <c r="Q363" s="97"/>
      <c r="R363" s="96"/>
    </row>
    <row r="364" spans="1:18" x14ac:dyDescent="0.25">
      <c r="A364" s="95" t="s">
        <v>326</v>
      </c>
      <c r="B364" s="95">
        <v>121.5317</v>
      </c>
      <c r="C364" s="95"/>
      <c r="D364" s="95">
        <v>121.5317</v>
      </c>
      <c r="E364" s="95">
        <v>75</v>
      </c>
      <c r="F364" s="95">
        <v>37.614100000000001</v>
      </c>
      <c r="G364" s="95">
        <v>9.3465000000000007</v>
      </c>
      <c r="H364" s="95">
        <v>22</v>
      </c>
      <c r="I364" s="95">
        <v>15.9328</v>
      </c>
      <c r="J364" s="95">
        <v>4.5503999999999998</v>
      </c>
      <c r="K364" s="95"/>
      <c r="L364" s="95">
        <v>2.9045999999999998</v>
      </c>
      <c r="M364" s="95"/>
      <c r="N364" s="95">
        <v>0</v>
      </c>
      <c r="O364" s="95">
        <v>0</v>
      </c>
      <c r="P364" s="95">
        <v>135.42859999999999</v>
      </c>
      <c r="Q364" s="97"/>
      <c r="R364" s="96"/>
    </row>
    <row r="365" spans="1:18" x14ac:dyDescent="0.25">
      <c r="A365" s="95" t="s">
        <v>327</v>
      </c>
      <c r="B365" s="95">
        <v>533.25810000000001</v>
      </c>
      <c r="C365" s="95">
        <v>43.790300000000002</v>
      </c>
      <c r="D365" s="95">
        <v>577.04840000000002</v>
      </c>
      <c r="E365" s="95">
        <v>217.62</v>
      </c>
      <c r="F365" s="95">
        <v>178.59649999999999</v>
      </c>
      <c r="G365" s="95">
        <v>9.7559000000000005</v>
      </c>
      <c r="H365" s="95">
        <v>68</v>
      </c>
      <c r="I365" s="95">
        <v>75.650999999999996</v>
      </c>
      <c r="J365" s="95"/>
      <c r="K365" s="95"/>
      <c r="L365" s="95">
        <v>13.791499999999999</v>
      </c>
      <c r="M365" s="95"/>
      <c r="N365" s="95">
        <v>0</v>
      </c>
      <c r="O365" s="95">
        <v>0</v>
      </c>
      <c r="P365" s="95">
        <v>586.80430000000001</v>
      </c>
      <c r="Q365" s="97"/>
      <c r="R365" s="96"/>
    </row>
    <row r="366" spans="1:18" x14ac:dyDescent="0.25">
      <c r="A366" s="95" t="s">
        <v>328</v>
      </c>
      <c r="B366" s="95">
        <v>676.75540000000001</v>
      </c>
      <c r="C366" s="95">
        <v>24.945900000000002</v>
      </c>
      <c r="D366" s="95">
        <v>701.70129999999995</v>
      </c>
      <c r="E366" s="95">
        <v>120.03</v>
      </c>
      <c r="F366" s="95">
        <v>217.17660000000001</v>
      </c>
      <c r="G366" s="95"/>
      <c r="H366" s="95">
        <v>96</v>
      </c>
      <c r="I366" s="95">
        <v>91.992999999999995</v>
      </c>
      <c r="J366" s="95">
        <v>3.0051999999999999</v>
      </c>
      <c r="K366" s="95">
        <v>2</v>
      </c>
      <c r="L366" s="95">
        <v>16.770700000000001</v>
      </c>
      <c r="M366" s="95"/>
      <c r="N366" s="95">
        <v>0</v>
      </c>
      <c r="O366" s="95">
        <v>0</v>
      </c>
      <c r="P366" s="95">
        <v>704.70650000000001</v>
      </c>
      <c r="Q366" s="97"/>
      <c r="R366" s="96"/>
    </row>
    <row r="367" spans="1:18" x14ac:dyDescent="0.25">
      <c r="A367" s="95" t="s">
        <v>544</v>
      </c>
      <c r="B367" s="95">
        <v>66.759200000000007</v>
      </c>
      <c r="C367" s="95"/>
      <c r="D367" s="95">
        <v>46.946800000000003</v>
      </c>
      <c r="E367" s="95">
        <v>47.52</v>
      </c>
      <c r="F367" s="95">
        <v>20.661999999999999</v>
      </c>
      <c r="G367" s="95">
        <v>6.7145000000000001</v>
      </c>
      <c r="H367" s="95">
        <v>9</v>
      </c>
      <c r="I367" s="95">
        <v>6.1547000000000001</v>
      </c>
      <c r="J367" s="95">
        <v>2.1339999999999999</v>
      </c>
      <c r="K367" s="95"/>
      <c r="L367" s="95">
        <v>1.1220000000000001</v>
      </c>
      <c r="M367" s="95"/>
      <c r="N367" s="95">
        <v>0</v>
      </c>
      <c r="O367" s="95">
        <v>0</v>
      </c>
      <c r="P367" s="95">
        <v>75.607699999999994</v>
      </c>
      <c r="Q367" s="97"/>
      <c r="R367" s="96"/>
    </row>
    <row r="368" spans="1:18" x14ac:dyDescent="0.25">
      <c r="A368" s="95" t="s">
        <v>329</v>
      </c>
      <c r="B368" s="95">
        <v>321.75189999999998</v>
      </c>
      <c r="C368" s="95">
        <v>12.8292</v>
      </c>
      <c r="D368" s="95">
        <v>334.58109999999999</v>
      </c>
      <c r="E368" s="95">
        <v>168.76</v>
      </c>
      <c r="F368" s="95">
        <v>103.55289999999999</v>
      </c>
      <c r="G368" s="95">
        <v>16.3018</v>
      </c>
      <c r="H368" s="95">
        <v>64</v>
      </c>
      <c r="I368" s="95">
        <v>43.863599999999998</v>
      </c>
      <c r="J368" s="95">
        <v>15.1023</v>
      </c>
      <c r="K368" s="95"/>
      <c r="L368" s="95">
        <v>7.9965000000000002</v>
      </c>
      <c r="M368" s="95"/>
      <c r="N368" s="95">
        <v>0</v>
      </c>
      <c r="O368" s="95">
        <v>0</v>
      </c>
      <c r="P368" s="95">
        <v>365.98520000000002</v>
      </c>
      <c r="Q368" s="97"/>
      <c r="R368" s="96"/>
    </row>
    <row r="369" spans="1:18" x14ac:dyDescent="0.25">
      <c r="A369" s="95" t="s">
        <v>330</v>
      </c>
      <c r="B369" s="95">
        <v>576.62710000000004</v>
      </c>
      <c r="C369" s="95">
        <v>28.756900000000002</v>
      </c>
      <c r="D369" s="95">
        <v>605.38400000000001</v>
      </c>
      <c r="E369" s="95">
        <v>432</v>
      </c>
      <c r="F369" s="95">
        <v>187.3663</v>
      </c>
      <c r="G369" s="95">
        <v>61.1584</v>
      </c>
      <c r="H369" s="95">
        <v>97</v>
      </c>
      <c r="I369" s="95">
        <v>79.365799999999993</v>
      </c>
      <c r="J369" s="95">
        <v>13.2256</v>
      </c>
      <c r="K369" s="95"/>
      <c r="L369" s="95">
        <v>14.4687</v>
      </c>
      <c r="M369" s="95"/>
      <c r="N369" s="95">
        <v>12.623900000000001</v>
      </c>
      <c r="O369" s="95">
        <v>0</v>
      </c>
      <c r="P369" s="95">
        <v>692.39189999999996</v>
      </c>
      <c r="Q369" s="97"/>
      <c r="R369" s="96"/>
    </row>
    <row r="370" spans="1:18" x14ac:dyDescent="0.25">
      <c r="A370" s="95" t="s">
        <v>331</v>
      </c>
      <c r="B370" s="95">
        <v>219.25229999999999</v>
      </c>
      <c r="C370" s="95"/>
      <c r="D370" s="95">
        <v>219.25229999999999</v>
      </c>
      <c r="E370" s="95">
        <v>132.02000000000001</v>
      </c>
      <c r="F370" s="95">
        <v>67.858599999999996</v>
      </c>
      <c r="G370" s="95">
        <v>16.040400000000002</v>
      </c>
      <c r="H370" s="95">
        <v>48</v>
      </c>
      <c r="I370" s="95">
        <v>28.744</v>
      </c>
      <c r="J370" s="95">
        <v>14.442</v>
      </c>
      <c r="K370" s="95"/>
      <c r="L370" s="95">
        <v>5.2401</v>
      </c>
      <c r="M370" s="95"/>
      <c r="N370" s="95">
        <v>0</v>
      </c>
      <c r="O370" s="95">
        <v>0</v>
      </c>
      <c r="P370" s="95">
        <v>249.7347</v>
      </c>
      <c r="Q370" s="97"/>
      <c r="R370" s="96"/>
    </row>
    <row r="371" spans="1:18" x14ac:dyDescent="0.25">
      <c r="A371" s="95" t="s">
        <v>332</v>
      </c>
      <c r="B371" s="95">
        <v>90.068799999999996</v>
      </c>
      <c r="C371" s="95"/>
      <c r="D371" s="95">
        <v>90.068799999999996</v>
      </c>
      <c r="E371" s="95">
        <v>77.849999999999994</v>
      </c>
      <c r="F371" s="95">
        <v>27.876300000000001</v>
      </c>
      <c r="G371" s="95">
        <v>12.493399999999999</v>
      </c>
      <c r="H371" s="95">
        <v>10</v>
      </c>
      <c r="I371" s="95">
        <v>11.808</v>
      </c>
      <c r="J371" s="95"/>
      <c r="K371" s="95"/>
      <c r="L371" s="95">
        <v>2.1526000000000001</v>
      </c>
      <c r="M371" s="95"/>
      <c r="N371" s="95">
        <v>0</v>
      </c>
      <c r="O371" s="95">
        <v>0</v>
      </c>
      <c r="P371" s="95">
        <v>102.5622</v>
      </c>
      <c r="Q371" s="97"/>
      <c r="R371" s="96"/>
    </row>
    <row r="372" spans="1:18" x14ac:dyDescent="0.25">
      <c r="A372" s="95" t="s">
        <v>333</v>
      </c>
      <c r="B372" s="95">
        <v>199.55070000000001</v>
      </c>
      <c r="C372" s="95"/>
      <c r="D372" s="95">
        <v>199.55070000000001</v>
      </c>
      <c r="E372" s="95">
        <v>192.76</v>
      </c>
      <c r="F372" s="95">
        <v>61.760899999999999</v>
      </c>
      <c r="G372" s="95">
        <v>32.7498</v>
      </c>
      <c r="H372" s="95">
        <v>21</v>
      </c>
      <c r="I372" s="95">
        <v>26.161100000000001</v>
      </c>
      <c r="J372" s="95"/>
      <c r="K372" s="95"/>
      <c r="L372" s="95">
        <v>4.7693000000000003</v>
      </c>
      <c r="M372" s="95"/>
      <c r="N372" s="95">
        <v>0</v>
      </c>
      <c r="O372" s="95">
        <v>0</v>
      </c>
      <c r="P372" s="95">
        <v>232.3005</v>
      </c>
      <c r="Q372" s="97"/>
      <c r="R372" s="96"/>
    </row>
    <row r="373" spans="1:18" x14ac:dyDescent="0.25">
      <c r="A373" s="95" t="s">
        <v>334</v>
      </c>
      <c r="B373" s="95">
        <v>511.15699999999998</v>
      </c>
      <c r="C373" s="95">
        <v>6.3791000000000002</v>
      </c>
      <c r="D373" s="95">
        <v>517.53610000000003</v>
      </c>
      <c r="E373" s="95">
        <v>563.77</v>
      </c>
      <c r="F373" s="95">
        <v>160.17740000000001</v>
      </c>
      <c r="G373" s="95">
        <v>100.8981</v>
      </c>
      <c r="H373" s="95">
        <v>51</v>
      </c>
      <c r="I373" s="95">
        <v>67.849000000000004</v>
      </c>
      <c r="J373" s="95"/>
      <c r="K373" s="95"/>
      <c r="L373" s="95">
        <v>12.3691</v>
      </c>
      <c r="M373" s="95"/>
      <c r="N373" s="95">
        <v>0</v>
      </c>
      <c r="O373" s="95">
        <v>0</v>
      </c>
      <c r="P373" s="95">
        <v>618.43420000000003</v>
      </c>
      <c r="Q373" s="97"/>
      <c r="R373" s="96"/>
    </row>
    <row r="374" spans="1:18" x14ac:dyDescent="0.25">
      <c r="A374" s="95" t="s">
        <v>545</v>
      </c>
      <c r="B374" s="95">
        <v>135.41139999999999</v>
      </c>
      <c r="C374" s="95"/>
      <c r="D374" s="95">
        <v>98.152900000000002</v>
      </c>
      <c r="E374" s="95">
        <v>61.55</v>
      </c>
      <c r="F374" s="95">
        <v>41.909799999999997</v>
      </c>
      <c r="G374" s="95">
        <v>4.91</v>
      </c>
      <c r="H374" s="95">
        <v>3</v>
      </c>
      <c r="I374" s="95">
        <v>12.867800000000001</v>
      </c>
      <c r="J374" s="95"/>
      <c r="K374" s="95"/>
      <c r="L374" s="95">
        <v>2.3458999999999999</v>
      </c>
      <c r="M374" s="95"/>
      <c r="N374" s="95">
        <v>0</v>
      </c>
      <c r="O374" s="95">
        <v>0</v>
      </c>
      <c r="P374" s="95">
        <v>140.32140000000001</v>
      </c>
      <c r="Q374" s="97"/>
      <c r="R374" s="96"/>
    </row>
    <row r="375" spans="1:18" x14ac:dyDescent="0.25">
      <c r="A375" s="95" t="s">
        <v>335</v>
      </c>
      <c r="B375" s="95">
        <v>132.36590000000001</v>
      </c>
      <c r="C375" s="95"/>
      <c r="D375" s="95">
        <v>132.36590000000001</v>
      </c>
      <c r="E375" s="95">
        <v>82</v>
      </c>
      <c r="F375" s="95">
        <v>40.967199999999998</v>
      </c>
      <c r="G375" s="95">
        <v>10.2582</v>
      </c>
      <c r="H375" s="95">
        <v>5</v>
      </c>
      <c r="I375" s="95">
        <v>17.353200000000001</v>
      </c>
      <c r="J375" s="95"/>
      <c r="K375" s="95"/>
      <c r="L375" s="95">
        <v>3.1635</v>
      </c>
      <c r="M375" s="95"/>
      <c r="N375" s="95">
        <v>0</v>
      </c>
      <c r="O375" s="95">
        <v>0</v>
      </c>
      <c r="P375" s="95">
        <v>142.6241</v>
      </c>
      <c r="Q375" s="97"/>
      <c r="R375" s="96"/>
    </row>
    <row r="376" spans="1:18" x14ac:dyDescent="0.25">
      <c r="A376" s="95" t="s">
        <v>336</v>
      </c>
      <c r="B376" s="95">
        <v>473.20499999999998</v>
      </c>
      <c r="C376" s="95">
        <v>25.1235</v>
      </c>
      <c r="D376" s="95">
        <v>498.32850000000002</v>
      </c>
      <c r="E376" s="95">
        <v>330.2</v>
      </c>
      <c r="F376" s="95">
        <v>154.23269999999999</v>
      </c>
      <c r="G376" s="95">
        <v>43.991799999999998</v>
      </c>
      <c r="H376" s="95">
        <v>35</v>
      </c>
      <c r="I376" s="95">
        <v>65.3309</v>
      </c>
      <c r="J376" s="95"/>
      <c r="K376" s="95"/>
      <c r="L376" s="95">
        <v>11.9101</v>
      </c>
      <c r="M376" s="95"/>
      <c r="N376" s="95">
        <v>12.750500000000001</v>
      </c>
      <c r="O376" s="95">
        <v>0</v>
      </c>
      <c r="P376" s="95">
        <v>555.07079999999996</v>
      </c>
      <c r="Q376" s="97"/>
      <c r="R376" s="96"/>
    </row>
    <row r="377" spans="1:18" x14ac:dyDescent="0.25">
      <c r="A377" s="95" t="s">
        <v>337</v>
      </c>
      <c r="B377" s="95">
        <v>143.67789999999999</v>
      </c>
      <c r="C377" s="95"/>
      <c r="D377" s="95">
        <v>143.67789999999999</v>
      </c>
      <c r="E377" s="95">
        <v>102</v>
      </c>
      <c r="F377" s="95">
        <v>44.468299999999999</v>
      </c>
      <c r="G377" s="95">
        <v>14.382899999999999</v>
      </c>
      <c r="H377" s="95">
        <v>7</v>
      </c>
      <c r="I377" s="95">
        <v>18.836200000000002</v>
      </c>
      <c r="J377" s="95"/>
      <c r="K377" s="95">
        <v>3</v>
      </c>
      <c r="L377" s="95">
        <v>3.4339</v>
      </c>
      <c r="M377" s="95"/>
      <c r="N377" s="95">
        <v>1.3492999999999999</v>
      </c>
      <c r="O377" s="95">
        <v>0</v>
      </c>
      <c r="P377" s="95">
        <v>159.4101</v>
      </c>
      <c r="Q377" s="97"/>
      <c r="R377" s="96"/>
    </row>
    <row r="378" spans="1:18" x14ac:dyDescent="0.25">
      <c r="A378" s="95" t="s">
        <v>338</v>
      </c>
      <c r="B378" s="95">
        <v>824.23509999999999</v>
      </c>
      <c r="C378" s="95">
        <v>20.7181</v>
      </c>
      <c r="D378" s="95">
        <v>844.95320000000004</v>
      </c>
      <c r="E378" s="95">
        <v>641.29999999999995</v>
      </c>
      <c r="F378" s="95">
        <v>261.51299999999998</v>
      </c>
      <c r="G378" s="95">
        <v>94.946700000000007</v>
      </c>
      <c r="H378" s="95">
        <v>65</v>
      </c>
      <c r="I378" s="95">
        <v>110.7734</v>
      </c>
      <c r="J378" s="95"/>
      <c r="K378" s="95">
        <v>14</v>
      </c>
      <c r="L378" s="95">
        <v>20.194400000000002</v>
      </c>
      <c r="M378" s="95"/>
      <c r="N378" s="95">
        <v>24.233599999999999</v>
      </c>
      <c r="O378" s="95">
        <v>0</v>
      </c>
      <c r="P378" s="95">
        <v>964.13350000000003</v>
      </c>
      <c r="Q378" s="97"/>
      <c r="R378" s="96"/>
    </row>
    <row r="379" spans="1:18" x14ac:dyDescent="0.25">
      <c r="A379" s="95" t="s">
        <v>339</v>
      </c>
      <c r="B379" s="95">
        <v>1804.6597999999999</v>
      </c>
      <c r="C379" s="95">
        <v>41.523899999999998</v>
      </c>
      <c r="D379" s="95">
        <v>1846.1837</v>
      </c>
      <c r="E379" s="95">
        <v>921.7</v>
      </c>
      <c r="F379" s="95">
        <v>571.39390000000003</v>
      </c>
      <c r="G379" s="95">
        <v>87.576499999999996</v>
      </c>
      <c r="H379" s="95">
        <v>296</v>
      </c>
      <c r="I379" s="95">
        <v>242.03469999999999</v>
      </c>
      <c r="J379" s="95">
        <v>40.473999999999997</v>
      </c>
      <c r="K379" s="95">
        <v>97</v>
      </c>
      <c r="L379" s="95">
        <v>44.123800000000003</v>
      </c>
      <c r="M379" s="95">
        <v>31.7257</v>
      </c>
      <c r="N379" s="95">
        <v>5.5190999999999999</v>
      </c>
      <c r="O379" s="95">
        <v>0</v>
      </c>
      <c r="P379" s="95">
        <v>2011.479</v>
      </c>
      <c r="Q379" s="97"/>
      <c r="R379" s="96"/>
    </row>
    <row r="380" spans="1:18" x14ac:dyDescent="0.25">
      <c r="A380" s="95" t="s">
        <v>546</v>
      </c>
      <c r="B380" s="95">
        <v>81.095100000000002</v>
      </c>
      <c r="C380" s="95"/>
      <c r="D380" s="95">
        <v>67.430999999999997</v>
      </c>
      <c r="E380" s="95">
        <v>27.85</v>
      </c>
      <c r="F380" s="95">
        <v>25.0989</v>
      </c>
      <c r="G380" s="95">
        <v>0.68779999999999997</v>
      </c>
      <c r="H380" s="95">
        <v>12</v>
      </c>
      <c r="I380" s="95">
        <v>8.8401999999999994</v>
      </c>
      <c r="J380" s="95">
        <v>2.3698000000000001</v>
      </c>
      <c r="K380" s="95"/>
      <c r="L380" s="95">
        <v>1.6115999999999999</v>
      </c>
      <c r="M380" s="95"/>
      <c r="N380" s="95">
        <v>0</v>
      </c>
      <c r="O380" s="95">
        <v>0</v>
      </c>
      <c r="P380" s="95">
        <v>84.152699999999996</v>
      </c>
      <c r="Q380" s="97"/>
      <c r="R380" s="96"/>
    </row>
    <row r="381" spans="1:18" x14ac:dyDescent="0.25">
      <c r="A381" s="95" t="s">
        <v>340</v>
      </c>
      <c r="B381" s="95">
        <v>274.94839999999999</v>
      </c>
      <c r="C381" s="95"/>
      <c r="D381" s="95">
        <v>274.94839999999999</v>
      </c>
      <c r="E381" s="95">
        <v>134</v>
      </c>
      <c r="F381" s="95">
        <v>85.096500000000006</v>
      </c>
      <c r="G381" s="95">
        <v>12.225899999999999</v>
      </c>
      <c r="H381" s="95">
        <v>30</v>
      </c>
      <c r="I381" s="95">
        <v>36.045699999999997</v>
      </c>
      <c r="J381" s="95"/>
      <c r="K381" s="95">
        <v>21</v>
      </c>
      <c r="L381" s="95">
        <v>6.5712999999999999</v>
      </c>
      <c r="M381" s="95">
        <v>8.6571999999999996</v>
      </c>
      <c r="N381" s="95">
        <v>0</v>
      </c>
      <c r="O381" s="95">
        <v>0</v>
      </c>
      <c r="P381" s="95">
        <v>295.83150000000001</v>
      </c>
      <c r="Q381" s="97"/>
      <c r="R381" s="96"/>
    </row>
    <row r="382" spans="1:18" x14ac:dyDescent="0.25">
      <c r="A382" s="95" t="s">
        <v>341</v>
      </c>
      <c r="B382" s="95">
        <v>262.72340000000003</v>
      </c>
      <c r="C382" s="95"/>
      <c r="D382" s="95">
        <v>262.72340000000003</v>
      </c>
      <c r="E382" s="95">
        <v>129</v>
      </c>
      <c r="F382" s="95">
        <v>81.312899999999999</v>
      </c>
      <c r="G382" s="95">
        <v>11.921799999999999</v>
      </c>
      <c r="H382" s="95">
        <v>29</v>
      </c>
      <c r="I382" s="95">
        <v>34.442999999999998</v>
      </c>
      <c r="J382" s="95"/>
      <c r="K382" s="95">
        <v>38</v>
      </c>
      <c r="L382" s="95">
        <v>6.2790999999999997</v>
      </c>
      <c r="M382" s="95">
        <v>19.032499999999999</v>
      </c>
      <c r="N382" s="95">
        <v>0</v>
      </c>
      <c r="O382" s="95">
        <v>0</v>
      </c>
      <c r="P382" s="95">
        <v>293.67770000000002</v>
      </c>
      <c r="Q382" s="97"/>
      <c r="R382" s="96"/>
    </row>
    <row r="383" spans="1:18" x14ac:dyDescent="0.25">
      <c r="A383" s="95" t="s">
        <v>342</v>
      </c>
      <c r="B383" s="95">
        <v>461.2783</v>
      </c>
      <c r="C383" s="95">
        <v>9.8783999999999992</v>
      </c>
      <c r="D383" s="95">
        <v>471.1567</v>
      </c>
      <c r="E383" s="95">
        <v>170.92</v>
      </c>
      <c r="F383" s="95">
        <v>145.82300000000001</v>
      </c>
      <c r="G383" s="95">
        <v>6.2743000000000002</v>
      </c>
      <c r="H383" s="95">
        <v>65</v>
      </c>
      <c r="I383" s="95">
        <v>61.768599999999999</v>
      </c>
      <c r="J383" s="95">
        <v>2.4235000000000002</v>
      </c>
      <c r="K383" s="95">
        <v>31</v>
      </c>
      <c r="L383" s="95">
        <v>11.2606</v>
      </c>
      <c r="M383" s="95">
        <v>11.8436</v>
      </c>
      <c r="N383" s="95">
        <v>3.7385000000000002</v>
      </c>
      <c r="O383" s="95">
        <v>0</v>
      </c>
      <c r="P383" s="95">
        <v>495.4366</v>
      </c>
      <c r="Q383" s="97"/>
      <c r="R383" s="96"/>
    </row>
    <row r="384" spans="1:18" x14ac:dyDescent="0.25">
      <c r="A384" s="95" t="s">
        <v>343</v>
      </c>
      <c r="B384" s="95">
        <v>327.12169999999998</v>
      </c>
      <c r="C384" s="95"/>
      <c r="D384" s="95">
        <v>327.12169999999998</v>
      </c>
      <c r="E384" s="95">
        <v>131</v>
      </c>
      <c r="F384" s="95">
        <v>101.24420000000001</v>
      </c>
      <c r="G384" s="95">
        <v>7.4390000000000001</v>
      </c>
      <c r="H384" s="95">
        <v>52</v>
      </c>
      <c r="I384" s="95">
        <v>42.8857</v>
      </c>
      <c r="J384" s="95">
        <v>6.8357999999999999</v>
      </c>
      <c r="K384" s="95">
        <v>31</v>
      </c>
      <c r="L384" s="95">
        <v>7.8182</v>
      </c>
      <c r="M384" s="95">
        <v>13.9091</v>
      </c>
      <c r="N384" s="95">
        <v>0</v>
      </c>
      <c r="O384" s="95">
        <v>0</v>
      </c>
      <c r="P384" s="95">
        <v>355.30560000000003</v>
      </c>
      <c r="Q384" s="97"/>
      <c r="R384" s="96"/>
    </row>
    <row r="385" spans="1:18" x14ac:dyDescent="0.25">
      <c r="A385" s="95" t="s">
        <v>547</v>
      </c>
      <c r="B385" s="95">
        <v>137.18780000000001</v>
      </c>
      <c r="C385" s="95">
        <v>2.5956000000000001</v>
      </c>
      <c r="D385" s="95">
        <v>89.556700000000006</v>
      </c>
      <c r="E385" s="95">
        <v>104.93</v>
      </c>
      <c r="F385" s="95">
        <v>43.262999999999998</v>
      </c>
      <c r="G385" s="95">
        <v>15.4168</v>
      </c>
      <c r="H385" s="95">
        <v>9</v>
      </c>
      <c r="I385" s="95">
        <v>11.7409</v>
      </c>
      <c r="J385" s="95"/>
      <c r="K385" s="95">
        <v>23</v>
      </c>
      <c r="L385" s="95">
        <v>2.1404000000000001</v>
      </c>
      <c r="M385" s="95">
        <v>12.5158</v>
      </c>
      <c r="N385" s="95">
        <v>0</v>
      </c>
      <c r="O385" s="95">
        <v>0</v>
      </c>
      <c r="P385" s="95">
        <v>167.71600000000001</v>
      </c>
      <c r="Q385" s="97"/>
      <c r="R385" s="96"/>
    </row>
    <row r="386" spans="1:18" x14ac:dyDescent="0.25">
      <c r="A386" s="95" t="s">
        <v>344</v>
      </c>
      <c r="B386" s="95">
        <v>4411.5995000000003</v>
      </c>
      <c r="C386" s="95">
        <v>53.3307</v>
      </c>
      <c r="D386" s="95">
        <v>4464.9301999999998</v>
      </c>
      <c r="E386" s="95">
        <v>2952.55</v>
      </c>
      <c r="F386" s="95">
        <v>1381.8959</v>
      </c>
      <c r="G386" s="95">
        <v>392.6635</v>
      </c>
      <c r="H386" s="95">
        <v>714</v>
      </c>
      <c r="I386" s="95">
        <v>585.35230000000001</v>
      </c>
      <c r="J386" s="95">
        <v>96.485699999999994</v>
      </c>
      <c r="K386" s="95">
        <v>555</v>
      </c>
      <c r="L386" s="95">
        <v>106.7118</v>
      </c>
      <c r="M386" s="95">
        <v>268.97289999999998</v>
      </c>
      <c r="N386" s="95">
        <v>0</v>
      </c>
      <c r="O386" s="95">
        <v>0</v>
      </c>
      <c r="P386" s="95">
        <v>5223.0523000000003</v>
      </c>
      <c r="Q386" s="97"/>
      <c r="R386" s="96"/>
    </row>
    <row r="387" spans="1:18" x14ac:dyDescent="0.25">
      <c r="A387" s="95" t="s">
        <v>345</v>
      </c>
      <c r="B387" s="95">
        <v>1409.4606000000001</v>
      </c>
      <c r="C387" s="95">
        <v>50.105800000000002</v>
      </c>
      <c r="D387" s="95">
        <v>1459.5663999999999</v>
      </c>
      <c r="E387" s="95">
        <v>766.77</v>
      </c>
      <c r="F387" s="95">
        <v>451.73579999999998</v>
      </c>
      <c r="G387" s="95">
        <v>78.758499999999998</v>
      </c>
      <c r="H387" s="95">
        <v>224</v>
      </c>
      <c r="I387" s="95">
        <v>191.3492</v>
      </c>
      <c r="J387" s="95">
        <v>24.488099999999999</v>
      </c>
      <c r="K387" s="95">
        <v>1</v>
      </c>
      <c r="L387" s="95">
        <v>34.883600000000001</v>
      </c>
      <c r="M387" s="95"/>
      <c r="N387" s="95">
        <v>0</v>
      </c>
      <c r="O387" s="95">
        <v>0</v>
      </c>
      <c r="P387" s="95">
        <v>1562.8130000000001</v>
      </c>
      <c r="Q387" s="97"/>
      <c r="R387" s="96"/>
    </row>
    <row r="388" spans="1:18" x14ac:dyDescent="0.25">
      <c r="A388" s="95" t="s">
        <v>346</v>
      </c>
      <c r="B388" s="95">
        <v>309.05939999999998</v>
      </c>
      <c r="C388" s="95">
        <v>24.225000000000001</v>
      </c>
      <c r="D388" s="95">
        <v>333.28440000000001</v>
      </c>
      <c r="E388" s="95">
        <v>217.63</v>
      </c>
      <c r="F388" s="95">
        <v>103.1515</v>
      </c>
      <c r="G388" s="95">
        <v>28.619599999999998</v>
      </c>
      <c r="H388" s="95">
        <v>51</v>
      </c>
      <c r="I388" s="95">
        <v>43.693600000000004</v>
      </c>
      <c r="J388" s="95">
        <v>5.4798</v>
      </c>
      <c r="K388" s="95"/>
      <c r="L388" s="95">
        <v>7.9654999999999996</v>
      </c>
      <c r="M388" s="95"/>
      <c r="N388" s="95">
        <v>0</v>
      </c>
      <c r="O388" s="95">
        <v>0</v>
      </c>
      <c r="P388" s="95">
        <v>367.38380000000001</v>
      </c>
      <c r="Q388" s="97"/>
      <c r="R388" s="96"/>
    </row>
    <row r="389" spans="1:18" x14ac:dyDescent="0.25">
      <c r="A389" s="95" t="s">
        <v>347</v>
      </c>
      <c r="B389" s="95">
        <v>3622.2968999999998</v>
      </c>
      <c r="C389" s="95">
        <v>107.1016</v>
      </c>
      <c r="D389" s="95">
        <v>3729.3984999999998</v>
      </c>
      <c r="E389" s="95">
        <v>1728.24</v>
      </c>
      <c r="F389" s="95">
        <v>1154.2488000000001</v>
      </c>
      <c r="G389" s="95">
        <v>143.49780000000001</v>
      </c>
      <c r="H389" s="95">
        <v>561</v>
      </c>
      <c r="I389" s="95">
        <v>488.92410000000001</v>
      </c>
      <c r="J389" s="95">
        <v>54.056899999999999</v>
      </c>
      <c r="K389" s="95">
        <v>109</v>
      </c>
      <c r="L389" s="95">
        <v>89.132599999999996</v>
      </c>
      <c r="M389" s="95">
        <v>11.920400000000001</v>
      </c>
      <c r="N389" s="95">
        <v>0</v>
      </c>
      <c r="O389" s="95">
        <v>0</v>
      </c>
      <c r="P389" s="95">
        <v>3938.8735999999999</v>
      </c>
      <c r="Q389" s="97"/>
      <c r="R389" s="96"/>
    </row>
    <row r="390" spans="1:18" x14ac:dyDescent="0.25">
      <c r="A390" s="95" t="s">
        <v>548</v>
      </c>
      <c r="B390" s="95">
        <v>203.554</v>
      </c>
      <c r="C390" s="95"/>
      <c r="D390" s="95">
        <v>147.34639999999999</v>
      </c>
      <c r="E390" s="95">
        <v>117</v>
      </c>
      <c r="F390" s="95">
        <v>63</v>
      </c>
      <c r="G390" s="95">
        <v>13.5</v>
      </c>
      <c r="H390" s="95">
        <v>33</v>
      </c>
      <c r="I390" s="95">
        <v>19.3171</v>
      </c>
      <c r="J390" s="95">
        <v>10.2622</v>
      </c>
      <c r="K390" s="95"/>
      <c r="L390" s="95">
        <v>3.5215999999999998</v>
      </c>
      <c r="M390" s="95"/>
      <c r="N390" s="95">
        <v>4.4858000000000002</v>
      </c>
      <c r="O390" s="95">
        <v>0</v>
      </c>
      <c r="P390" s="95">
        <v>231.80199999999999</v>
      </c>
      <c r="Q390" s="97"/>
      <c r="R390" s="96"/>
    </row>
    <row r="391" spans="1:18" x14ac:dyDescent="0.25">
      <c r="A391" s="95" t="s">
        <v>348</v>
      </c>
      <c r="B391" s="95">
        <v>1155.8497</v>
      </c>
      <c r="C391" s="95">
        <v>38.012500000000003</v>
      </c>
      <c r="D391" s="95">
        <v>1193.8622</v>
      </c>
      <c r="E391" s="95">
        <v>503.26</v>
      </c>
      <c r="F391" s="95">
        <v>369.50040000000001</v>
      </c>
      <c r="G391" s="95">
        <v>33.439900000000002</v>
      </c>
      <c r="H391" s="95">
        <v>194</v>
      </c>
      <c r="I391" s="95">
        <v>156.5153</v>
      </c>
      <c r="J391" s="95">
        <v>28.113499999999998</v>
      </c>
      <c r="K391" s="95">
        <v>11</v>
      </c>
      <c r="L391" s="95">
        <v>28.533300000000001</v>
      </c>
      <c r="M391" s="95"/>
      <c r="N391" s="95">
        <v>8.2758000000000003</v>
      </c>
      <c r="O391" s="95">
        <v>0</v>
      </c>
      <c r="P391" s="95">
        <v>1263.6913999999999</v>
      </c>
      <c r="Q391" s="97"/>
      <c r="R391" s="96"/>
    </row>
    <row r="392" spans="1:18" x14ac:dyDescent="0.25">
      <c r="A392" s="95" t="s">
        <v>349</v>
      </c>
      <c r="B392" s="95">
        <v>374.46179999999998</v>
      </c>
      <c r="C392" s="95"/>
      <c r="D392" s="95">
        <v>374.46179999999998</v>
      </c>
      <c r="E392" s="95">
        <v>171.51</v>
      </c>
      <c r="F392" s="95">
        <v>115.8959</v>
      </c>
      <c r="G392" s="95">
        <v>13.903499999999999</v>
      </c>
      <c r="H392" s="95">
        <v>45</v>
      </c>
      <c r="I392" s="95">
        <v>49.091900000000003</v>
      </c>
      <c r="J392" s="95"/>
      <c r="K392" s="95"/>
      <c r="L392" s="95">
        <v>8.9496000000000002</v>
      </c>
      <c r="M392" s="95"/>
      <c r="N392" s="95">
        <v>4.6631</v>
      </c>
      <c r="O392" s="95">
        <v>0</v>
      </c>
      <c r="P392" s="95">
        <v>393.02839999999998</v>
      </c>
      <c r="Q392" s="97"/>
      <c r="R392" s="96"/>
    </row>
    <row r="393" spans="1:18" x14ac:dyDescent="0.25">
      <c r="A393" s="95" t="s">
        <v>549</v>
      </c>
      <c r="B393" s="95">
        <v>43.670699999999997</v>
      </c>
      <c r="C393" s="95"/>
      <c r="D393" s="95">
        <v>27.102499999999999</v>
      </c>
      <c r="E393" s="95">
        <v>15</v>
      </c>
      <c r="F393" s="95">
        <v>13.5161</v>
      </c>
      <c r="G393" s="95">
        <v>0.371</v>
      </c>
      <c r="H393" s="95">
        <v>6</v>
      </c>
      <c r="I393" s="95">
        <v>3.5531000000000001</v>
      </c>
      <c r="J393" s="95">
        <v>1.8351</v>
      </c>
      <c r="K393" s="95"/>
      <c r="L393" s="95">
        <v>0.64770000000000005</v>
      </c>
      <c r="M393" s="95"/>
      <c r="N393" s="95">
        <v>0</v>
      </c>
      <c r="O393" s="95">
        <v>0</v>
      </c>
      <c r="P393" s="95">
        <v>45.876800000000003</v>
      </c>
      <c r="Q393" s="97"/>
      <c r="R393" s="96"/>
    </row>
    <row r="394" spans="1:18" x14ac:dyDescent="0.25">
      <c r="A394" s="95" t="s">
        <v>350</v>
      </c>
      <c r="B394" s="95">
        <v>592.86699999999996</v>
      </c>
      <c r="C394" s="95">
        <v>4.8536000000000001</v>
      </c>
      <c r="D394" s="95">
        <v>597.72059999999999</v>
      </c>
      <c r="E394" s="95">
        <v>354</v>
      </c>
      <c r="F394" s="95">
        <v>184.99449999999999</v>
      </c>
      <c r="G394" s="95">
        <v>42.251399999999997</v>
      </c>
      <c r="H394" s="95">
        <v>79</v>
      </c>
      <c r="I394" s="95">
        <v>78.361199999999997</v>
      </c>
      <c r="J394" s="95">
        <v>0.47910000000000003</v>
      </c>
      <c r="K394" s="95">
        <v>20</v>
      </c>
      <c r="L394" s="95">
        <v>14.285500000000001</v>
      </c>
      <c r="M394" s="95">
        <v>3.4287000000000001</v>
      </c>
      <c r="N394" s="95">
        <v>0</v>
      </c>
      <c r="O394" s="95">
        <v>0</v>
      </c>
      <c r="P394" s="95">
        <v>643.87980000000005</v>
      </c>
      <c r="Q394" s="97"/>
      <c r="R394" s="96"/>
    </row>
    <row r="395" spans="1:18" x14ac:dyDescent="0.25">
      <c r="A395" s="95" t="s">
        <v>351</v>
      </c>
      <c r="B395" s="95">
        <v>526.41589999999997</v>
      </c>
      <c r="C395" s="95">
        <v>13.670299999999999</v>
      </c>
      <c r="D395" s="95">
        <v>540.08619999999996</v>
      </c>
      <c r="E395" s="95">
        <v>145</v>
      </c>
      <c r="F395" s="95">
        <v>167.1567</v>
      </c>
      <c r="G395" s="95"/>
      <c r="H395" s="95">
        <v>54</v>
      </c>
      <c r="I395" s="95">
        <v>70.805300000000003</v>
      </c>
      <c r="J395" s="95"/>
      <c r="K395" s="95"/>
      <c r="L395" s="95">
        <v>12.908099999999999</v>
      </c>
      <c r="M395" s="95"/>
      <c r="N395" s="95">
        <v>0</v>
      </c>
      <c r="O395" s="95">
        <v>0</v>
      </c>
      <c r="P395" s="95">
        <v>540.08619999999996</v>
      </c>
      <c r="Q395" s="97"/>
      <c r="R395" s="96"/>
    </row>
    <row r="396" spans="1:18" x14ac:dyDescent="0.25">
      <c r="A396" s="95" t="s">
        <v>352</v>
      </c>
      <c r="B396" s="95">
        <v>640.90800000000002</v>
      </c>
      <c r="C396" s="95">
        <v>5.048</v>
      </c>
      <c r="D396" s="95">
        <v>645.95600000000002</v>
      </c>
      <c r="E396" s="95">
        <v>98.25</v>
      </c>
      <c r="F396" s="95">
        <v>199.92339999999999</v>
      </c>
      <c r="G396" s="95"/>
      <c r="H396" s="95">
        <v>60</v>
      </c>
      <c r="I396" s="95">
        <v>84.684799999999996</v>
      </c>
      <c r="J396" s="95"/>
      <c r="K396" s="95"/>
      <c r="L396" s="95">
        <v>15.4383</v>
      </c>
      <c r="M396" s="95"/>
      <c r="N396" s="95">
        <v>0</v>
      </c>
      <c r="O396" s="95">
        <v>0</v>
      </c>
      <c r="P396" s="95">
        <v>645.95600000000002</v>
      </c>
      <c r="Q396" s="97"/>
      <c r="R396" s="96"/>
    </row>
    <row r="397" spans="1:18" x14ac:dyDescent="0.25">
      <c r="A397" s="95" t="s">
        <v>353</v>
      </c>
      <c r="B397" s="95">
        <v>3831.0731999999998</v>
      </c>
      <c r="C397" s="95">
        <v>84.134</v>
      </c>
      <c r="D397" s="95">
        <v>3915.2071999999998</v>
      </c>
      <c r="E397" s="95">
        <v>909.17</v>
      </c>
      <c r="F397" s="95">
        <v>1211.7565999999999</v>
      </c>
      <c r="G397" s="95"/>
      <c r="H397" s="95">
        <v>385</v>
      </c>
      <c r="I397" s="95">
        <v>513.28369999999995</v>
      </c>
      <c r="J397" s="95"/>
      <c r="K397" s="95">
        <v>72</v>
      </c>
      <c r="L397" s="95">
        <v>93.573499999999996</v>
      </c>
      <c r="M397" s="95"/>
      <c r="N397" s="95">
        <v>0</v>
      </c>
      <c r="O397" s="95">
        <v>0</v>
      </c>
      <c r="P397" s="95">
        <v>3915.2071999999998</v>
      </c>
      <c r="Q397" s="97"/>
      <c r="R397" s="96"/>
    </row>
    <row r="398" spans="1:18" x14ac:dyDescent="0.25">
      <c r="A398" s="95" t="s">
        <v>354</v>
      </c>
      <c r="B398" s="95">
        <v>10531.594999999999</v>
      </c>
      <c r="C398" s="95">
        <v>439.93549999999999</v>
      </c>
      <c r="D398" s="95">
        <v>10971.530500000001</v>
      </c>
      <c r="E398" s="95">
        <v>3064.83</v>
      </c>
      <c r="F398" s="95">
        <v>3395.6887000000002</v>
      </c>
      <c r="G398" s="95"/>
      <c r="H398" s="95">
        <v>1242</v>
      </c>
      <c r="I398" s="95">
        <v>1438.3676</v>
      </c>
      <c r="J398" s="95"/>
      <c r="K398" s="95">
        <v>695</v>
      </c>
      <c r="L398" s="95">
        <v>262.21960000000001</v>
      </c>
      <c r="M398" s="95">
        <v>259.66829999999999</v>
      </c>
      <c r="N398" s="95">
        <v>13.838699999999999</v>
      </c>
      <c r="O398" s="95">
        <v>0</v>
      </c>
      <c r="P398" s="95">
        <v>11245.0375</v>
      </c>
      <c r="Q398" s="97"/>
      <c r="R398" s="96"/>
    </row>
    <row r="399" spans="1:18" x14ac:dyDescent="0.25">
      <c r="A399" s="95" t="s">
        <v>355</v>
      </c>
      <c r="B399" s="95">
        <v>2375.6653999999999</v>
      </c>
      <c r="C399" s="95">
        <v>144.86969999999999</v>
      </c>
      <c r="D399" s="95">
        <v>2520.5351000000001</v>
      </c>
      <c r="E399" s="95">
        <v>1109.45</v>
      </c>
      <c r="F399" s="95">
        <v>780.10559999999998</v>
      </c>
      <c r="G399" s="95">
        <v>82.336100000000002</v>
      </c>
      <c r="H399" s="95">
        <v>347</v>
      </c>
      <c r="I399" s="95">
        <v>330.44220000000001</v>
      </c>
      <c r="J399" s="95">
        <v>12.4184</v>
      </c>
      <c r="K399" s="95">
        <v>18</v>
      </c>
      <c r="L399" s="95">
        <v>60.2408</v>
      </c>
      <c r="M399" s="95"/>
      <c r="N399" s="95">
        <v>29.110199999999999</v>
      </c>
      <c r="O399" s="95">
        <v>0</v>
      </c>
      <c r="P399" s="95">
        <v>2644.3998000000001</v>
      </c>
      <c r="Q399" s="97"/>
      <c r="R399" s="96"/>
    </row>
    <row r="400" spans="1:18" x14ac:dyDescent="0.25">
      <c r="A400" s="95" t="s">
        <v>356</v>
      </c>
      <c r="B400" s="95">
        <v>301.57130000000001</v>
      </c>
      <c r="C400" s="95">
        <v>15.2766</v>
      </c>
      <c r="D400" s="95">
        <v>316.84789999999998</v>
      </c>
      <c r="E400" s="95">
        <v>318.73</v>
      </c>
      <c r="F400" s="95">
        <v>98.064400000000006</v>
      </c>
      <c r="G400" s="95">
        <v>55.166400000000003</v>
      </c>
      <c r="H400" s="95">
        <v>52</v>
      </c>
      <c r="I400" s="95">
        <v>41.538800000000002</v>
      </c>
      <c r="J400" s="95">
        <v>7.8459000000000003</v>
      </c>
      <c r="K400" s="95"/>
      <c r="L400" s="95">
        <v>7.5727000000000002</v>
      </c>
      <c r="M400" s="95"/>
      <c r="N400" s="95">
        <v>12.435499999999999</v>
      </c>
      <c r="O400" s="95">
        <v>0</v>
      </c>
      <c r="P400" s="95">
        <v>392.29570000000001</v>
      </c>
      <c r="Q400" s="97"/>
      <c r="R400" s="96"/>
    </row>
    <row r="401" spans="1:18" x14ac:dyDescent="0.25">
      <c r="A401" s="95" t="s">
        <v>357</v>
      </c>
      <c r="B401" s="95">
        <v>237.82599999999999</v>
      </c>
      <c r="C401" s="95">
        <v>10.4475</v>
      </c>
      <c r="D401" s="95">
        <v>248.27350000000001</v>
      </c>
      <c r="E401" s="95">
        <v>116</v>
      </c>
      <c r="F401" s="95">
        <v>76.840599999999995</v>
      </c>
      <c r="G401" s="95">
        <v>9.7897999999999996</v>
      </c>
      <c r="H401" s="95">
        <v>46</v>
      </c>
      <c r="I401" s="95">
        <v>32.548699999999997</v>
      </c>
      <c r="J401" s="95">
        <v>10.0885</v>
      </c>
      <c r="K401" s="95">
        <v>2</v>
      </c>
      <c r="L401" s="95">
        <v>5.9337</v>
      </c>
      <c r="M401" s="95"/>
      <c r="N401" s="95">
        <v>0</v>
      </c>
      <c r="O401" s="95">
        <v>0</v>
      </c>
      <c r="P401" s="95">
        <v>268.15179999999998</v>
      </c>
      <c r="Q401" s="97"/>
      <c r="R401" s="96"/>
    </row>
    <row r="402" spans="1:18" x14ac:dyDescent="0.25">
      <c r="A402" s="95" t="s">
        <v>358</v>
      </c>
      <c r="B402" s="95">
        <v>309.88959999999997</v>
      </c>
      <c r="C402" s="95"/>
      <c r="D402" s="95">
        <v>309.88959999999997</v>
      </c>
      <c r="E402" s="95">
        <v>296.41000000000003</v>
      </c>
      <c r="F402" s="95">
        <v>95.910799999999995</v>
      </c>
      <c r="G402" s="95">
        <v>50.1248</v>
      </c>
      <c r="H402" s="95">
        <v>46</v>
      </c>
      <c r="I402" s="95">
        <v>40.6265</v>
      </c>
      <c r="J402" s="95">
        <v>4.0301</v>
      </c>
      <c r="K402" s="95"/>
      <c r="L402" s="95">
        <v>7.4063999999999997</v>
      </c>
      <c r="M402" s="95"/>
      <c r="N402" s="95">
        <v>0</v>
      </c>
      <c r="O402" s="95">
        <v>0</v>
      </c>
      <c r="P402" s="95">
        <v>364.04450000000003</v>
      </c>
      <c r="Q402" s="97"/>
      <c r="R402" s="96"/>
    </row>
    <row r="403" spans="1:18" x14ac:dyDescent="0.25">
      <c r="A403" s="95" t="s">
        <v>359</v>
      </c>
      <c r="B403" s="95">
        <v>516.08360000000005</v>
      </c>
      <c r="C403" s="95">
        <v>8.2975999999999992</v>
      </c>
      <c r="D403" s="95">
        <v>524.38120000000004</v>
      </c>
      <c r="E403" s="95">
        <v>210</v>
      </c>
      <c r="F403" s="95">
        <v>162.29599999999999</v>
      </c>
      <c r="G403" s="95">
        <v>11.926</v>
      </c>
      <c r="H403" s="95">
        <v>78</v>
      </c>
      <c r="I403" s="95">
        <v>68.746399999999994</v>
      </c>
      <c r="J403" s="95">
        <v>6.9401999999999999</v>
      </c>
      <c r="K403" s="95">
        <v>15</v>
      </c>
      <c r="L403" s="95">
        <v>12.5327</v>
      </c>
      <c r="M403" s="95">
        <v>1.4803999999999999</v>
      </c>
      <c r="N403" s="95">
        <v>0</v>
      </c>
      <c r="O403" s="95">
        <v>0</v>
      </c>
      <c r="P403" s="95">
        <v>544.7278</v>
      </c>
      <c r="Q403" s="97"/>
      <c r="R403" s="96"/>
    </row>
    <row r="404" spans="1:18" x14ac:dyDescent="0.25">
      <c r="A404" s="95" t="s">
        <v>360</v>
      </c>
      <c r="B404" s="95">
        <v>592.7192</v>
      </c>
      <c r="C404" s="95">
        <v>28.294899999999998</v>
      </c>
      <c r="D404" s="95">
        <v>621.01409999999998</v>
      </c>
      <c r="E404" s="95">
        <v>350</v>
      </c>
      <c r="F404" s="95">
        <v>192.2039</v>
      </c>
      <c r="G404" s="95">
        <v>39.448999999999998</v>
      </c>
      <c r="H404" s="95">
        <v>128</v>
      </c>
      <c r="I404" s="95">
        <v>81.414900000000003</v>
      </c>
      <c r="J404" s="95">
        <v>34.938800000000001</v>
      </c>
      <c r="K404" s="95">
        <v>2</v>
      </c>
      <c r="L404" s="95">
        <v>14.8422</v>
      </c>
      <c r="M404" s="95"/>
      <c r="N404" s="95">
        <v>1.7274</v>
      </c>
      <c r="O404" s="95">
        <v>0</v>
      </c>
      <c r="P404" s="95">
        <v>697.12929999999994</v>
      </c>
      <c r="Q404" s="97"/>
      <c r="R404" s="96"/>
    </row>
    <row r="405" spans="1:18" x14ac:dyDescent="0.25">
      <c r="A405" s="95" t="s">
        <v>550</v>
      </c>
      <c r="B405" s="95">
        <v>54.311999999999998</v>
      </c>
      <c r="C405" s="95"/>
      <c r="D405" s="95">
        <v>32.790300000000002</v>
      </c>
      <c r="E405" s="95">
        <v>27.02</v>
      </c>
      <c r="F405" s="95">
        <v>16.8096</v>
      </c>
      <c r="G405" s="95">
        <v>2.5526</v>
      </c>
      <c r="H405" s="95">
        <v>6</v>
      </c>
      <c r="I405" s="95">
        <v>4.2988</v>
      </c>
      <c r="J405" s="95">
        <v>1.2759</v>
      </c>
      <c r="K405" s="95"/>
      <c r="L405" s="95">
        <v>0.78369999999999995</v>
      </c>
      <c r="M405" s="95"/>
      <c r="N405" s="95">
        <v>0</v>
      </c>
      <c r="O405" s="95">
        <v>0</v>
      </c>
      <c r="P405" s="95">
        <v>58.140500000000003</v>
      </c>
      <c r="Q405" s="97"/>
      <c r="R405" s="96"/>
    </row>
    <row r="406" spans="1:18" x14ac:dyDescent="0.25">
      <c r="A406" s="95" t="s">
        <v>361</v>
      </c>
      <c r="B406" s="95">
        <v>385.13679999999999</v>
      </c>
      <c r="C406" s="95">
        <v>18.0289</v>
      </c>
      <c r="D406" s="95">
        <v>403.16570000000002</v>
      </c>
      <c r="E406" s="95">
        <v>274.08999999999997</v>
      </c>
      <c r="F406" s="95">
        <v>124.77979999999999</v>
      </c>
      <c r="G406" s="95">
        <v>37.327599999999997</v>
      </c>
      <c r="H406" s="95">
        <v>66</v>
      </c>
      <c r="I406" s="95">
        <v>52.854999999999997</v>
      </c>
      <c r="J406" s="95">
        <v>9.8587000000000007</v>
      </c>
      <c r="K406" s="95"/>
      <c r="L406" s="95">
        <v>9.6356999999999999</v>
      </c>
      <c r="M406" s="95"/>
      <c r="N406" s="95">
        <v>3.7957999999999998</v>
      </c>
      <c r="O406" s="95">
        <v>0</v>
      </c>
      <c r="P406" s="95">
        <v>454.14780000000002</v>
      </c>
      <c r="Q406" s="97"/>
      <c r="R406" s="96"/>
    </row>
    <row r="407" spans="1:18" x14ac:dyDescent="0.25">
      <c r="A407" s="95" t="s">
        <v>362</v>
      </c>
      <c r="B407" s="95">
        <v>533.70479999999998</v>
      </c>
      <c r="C407" s="95">
        <v>11.4887</v>
      </c>
      <c r="D407" s="95">
        <v>545.19349999999997</v>
      </c>
      <c r="E407" s="95">
        <v>314</v>
      </c>
      <c r="F407" s="95">
        <v>168.73740000000001</v>
      </c>
      <c r="G407" s="95">
        <v>36.3157</v>
      </c>
      <c r="H407" s="95">
        <v>86</v>
      </c>
      <c r="I407" s="95">
        <v>71.474900000000005</v>
      </c>
      <c r="J407" s="95">
        <v>10.893800000000001</v>
      </c>
      <c r="K407" s="95"/>
      <c r="L407" s="95">
        <v>13.030099999999999</v>
      </c>
      <c r="M407" s="95"/>
      <c r="N407" s="95">
        <v>12.8233</v>
      </c>
      <c r="O407" s="95">
        <v>0</v>
      </c>
      <c r="P407" s="95">
        <v>605.22630000000004</v>
      </c>
      <c r="Q407" s="97"/>
      <c r="R407" s="96"/>
    </row>
    <row r="408" spans="1:18" x14ac:dyDescent="0.25">
      <c r="A408" s="95" t="s">
        <v>363</v>
      </c>
      <c r="B408" s="95">
        <v>4027.7397000000001</v>
      </c>
      <c r="C408" s="95">
        <v>114.5716</v>
      </c>
      <c r="D408" s="95">
        <v>4142.3113000000003</v>
      </c>
      <c r="E408" s="95">
        <v>2338.77</v>
      </c>
      <c r="F408" s="95">
        <v>1282.0453</v>
      </c>
      <c r="G408" s="95">
        <v>162.99940000000001</v>
      </c>
      <c r="H408" s="95">
        <v>1144</v>
      </c>
      <c r="I408" s="95">
        <v>543.05700000000002</v>
      </c>
      <c r="J408" s="95">
        <v>322.12950000000001</v>
      </c>
      <c r="K408" s="95">
        <v>196</v>
      </c>
      <c r="L408" s="95">
        <v>99.001199999999997</v>
      </c>
      <c r="M408" s="95">
        <v>39.447099999999999</v>
      </c>
      <c r="N408" s="95">
        <v>27.741399999999999</v>
      </c>
      <c r="O408" s="95">
        <v>0</v>
      </c>
      <c r="P408" s="95">
        <v>4694.6287000000002</v>
      </c>
      <c r="Q408" s="97"/>
      <c r="R408" s="96"/>
    </row>
    <row r="409" spans="1:18" x14ac:dyDescent="0.25">
      <c r="A409" s="95" t="s">
        <v>364</v>
      </c>
      <c r="B409" s="95">
        <v>709.64120000000003</v>
      </c>
      <c r="C409" s="95">
        <v>17.793399999999998</v>
      </c>
      <c r="D409" s="95">
        <v>727.43460000000005</v>
      </c>
      <c r="E409" s="95">
        <v>329</v>
      </c>
      <c r="F409" s="95">
        <v>225.14099999999999</v>
      </c>
      <c r="G409" s="95">
        <v>25.964700000000001</v>
      </c>
      <c r="H409" s="95">
        <v>67</v>
      </c>
      <c r="I409" s="95">
        <v>95.366699999999994</v>
      </c>
      <c r="J409" s="95"/>
      <c r="K409" s="95">
        <v>1</v>
      </c>
      <c r="L409" s="95">
        <v>17.3857</v>
      </c>
      <c r="M409" s="95"/>
      <c r="N409" s="95">
        <v>0</v>
      </c>
      <c r="O409" s="95">
        <v>0</v>
      </c>
      <c r="P409" s="95">
        <v>753.39930000000004</v>
      </c>
      <c r="Q409" s="97"/>
      <c r="R409" s="96"/>
    </row>
    <row r="410" spans="1:18" x14ac:dyDescent="0.25">
      <c r="A410" s="95" t="s">
        <v>365</v>
      </c>
      <c r="B410" s="95">
        <v>464.57060000000001</v>
      </c>
      <c r="C410" s="95">
        <v>24.263999999999999</v>
      </c>
      <c r="D410" s="95">
        <v>488.83460000000002</v>
      </c>
      <c r="E410" s="95">
        <v>181.75</v>
      </c>
      <c r="F410" s="95">
        <v>151.29429999999999</v>
      </c>
      <c r="G410" s="95">
        <v>7.6139000000000001</v>
      </c>
      <c r="H410" s="95">
        <v>58</v>
      </c>
      <c r="I410" s="95">
        <v>64.086200000000005</v>
      </c>
      <c r="J410" s="95"/>
      <c r="K410" s="95"/>
      <c r="L410" s="95">
        <v>11.6831</v>
      </c>
      <c r="M410" s="95"/>
      <c r="N410" s="95">
        <v>0</v>
      </c>
      <c r="O410" s="95">
        <v>0</v>
      </c>
      <c r="P410" s="95">
        <v>496.44850000000002</v>
      </c>
      <c r="Q410" s="97"/>
      <c r="R410" s="96"/>
    </row>
    <row r="411" spans="1:18" x14ac:dyDescent="0.25">
      <c r="A411" s="95" t="s">
        <v>366</v>
      </c>
      <c r="B411" s="95">
        <v>1251.9274</v>
      </c>
      <c r="C411" s="95">
        <v>45.294800000000002</v>
      </c>
      <c r="D411" s="95">
        <v>1297.2221999999999</v>
      </c>
      <c r="E411" s="95"/>
      <c r="F411" s="95">
        <v>401.49029999999999</v>
      </c>
      <c r="G411" s="95"/>
      <c r="H411" s="95"/>
      <c r="I411" s="95">
        <v>170.0658</v>
      </c>
      <c r="J411" s="95"/>
      <c r="K411" s="95"/>
      <c r="L411" s="95">
        <v>31.003599999999999</v>
      </c>
      <c r="M411" s="95"/>
      <c r="N411" s="95">
        <v>10.458399999999999</v>
      </c>
      <c r="O411" s="95">
        <v>0</v>
      </c>
      <c r="P411" s="95">
        <v>1307.6805999999999</v>
      </c>
      <c r="Q411" s="97"/>
      <c r="R411" s="96"/>
    </row>
    <row r="412" spans="1:18" x14ac:dyDescent="0.25">
      <c r="A412" s="95" t="s">
        <v>367</v>
      </c>
      <c r="B412" s="95">
        <v>552.51130000000001</v>
      </c>
      <c r="C412" s="95">
        <v>30.993500000000001</v>
      </c>
      <c r="D412" s="95">
        <v>583.50480000000005</v>
      </c>
      <c r="E412" s="95">
        <v>273.38</v>
      </c>
      <c r="F412" s="95">
        <v>180.59469999999999</v>
      </c>
      <c r="G412" s="95">
        <v>23.196300000000001</v>
      </c>
      <c r="H412" s="95">
        <v>82</v>
      </c>
      <c r="I412" s="95">
        <v>76.497500000000002</v>
      </c>
      <c r="J412" s="95">
        <v>4.1269</v>
      </c>
      <c r="K412" s="95">
        <v>10</v>
      </c>
      <c r="L412" s="95">
        <v>13.9458</v>
      </c>
      <c r="M412" s="95"/>
      <c r="N412" s="95">
        <v>6.6176000000000004</v>
      </c>
      <c r="O412" s="95">
        <v>0</v>
      </c>
      <c r="P412" s="95">
        <v>617.44560000000001</v>
      </c>
      <c r="Q412" s="97"/>
      <c r="R412" s="96"/>
    </row>
    <row r="413" spans="1:18" x14ac:dyDescent="0.25">
      <c r="A413" s="95" t="s">
        <v>368</v>
      </c>
      <c r="B413" s="95">
        <v>736.77170000000001</v>
      </c>
      <c r="C413" s="95">
        <v>23.3034</v>
      </c>
      <c r="D413" s="95">
        <v>760.07510000000002</v>
      </c>
      <c r="E413" s="95">
        <v>301.72000000000003</v>
      </c>
      <c r="F413" s="95">
        <v>235.2432</v>
      </c>
      <c r="G413" s="95">
        <v>16.619199999999999</v>
      </c>
      <c r="H413" s="95">
        <v>133</v>
      </c>
      <c r="I413" s="95">
        <v>99.645799999999994</v>
      </c>
      <c r="J413" s="95">
        <v>25.015599999999999</v>
      </c>
      <c r="K413" s="95">
        <v>3</v>
      </c>
      <c r="L413" s="95">
        <v>18.165800000000001</v>
      </c>
      <c r="M413" s="95"/>
      <c r="N413" s="95">
        <v>0</v>
      </c>
      <c r="O413" s="95">
        <v>0</v>
      </c>
      <c r="P413" s="95">
        <v>801.70989999999995</v>
      </c>
      <c r="Q413" s="97"/>
      <c r="R413" s="96"/>
    </row>
    <row r="414" spans="1:18" x14ac:dyDescent="0.25">
      <c r="A414" s="95" t="s">
        <v>369</v>
      </c>
      <c r="B414" s="95">
        <v>298.87439999999998</v>
      </c>
      <c r="C414" s="95"/>
      <c r="D414" s="95">
        <v>298.87439999999998</v>
      </c>
      <c r="E414" s="95">
        <v>96.43</v>
      </c>
      <c r="F414" s="95">
        <v>92.501599999999996</v>
      </c>
      <c r="G414" s="95">
        <v>0.98209999999999997</v>
      </c>
      <c r="H414" s="95">
        <v>41</v>
      </c>
      <c r="I414" s="95">
        <v>39.182400000000001</v>
      </c>
      <c r="J414" s="95">
        <v>1.3632</v>
      </c>
      <c r="K414" s="95"/>
      <c r="L414" s="95">
        <v>7.1430999999999996</v>
      </c>
      <c r="M414" s="95"/>
      <c r="N414" s="95">
        <v>0</v>
      </c>
      <c r="O414" s="95">
        <v>0</v>
      </c>
      <c r="P414" s="95">
        <v>301.21969999999999</v>
      </c>
      <c r="Q414" s="97"/>
      <c r="R414" s="96"/>
    </row>
    <row r="415" spans="1:18" x14ac:dyDescent="0.25">
      <c r="A415" s="95" t="s">
        <v>551</v>
      </c>
      <c r="B415" s="95">
        <v>105.61969999999999</v>
      </c>
      <c r="C415" s="95"/>
      <c r="D415" s="95">
        <v>76.765699999999995</v>
      </c>
      <c r="E415" s="95">
        <v>46</v>
      </c>
      <c r="F415" s="95">
        <v>32.689300000000003</v>
      </c>
      <c r="G415" s="95">
        <v>3.3277000000000001</v>
      </c>
      <c r="H415" s="95">
        <v>14</v>
      </c>
      <c r="I415" s="95">
        <v>10.064</v>
      </c>
      <c r="J415" s="95">
        <v>2.952</v>
      </c>
      <c r="K415" s="95"/>
      <c r="L415" s="95">
        <v>1.8347</v>
      </c>
      <c r="M415" s="95"/>
      <c r="N415" s="95">
        <v>0</v>
      </c>
      <c r="O415" s="95">
        <v>0</v>
      </c>
      <c r="P415" s="95">
        <v>111.8994</v>
      </c>
      <c r="Q415" s="97"/>
      <c r="R415" s="96"/>
    </row>
    <row r="416" spans="1:18" x14ac:dyDescent="0.25">
      <c r="A416" s="95" t="s">
        <v>370</v>
      </c>
      <c r="B416" s="95">
        <v>194.03700000000001</v>
      </c>
      <c r="C416" s="95"/>
      <c r="D416" s="95">
        <v>194.03700000000001</v>
      </c>
      <c r="E416" s="95">
        <v>106</v>
      </c>
      <c r="F416" s="95">
        <v>60.054499999999997</v>
      </c>
      <c r="G416" s="95">
        <v>11.4864</v>
      </c>
      <c r="H416" s="95">
        <v>36</v>
      </c>
      <c r="I416" s="95">
        <v>25.438300000000002</v>
      </c>
      <c r="J416" s="95">
        <v>7.9212999999999996</v>
      </c>
      <c r="K416" s="95"/>
      <c r="L416" s="95">
        <v>4.6375000000000002</v>
      </c>
      <c r="M416" s="95"/>
      <c r="N416" s="95">
        <v>0</v>
      </c>
      <c r="O416" s="95">
        <v>0</v>
      </c>
      <c r="P416" s="95">
        <v>213.44470000000001</v>
      </c>
      <c r="Q416" s="97"/>
      <c r="R416" s="96"/>
    </row>
    <row r="417" spans="1:18" x14ac:dyDescent="0.25">
      <c r="A417" s="95" t="s">
        <v>371</v>
      </c>
      <c r="B417" s="95">
        <v>550.8673</v>
      </c>
      <c r="C417" s="95">
        <v>5.0156000000000001</v>
      </c>
      <c r="D417" s="95">
        <v>555.88289999999995</v>
      </c>
      <c r="E417" s="95">
        <v>369.5</v>
      </c>
      <c r="F417" s="95">
        <v>172.04580000000001</v>
      </c>
      <c r="G417" s="95">
        <v>49.363599999999998</v>
      </c>
      <c r="H417" s="95">
        <v>78</v>
      </c>
      <c r="I417" s="95">
        <v>72.876199999999997</v>
      </c>
      <c r="J417" s="95">
        <v>3.8428</v>
      </c>
      <c r="K417" s="95"/>
      <c r="L417" s="95">
        <v>13.285600000000001</v>
      </c>
      <c r="M417" s="95"/>
      <c r="N417" s="95">
        <v>0</v>
      </c>
      <c r="O417" s="95">
        <v>0</v>
      </c>
      <c r="P417" s="95">
        <v>609.08929999999998</v>
      </c>
      <c r="Q417" s="97"/>
      <c r="R417" s="96"/>
    </row>
    <row r="418" spans="1:18" x14ac:dyDescent="0.25">
      <c r="A418" s="95" t="s">
        <v>372</v>
      </c>
      <c r="B418" s="95">
        <v>1760.7601</v>
      </c>
      <c r="C418" s="95">
        <v>29.588899999999999</v>
      </c>
      <c r="D418" s="95">
        <v>1790.3489999999999</v>
      </c>
      <c r="E418" s="95">
        <v>996.44</v>
      </c>
      <c r="F418" s="95">
        <v>554.11300000000006</v>
      </c>
      <c r="G418" s="95">
        <v>110.5817</v>
      </c>
      <c r="H418" s="95">
        <v>351</v>
      </c>
      <c r="I418" s="95">
        <v>234.7148</v>
      </c>
      <c r="J418" s="95">
        <v>87.213899999999995</v>
      </c>
      <c r="K418" s="95">
        <v>15</v>
      </c>
      <c r="L418" s="95">
        <v>42.789299999999997</v>
      </c>
      <c r="M418" s="95"/>
      <c r="N418" s="95">
        <v>21.029900000000001</v>
      </c>
      <c r="O418" s="95">
        <v>0</v>
      </c>
      <c r="P418" s="95">
        <v>2009.1745000000001</v>
      </c>
      <c r="Q418" s="97"/>
      <c r="R418" s="96"/>
    </row>
    <row r="419" spans="1:18" x14ac:dyDescent="0.25">
      <c r="A419" s="95" t="s">
        <v>373</v>
      </c>
      <c r="B419" s="95">
        <v>1028.0128</v>
      </c>
      <c r="C419" s="95">
        <v>32.420999999999999</v>
      </c>
      <c r="D419" s="95">
        <v>1060.4338</v>
      </c>
      <c r="E419" s="95">
        <v>227</v>
      </c>
      <c r="F419" s="95">
        <v>328.20429999999999</v>
      </c>
      <c r="G419" s="95"/>
      <c r="H419" s="95">
        <v>139</v>
      </c>
      <c r="I419" s="95">
        <v>139.02289999999999</v>
      </c>
      <c r="J419" s="95"/>
      <c r="K419" s="95"/>
      <c r="L419" s="95">
        <v>25.3444</v>
      </c>
      <c r="M419" s="95"/>
      <c r="N419" s="95">
        <v>0</v>
      </c>
      <c r="O419" s="95">
        <v>0</v>
      </c>
      <c r="P419" s="95">
        <v>1060.4338</v>
      </c>
      <c r="Q419" s="97"/>
      <c r="R419" s="96"/>
    </row>
    <row r="420" spans="1:18" x14ac:dyDescent="0.25">
      <c r="A420" s="95" t="s">
        <v>374</v>
      </c>
      <c r="B420" s="95">
        <v>241.91120000000001</v>
      </c>
      <c r="C420" s="95">
        <v>10.4847</v>
      </c>
      <c r="D420" s="95">
        <v>252.39590000000001</v>
      </c>
      <c r="E420" s="95">
        <v>131.26</v>
      </c>
      <c r="F420" s="95">
        <v>78.116500000000002</v>
      </c>
      <c r="G420" s="95">
        <v>13.2859</v>
      </c>
      <c r="H420" s="95">
        <v>45</v>
      </c>
      <c r="I420" s="95">
        <v>33.089100000000002</v>
      </c>
      <c r="J420" s="95">
        <v>8.9331999999999994</v>
      </c>
      <c r="K420" s="95"/>
      <c r="L420" s="95">
        <v>6.0323000000000002</v>
      </c>
      <c r="M420" s="95"/>
      <c r="N420" s="95">
        <v>4.2058</v>
      </c>
      <c r="O420" s="95">
        <v>0</v>
      </c>
      <c r="P420" s="95">
        <v>278.82080000000002</v>
      </c>
      <c r="Q420" s="97"/>
      <c r="R420" s="96"/>
    </row>
    <row r="421" spans="1:18" x14ac:dyDescent="0.25">
      <c r="A421" s="95" t="s">
        <v>375</v>
      </c>
      <c r="B421" s="95">
        <v>188.36160000000001</v>
      </c>
      <c r="C421" s="95">
        <v>2.9106000000000001</v>
      </c>
      <c r="D421" s="95">
        <v>191.2722</v>
      </c>
      <c r="E421" s="95">
        <v>93.06</v>
      </c>
      <c r="F421" s="95">
        <v>59.198700000000002</v>
      </c>
      <c r="G421" s="95">
        <v>8.4652999999999992</v>
      </c>
      <c r="H421" s="95">
        <v>30</v>
      </c>
      <c r="I421" s="95">
        <v>25.075800000000001</v>
      </c>
      <c r="J421" s="95">
        <v>3.6932</v>
      </c>
      <c r="K421" s="95"/>
      <c r="L421" s="95">
        <v>4.5713999999999997</v>
      </c>
      <c r="M421" s="95"/>
      <c r="N421" s="95">
        <v>0</v>
      </c>
      <c r="O421" s="95">
        <v>0</v>
      </c>
      <c r="P421" s="95">
        <v>203.4307</v>
      </c>
      <c r="Q421" s="97"/>
      <c r="R421" s="96"/>
    </row>
    <row r="422" spans="1:18" x14ac:dyDescent="0.25">
      <c r="A422" s="95" t="s">
        <v>376</v>
      </c>
      <c r="B422" s="95">
        <v>1339.5431000000001</v>
      </c>
      <c r="C422" s="95">
        <v>37.6509</v>
      </c>
      <c r="D422" s="95">
        <v>1377.194</v>
      </c>
      <c r="E422" s="95">
        <v>566.03</v>
      </c>
      <c r="F422" s="95">
        <v>426.24149999999997</v>
      </c>
      <c r="G422" s="95">
        <v>34.947099999999999</v>
      </c>
      <c r="H422" s="95">
        <v>172</v>
      </c>
      <c r="I422" s="95">
        <v>180.55009999999999</v>
      </c>
      <c r="J422" s="95"/>
      <c r="K422" s="95">
        <v>1</v>
      </c>
      <c r="L422" s="95">
        <v>32.914900000000003</v>
      </c>
      <c r="M422" s="95"/>
      <c r="N422" s="95">
        <v>0</v>
      </c>
      <c r="O422" s="95">
        <v>0</v>
      </c>
      <c r="P422" s="95">
        <v>1412.1411000000001</v>
      </c>
      <c r="Q422" s="97"/>
      <c r="R422" s="96"/>
    </row>
    <row r="423" spans="1:18" x14ac:dyDescent="0.25">
      <c r="A423" s="95" t="s">
        <v>552</v>
      </c>
      <c r="B423" s="95">
        <v>48.296599999999998</v>
      </c>
      <c r="C423" s="95"/>
      <c r="D423" s="95">
        <v>31.577500000000001</v>
      </c>
      <c r="E423" s="95">
        <v>31.05</v>
      </c>
      <c r="F423" s="95">
        <v>14.947800000000001</v>
      </c>
      <c r="G423" s="95">
        <v>4.0255999999999998</v>
      </c>
      <c r="H423" s="95">
        <v>5</v>
      </c>
      <c r="I423" s="95">
        <v>4.1398000000000001</v>
      </c>
      <c r="J423" s="95">
        <v>0.64510000000000001</v>
      </c>
      <c r="K423" s="95"/>
      <c r="L423" s="95">
        <v>0.75470000000000004</v>
      </c>
      <c r="M423" s="95"/>
      <c r="N423" s="95">
        <v>0</v>
      </c>
      <c r="O423" s="95">
        <v>0</v>
      </c>
      <c r="P423" s="95">
        <v>52.967300000000002</v>
      </c>
      <c r="Q423" s="97"/>
      <c r="R423" s="96"/>
    </row>
    <row r="424" spans="1:18" x14ac:dyDescent="0.25">
      <c r="A424" s="95" t="s">
        <v>377</v>
      </c>
      <c r="B424" s="95">
        <v>384.28649999999999</v>
      </c>
      <c r="C424" s="95">
        <v>15.148300000000001</v>
      </c>
      <c r="D424" s="95">
        <v>399.4348</v>
      </c>
      <c r="E424" s="95">
        <v>261.02</v>
      </c>
      <c r="F424" s="95">
        <v>123.6251</v>
      </c>
      <c r="G424" s="95">
        <v>34.348700000000001</v>
      </c>
      <c r="H424" s="95">
        <v>41</v>
      </c>
      <c r="I424" s="95">
        <v>52.365900000000003</v>
      </c>
      <c r="J424" s="95"/>
      <c r="K424" s="95"/>
      <c r="L424" s="95">
        <v>9.5465</v>
      </c>
      <c r="M424" s="95"/>
      <c r="N424" s="95">
        <v>6.9074999999999998</v>
      </c>
      <c r="O424" s="95">
        <v>0</v>
      </c>
      <c r="P424" s="95">
        <v>440.69099999999997</v>
      </c>
      <c r="Q424" s="97"/>
      <c r="R424" s="96"/>
    </row>
    <row r="425" spans="1:18" x14ac:dyDescent="0.25">
      <c r="A425" s="95" t="s">
        <v>378</v>
      </c>
      <c r="B425" s="95">
        <v>197.29339999999999</v>
      </c>
      <c r="C425" s="95"/>
      <c r="D425" s="95">
        <v>197.29339999999999</v>
      </c>
      <c r="E425" s="95">
        <v>136.5</v>
      </c>
      <c r="F425" s="95">
        <v>61.0623</v>
      </c>
      <c r="G425" s="95">
        <v>18.859400000000001</v>
      </c>
      <c r="H425" s="95">
        <v>31</v>
      </c>
      <c r="I425" s="95">
        <v>25.865200000000002</v>
      </c>
      <c r="J425" s="95">
        <v>3.8511000000000002</v>
      </c>
      <c r="K425" s="95"/>
      <c r="L425" s="95">
        <v>4.7153</v>
      </c>
      <c r="M425" s="95"/>
      <c r="N425" s="95">
        <v>0</v>
      </c>
      <c r="O425" s="95">
        <v>0</v>
      </c>
      <c r="P425" s="95">
        <v>220.00389999999999</v>
      </c>
      <c r="Q425" s="97"/>
      <c r="R425" s="96"/>
    </row>
    <row r="426" spans="1:18" x14ac:dyDescent="0.25">
      <c r="A426" s="95" t="s">
        <v>379</v>
      </c>
      <c r="B426" s="95">
        <v>153.39529999999999</v>
      </c>
      <c r="C426" s="95"/>
      <c r="D426" s="95">
        <v>153.39529999999999</v>
      </c>
      <c r="E426" s="95">
        <v>118.52</v>
      </c>
      <c r="F426" s="95">
        <v>47.4758</v>
      </c>
      <c r="G426" s="95">
        <v>17.760999999999999</v>
      </c>
      <c r="H426" s="95">
        <v>42</v>
      </c>
      <c r="I426" s="95">
        <v>20.110099999999999</v>
      </c>
      <c r="J426" s="95">
        <v>16.417400000000001</v>
      </c>
      <c r="K426" s="95"/>
      <c r="L426" s="95">
        <v>3.6661000000000001</v>
      </c>
      <c r="M426" s="95"/>
      <c r="N426" s="95">
        <v>0.9798</v>
      </c>
      <c r="O426" s="95">
        <v>0</v>
      </c>
      <c r="P426" s="95">
        <v>188.55350000000001</v>
      </c>
      <c r="Q426" s="97"/>
      <c r="R426" s="96"/>
    </row>
    <row r="427" spans="1:18" x14ac:dyDescent="0.25">
      <c r="A427" s="95" t="s">
        <v>380</v>
      </c>
      <c r="B427" s="95">
        <v>350.66079999999999</v>
      </c>
      <c r="C427" s="95"/>
      <c r="D427" s="95">
        <v>350.66079999999999</v>
      </c>
      <c r="E427" s="95">
        <v>261</v>
      </c>
      <c r="F427" s="95">
        <v>108.5295</v>
      </c>
      <c r="G427" s="95">
        <v>38.117600000000003</v>
      </c>
      <c r="H427" s="95">
        <v>50</v>
      </c>
      <c r="I427" s="95">
        <v>45.971600000000002</v>
      </c>
      <c r="J427" s="95">
        <v>3.0213000000000001</v>
      </c>
      <c r="K427" s="95"/>
      <c r="L427" s="95">
        <v>8.3808000000000007</v>
      </c>
      <c r="M427" s="95"/>
      <c r="N427" s="95">
        <v>0</v>
      </c>
      <c r="O427" s="95">
        <v>0</v>
      </c>
      <c r="P427" s="95">
        <v>391.79969999999997</v>
      </c>
      <c r="Q427" s="97"/>
      <c r="R427" s="96"/>
    </row>
    <row r="428" spans="1:18" x14ac:dyDescent="0.25">
      <c r="A428" s="95" t="s">
        <v>381</v>
      </c>
      <c r="B428" s="95">
        <v>1304.1547</v>
      </c>
      <c r="C428" s="95">
        <v>30.626200000000001</v>
      </c>
      <c r="D428" s="95">
        <v>1334.7809</v>
      </c>
      <c r="E428" s="95">
        <v>985.55</v>
      </c>
      <c r="F428" s="95">
        <v>413.11470000000003</v>
      </c>
      <c r="G428" s="95">
        <v>143.1088</v>
      </c>
      <c r="H428" s="95">
        <v>202</v>
      </c>
      <c r="I428" s="95">
        <v>174.9898</v>
      </c>
      <c r="J428" s="95">
        <v>20.2577</v>
      </c>
      <c r="K428" s="95"/>
      <c r="L428" s="95">
        <v>31.901299999999999</v>
      </c>
      <c r="M428" s="95"/>
      <c r="N428" s="95">
        <v>0</v>
      </c>
      <c r="O428" s="95">
        <v>0</v>
      </c>
      <c r="P428" s="95">
        <v>1498.1474000000001</v>
      </c>
      <c r="Q428" s="97"/>
      <c r="R428" s="96"/>
    </row>
    <row r="429" spans="1:18" x14ac:dyDescent="0.25">
      <c r="A429" s="95" t="s">
        <v>553</v>
      </c>
      <c r="B429" s="95">
        <v>128.12459999999999</v>
      </c>
      <c r="C429" s="95"/>
      <c r="D429" s="95">
        <v>102.3733</v>
      </c>
      <c r="E429" s="95">
        <v>103</v>
      </c>
      <c r="F429" s="95">
        <v>39.654600000000002</v>
      </c>
      <c r="G429" s="95">
        <v>15.836399999999999</v>
      </c>
      <c r="H429" s="95">
        <v>19</v>
      </c>
      <c r="I429" s="95">
        <v>13.421099999999999</v>
      </c>
      <c r="J429" s="95">
        <v>4.1840999999999999</v>
      </c>
      <c r="K429" s="95"/>
      <c r="L429" s="95">
        <v>2.4466999999999999</v>
      </c>
      <c r="M429" s="95"/>
      <c r="N429" s="95">
        <v>0</v>
      </c>
      <c r="O429" s="95">
        <v>0</v>
      </c>
      <c r="P429" s="95">
        <v>148.14510000000001</v>
      </c>
      <c r="Q429" s="97"/>
      <c r="R429" s="96"/>
    </row>
    <row r="430" spans="1:18" x14ac:dyDescent="0.25">
      <c r="A430" s="95" t="s">
        <v>554</v>
      </c>
      <c r="B430" s="95">
        <v>133.20769999999999</v>
      </c>
      <c r="C430" s="95"/>
      <c r="D430" s="95">
        <v>106.58199999999999</v>
      </c>
      <c r="E430" s="95">
        <v>90.77</v>
      </c>
      <c r="F430" s="95">
        <v>41.227800000000002</v>
      </c>
      <c r="G430" s="95">
        <v>12.3856</v>
      </c>
      <c r="H430" s="95">
        <v>18</v>
      </c>
      <c r="I430" s="95">
        <v>13.972899999999999</v>
      </c>
      <c r="J430" s="95">
        <v>3.0203000000000002</v>
      </c>
      <c r="K430" s="95"/>
      <c r="L430" s="95">
        <v>2.5472999999999999</v>
      </c>
      <c r="M430" s="95"/>
      <c r="N430" s="95">
        <v>0</v>
      </c>
      <c r="O430" s="95">
        <v>0</v>
      </c>
      <c r="P430" s="95">
        <v>148.61359999999999</v>
      </c>
      <c r="Q430" s="97"/>
      <c r="R430" s="96"/>
    </row>
    <row r="431" spans="1:18" x14ac:dyDescent="0.25">
      <c r="A431" s="95" t="s">
        <v>382</v>
      </c>
      <c r="B431" s="95">
        <v>15147.803900000001</v>
      </c>
      <c r="C431" s="95">
        <v>316.53039999999999</v>
      </c>
      <c r="D431" s="95">
        <v>15464.3343</v>
      </c>
      <c r="E431" s="95">
        <v>3155.85</v>
      </c>
      <c r="F431" s="95">
        <v>4786.2115000000003</v>
      </c>
      <c r="G431" s="95"/>
      <c r="H431" s="95">
        <v>2634</v>
      </c>
      <c r="I431" s="95">
        <v>2027.3742</v>
      </c>
      <c r="J431" s="95">
        <v>454.96929999999998</v>
      </c>
      <c r="K431" s="95">
        <v>874</v>
      </c>
      <c r="L431" s="95">
        <v>369.5976</v>
      </c>
      <c r="M431" s="95">
        <v>302.64139999999998</v>
      </c>
      <c r="N431" s="95">
        <v>0</v>
      </c>
      <c r="O431" s="95">
        <v>0</v>
      </c>
      <c r="P431" s="95">
        <v>16221.945</v>
      </c>
      <c r="Q431" s="97"/>
      <c r="R431" s="96"/>
    </row>
    <row r="432" spans="1:18" x14ac:dyDescent="0.25">
      <c r="A432" s="95" t="s">
        <v>383</v>
      </c>
      <c r="B432" s="95">
        <v>15145.9635</v>
      </c>
      <c r="C432" s="95">
        <v>127.87269999999999</v>
      </c>
      <c r="D432" s="95">
        <v>15273.8362</v>
      </c>
      <c r="E432" s="95">
        <v>2518.91</v>
      </c>
      <c r="F432" s="95">
        <v>4727.2523000000001</v>
      </c>
      <c r="G432" s="95"/>
      <c r="H432" s="95">
        <v>2185</v>
      </c>
      <c r="I432" s="95">
        <v>2002.3998999999999</v>
      </c>
      <c r="J432" s="95">
        <v>136.95009999999999</v>
      </c>
      <c r="K432" s="95">
        <v>633</v>
      </c>
      <c r="L432" s="95">
        <v>365.04469999999998</v>
      </c>
      <c r="M432" s="95">
        <v>160.7732</v>
      </c>
      <c r="N432" s="95">
        <v>0</v>
      </c>
      <c r="O432" s="95">
        <v>0</v>
      </c>
      <c r="P432" s="95">
        <v>15571.559499999999</v>
      </c>
      <c r="Q432" s="97"/>
      <c r="R432" s="96"/>
    </row>
    <row r="433" spans="1:18" x14ac:dyDescent="0.25">
      <c r="A433" s="95" t="s">
        <v>384</v>
      </c>
      <c r="B433" s="95">
        <v>15917.716200000001</v>
      </c>
      <c r="C433" s="95">
        <v>86.344499999999996</v>
      </c>
      <c r="D433" s="95">
        <v>16004.0607</v>
      </c>
      <c r="E433" s="95">
        <v>2592.77</v>
      </c>
      <c r="F433" s="95">
        <v>4953.2568000000001</v>
      </c>
      <c r="G433" s="95"/>
      <c r="H433" s="95">
        <v>2660</v>
      </c>
      <c r="I433" s="95">
        <v>2098.1324</v>
      </c>
      <c r="J433" s="95">
        <v>421.40069999999997</v>
      </c>
      <c r="K433" s="95">
        <v>417</v>
      </c>
      <c r="L433" s="95">
        <v>382.49709999999999</v>
      </c>
      <c r="M433" s="95">
        <v>20.701799999999999</v>
      </c>
      <c r="N433" s="95">
        <v>0</v>
      </c>
      <c r="O433" s="95">
        <v>0</v>
      </c>
      <c r="P433" s="95">
        <v>16446.163199999999</v>
      </c>
      <c r="Q433" s="97"/>
      <c r="R433" s="96"/>
    </row>
    <row r="434" spans="1:18" x14ac:dyDescent="0.25">
      <c r="A434" s="95" t="s">
        <v>385</v>
      </c>
      <c r="B434" s="95">
        <v>4102.1742000000004</v>
      </c>
      <c r="C434" s="95">
        <v>1.0739000000000001</v>
      </c>
      <c r="D434" s="95">
        <v>4103.2480999999998</v>
      </c>
      <c r="E434" s="95">
        <v>1722.2</v>
      </c>
      <c r="F434" s="95">
        <v>1269.9553000000001</v>
      </c>
      <c r="G434" s="95">
        <v>113.0612</v>
      </c>
      <c r="H434" s="95">
        <v>876</v>
      </c>
      <c r="I434" s="95">
        <v>537.93579999999997</v>
      </c>
      <c r="J434" s="95">
        <v>253.54810000000001</v>
      </c>
      <c r="K434" s="95">
        <v>228</v>
      </c>
      <c r="L434" s="95">
        <v>98.067599999999999</v>
      </c>
      <c r="M434" s="95">
        <v>77.959400000000002</v>
      </c>
      <c r="N434" s="95">
        <v>12.7075</v>
      </c>
      <c r="O434" s="95">
        <v>0</v>
      </c>
      <c r="P434" s="95">
        <v>4560.5243</v>
      </c>
      <c r="Q434" s="97"/>
      <c r="R434" s="96"/>
    </row>
    <row r="435" spans="1:18" x14ac:dyDescent="0.25">
      <c r="A435" s="95" t="s">
        <v>386</v>
      </c>
      <c r="B435" s="97">
        <v>2129.4793</v>
      </c>
      <c r="C435" s="95">
        <v>10.7561</v>
      </c>
      <c r="D435" s="97">
        <v>2140.2354</v>
      </c>
      <c r="E435" s="95">
        <v>590.70000000000005</v>
      </c>
      <c r="F435" s="95">
        <v>662.40290000000005</v>
      </c>
      <c r="G435" s="95"/>
      <c r="H435" s="95">
        <v>376</v>
      </c>
      <c r="I435" s="95">
        <v>280.5849</v>
      </c>
      <c r="J435" s="95">
        <v>71.561400000000006</v>
      </c>
      <c r="K435" s="95">
        <v>78</v>
      </c>
      <c r="L435" s="95">
        <v>51.151600000000002</v>
      </c>
      <c r="M435" s="95">
        <v>16.109000000000002</v>
      </c>
      <c r="N435" s="95">
        <v>8.5759000000000007</v>
      </c>
      <c r="O435" s="95">
        <v>0</v>
      </c>
      <c r="P435" s="97">
        <v>2236.4816999999998</v>
      </c>
      <c r="Q435" s="97"/>
      <c r="R435" s="96"/>
    </row>
    <row r="436" spans="1:18" x14ac:dyDescent="0.25">
      <c r="A436" s="95" t="s">
        <v>387</v>
      </c>
      <c r="B436" s="95">
        <v>274.99270000000001</v>
      </c>
      <c r="C436" s="95"/>
      <c r="D436" s="95">
        <v>274.99270000000001</v>
      </c>
      <c r="E436" s="95">
        <v>142</v>
      </c>
      <c r="F436" s="95">
        <v>85.110200000000006</v>
      </c>
      <c r="G436" s="95">
        <v>14.2224</v>
      </c>
      <c r="H436" s="95">
        <v>33</v>
      </c>
      <c r="I436" s="95">
        <v>36.051499999999997</v>
      </c>
      <c r="J436" s="95"/>
      <c r="K436" s="95"/>
      <c r="L436" s="95">
        <v>6.5723000000000003</v>
      </c>
      <c r="M436" s="95"/>
      <c r="N436" s="95">
        <v>0</v>
      </c>
      <c r="O436" s="95">
        <v>0</v>
      </c>
      <c r="P436" s="95">
        <v>289.21510000000001</v>
      </c>
      <c r="Q436" s="97"/>
      <c r="R436" s="96"/>
    </row>
    <row r="437" spans="1:18" x14ac:dyDescent="0.25">
      <c r="A437" s="95" t="s">
        <v>555</v>
      </c>
      <c r="B437" s="95">
        <v>62.915100000000002</v>
      </c>
      <c r="C437" s="95">
        <v>0.18679999999999999</v>
      </c>
      <c r="D437" s="95">
        <v>40.729100000000003</v>
      </c>
      <c r="E437" s="95">
        <v>51</v>
      </c>
      <c r="F437" s="95">
        <v>19.53</v>
      </c>
      <c r="G437" s="95">
        <v>7.8674999999999997</v>
      </c>
      <c r="H437" s="95">
        <v>3</v>
      </c>
      <c r="I437" s="95">
        <v>5.3395999999999999</v>
      </c>
      <c r="J437" s="95"/>
      <c r="K437" s="95"/>
      <c r="L437" s="95">
        <v>0.97340000000000004</v>
      </c>
      <c r="M437" s="95"/>
      <c r="N437" s="95">
        <v>0</v>
      </c>
      <c r="O437" s="95">
        <v>0</v>
      </c>
      <c r="P437" s="95">
        <v>70.969399999999993</v>
      </c>
      <c r="Q437" s="97"/>
      <c r="R437" s="96"/>
    </row>
    <row r="438" spans="1:18" x14ac:dyDescent="0.25">
      <c r="A438" s="95" t="s">
        <v>388</v>
      </c>
      <c r="B438" s="95">
        <v>342.98200000000003</v>
      </c>
      <c r="C438" s="95">
        <v>6.9333999999999998</v>
      </c>
      <c r="D438" s="95">
        <v>349.91539999999998</v>
      </c>
      <c r="E438" s="95">
        <v>237</v>
      </c>
      <c r="F438" s="95">
        <v>108.2988</v>
      </c>
      <c r="G438" s="95">
        <v>32.1753</v>
      </c>
      <c r="H438" s="95">
        <v>42</v>
      </c>
      <c r="I438" s="95">
        <v>45.873899999999999</v>
      </c>
      <c r="J438" s="95"/>
      <c r="K438" s="95"/>
      <c r="L438" s="95">
        <v>8.3629999999999995</v>
      </c>
      <c r="M438" s="95"/>
      <c r="N438" s="95">
        <v>0</v>
      </c>
      <c r="O438" s="95">
        <v>0</v>
      </c>
      <c r="P438" s="95">
        <v>382.09070000000003</v>
      </c>
      <c r="Q438" s="97"/>
      <c r="R438" s="96"/>
    </row>
    <row r="439" spans="1:18" x14ac:dyDescent="0.25">
      <c r="A439" s="95" t="s">
        <v>389</v>
      </c>
      <c r="B439" s="95">
        <v>453.94959999999998</v>
      </c>
      <c r="C439" s="95">
        <v>12.5343</v>
      </c>
      <c r="D439" s="95">
        <v>466.48390000000001</v>
      </c>
      <c r="E439" s="95">
        <v>251.9</v>
      </c>
      <c r="F439" s="95">
        <v>144.3768</v>
      </c>
      <c r="G439" s="95">
        <v>26.880800000000001</v>
      </c>
      <c r="H439" s="95">
        <v>93</v>
      </c>
      <c r="I439" s="95">
        <v>61.155999999999999</v>
      </c>
      <c r="J439" s="95">
        <v>23.882999999999999</v>
      </c>
      <c r="K439" s="95"/>
      <c r="L439" s="95">
        <v>11.148999999999999</v>
      </c>
      <c r="M439" s="95"/>
      <c r="N439" s="95">
        <v>0</v>
      </c>
      <c r="O439" s="95">
        <v>0</v>
      </c>
      <c r="P439" s="95">
        <v>517.24770000000001</v>
      </c>
      <c r="Q439" s="97"/>
      <c r="R439" s="96"/>
    </row>
    <row r="440" spans="1:18" x14ac:dyDescent="0.25">
      <c r="A440" s="95" t="s">
        <v>390</v>
      </c>
      <c r="B440" s="95">
        <v>406.48099999999999</v>
      </c>
      <c r="C440" s="95">
        <v>13.4277</v>
      </c>
      <c r="D440" s="95">
        <v>419.90870000000001</v>
      </c>
      <c r="E440" s="95">
        <v>309.13</v>
      </c>
      <c r="F440" s="95">
        <v>129.96170000000001</v>
      </c>
      <c r="G440" s="95">
        <v>44.792099999999998</v>
      </c>
      <c r="H440" s="95">
        <v>71</v>
      </c>
      <c r="I440" s="95">
        <v>55.05</v>
      </c>
      <c r="J440" s="95">
        <v>11.9625</v>
      </c>
      <c r="K440" s="95"/>
      <c r="L440" s="95">
        <v>10.0358</v>
      </c>
      <c r="M440" s="95"/>
      <c r="N440" s="95">
        <v>0</v>
      </c>
      <c r="O440" s="95">
        <v>0</v>
      </c>
      <c r="P440" s="95">
        <v>476.66329999999999</v>
      </c>
      <c r="Q440" s="97"/>
      <c r="R440" s="96"/>
    </row>
    <row r="441" spans="1:18" x14ac:dyDescent="0.25">
      <c r="A441" s="95" t="s">
        <v>391</v>
      </c>
      <c r="B441" s="95">
        <v>3471.7361000000001</v>
      </c>
      <c r="C441" s="95">
        <v>95.82</v>
      </c>
      <c r="D441" s="95">
        <v>3567.5560999999998</v>
      </c>
      <c r="E441" s="95">
        <v>1880.79</v>
      </c>
      <c r="F441" s="95">
        <v>1104.1586</v>
      </c>
      <c r="G441" s="95">
        <v>194.15780000000001</v>
      </c>
      <c r="H441" s="95">
        <v>355</v>
      </c>
      <c r="I441" s="95">
        <v>467.70659999999998</v>
      </c>
      <c r="J441" s="95"/>
      <c r="K441" s="95">
        <v>21</v>
      </c>
      <c r="L441" s="95">
        <v>85.264600000000002</v>
      </c>
      <c r="M441" s="95"/>
      <c r="N441" s="95">
        <v>35.972200000000001</v>
      </c>
      <c r="O441" s="95">
        <v>0</v>
      </c>
      <c r="P441" s="95">
        <v>3797.6860999999999</v>
      </c>
      <c r="Q441" s="97"/>
      <c r="R441" s="96"/>
    </row>
    <row r="442" spans="1:18" x14ac:dyDescent="0.25">
      <c r="A442" s="95" t="s">
        <v>392</v>
      </c>
      <c r="B442" s="95">
        <v>2320.5338999999999</v>
      </c>
      <c r="C442" s="95">
        <v>54.528500000000001</v>
      </c>
      <c r="D442" s="95">
        <v>2375.0623999999998</v>
      </c>
      <c r="E442" s="95">
        <v>1325</v>
      </c>
      <c r="F442" s="95">
        <v>735.08180000000004</v>
      </c>
      <c r="G442" s="95">
        <v>147.4795</v>
      </c>
      <c r="H442" s="95">
        <v>284</v>
      </c>
      <c r="I442" s="95">
        <v>311.3707</v>
      </c>
      <c r="J442" s="95"/>
      <c r="K442" s="95"/>
      <c r="L442" s="95">
        <v>56.764000000000003</v>
      </c>
      <c r="M442" s="95"/>
      <c r="N442" s="95">
        <v>0</v>
      </c>
      <c r="O442" s="95">
        <v>0</v>
      </c>
      <c r="P442" s="95">
        <v>2522.5419000000002</v>
      </c>
      <c r="Q442" s="97"/>
      <c r="R442" s="96"/>
    </row>
    <row r="443" spans="1:18" x14ac:dyDescent="0.25">
      <c r="A443" s="95" t="s">
        <v>393</v>
      </c>
      <c r="B443" s="95">
        <v>1821.8724999999999</v>
      </c>
      <c r="C443" s="95">
        <v>85.914900000000003</v>
      </c>
      <c r="D443" s="95">
        <v>1907.7873999999999</v>
      </c>
      <c r="E443" s="95">
        <v>1067.0899999999999</v>
      </c>
      <c r="F443" s="95">
        <v>590.46019999999999</v>
      </c>
      <c r="G443" s="95">
        <v>119.1574</v>
      </c>
      <c r="H443" s="95">
        <v>291</v>
      </c>
      <c r="I443" s="95">
        <v>250.11089999999999</v>
      </c>
      <c r="J443" s="95">
        <v>30.666799999999999</v>
      </c>
      <c r="K443" s="95">
        <v>3</v>
      </c>
      <c r="L443" s="95">
        <v>45.5961</v>
      </c>
      <c r="M443" s="95"/>
      <c r="N443" s="95">
        <v>9.7835000000000001</v>
      </c>
      <c r="O443" s="95">
        <v>0</v>
      </c>
      <c r="P443" s="95">
        <v>2067.3951000000002</v>
      </c>
      <c r="Q443" s="97"/>
      <c r="R443" s="96"/>
    </row>
    <row r="444" spans="1:18" x14ac:dyDescent="0.25">
      <c r="A444" s="95" t="s">
        <v>394</v>
      </c>
      <c r="B444" s="95">
        <v>861.08709999999996</v>
      </c>
      <c r="C444" s="95">
        <v>60.377099999999999</v>
      </c>
      <c r="D444" s="95">
        <v>921.46420000000001</v>
      </c>
      <c r="E444" s="95">
        <v>501.24</v>
      </c>
      <c r="F444" s="95">
        <v>285.19319999999999</v>
      </c>
      <c r="G444" s="95">
        <v>54.011699999999998</v>
      </c>
      <c r="H444" s="95">
        <v>152</v>
      </c>
      <c r="I444" s="95">
        <v>120.804</v>
      </c>
      <c r="J444" s="95">
        <v>23.396999999999998</v>
      </c>
      <c r="K444" s="95">
        <v>1</v>
      </c>
      <c r="L444" s="95">
        <v>22.023</v>
      </c>
      <c r="M444" s="95"/>
      <c r="N444" s="95">
        <v>8.9339999999999993</v>
      </c>
      <c r="O444" s="95">
        <v>0</v>
      </c>
      <c r="P444" s="95">
        <v>1007.8069</v>
      </c>
      <c r="Q444" s="97"/>
      <c r="R444" s="96"/>
    </row>
    <row r="445" spans="1:18" x14ac:dyDescent="0.25">
      <c r="A445" s="95" t="s">
        <v>395</v>
      </c>
      <c r="B445" s="95">
        <v>1681.2424000000001</v>
      </c>
      <c r="C445" s="95">
        <v>3.0274000000000001</v>
      </c>
      <c r="D445" s="95">
        <v>1684.2698</v>
      </c>
      <c r="E445" s="95">
        <v>772.98</v>
      </c>
      <c r="F445" s="95">
        <v>521.28150000000005</v>
      </c>
      <c r="G445" s="95">
        <v>62.924599999999998</v>
      </c>
      <c r="H445" s="95">
        <v>312</v>
      </c>
      <c r="I445" s="95">
        <v>220.80779999999999</v>
      </c>
      <c r="J445" s="95">
        <v>68.394199999999998</v>
      </c>
      <c r="K445" s="95">
        <v>5</v>
      </c>
      <c r="L445" s="95">
        <v>40.253999999999998</v>
      </c>
      <c r="M445" s="95"/>
      <c r="N445" s="95">
        <v>9.6052</v>
      </c>
      <c r="O445" s="95">
        <v>0</v>
      </c>
      <c r="P445" s="95">
        <v>1825.1938</v>
      </c>
      <c r="Q445" s="97"/>
      <c r="R445" s="96"/>
    </row>
    <row r="446" spans="1:18" x14ac:dyDescent="0.25">
      <c r="A446" s="95" t="s">
        <v>396</v>
      </c>
      <c r="B446" s="95">
        <v>13088.1363</v>
      </c>
      <c r="C446" s="95">
        <v>192.20150000000001</v>
      </c>
      <c r="D446" s="95">
        <v>13280.337799999999</v>
      </c>
      <c r="E446" s="95">
        <v>8786.7099999999991</v>
      </c>
      <c r="F446" s="95">
        <v>4110.2645000000002</v>
      </c>
      <c r="G446" s="95">
        <v>1169.1114</v>
      </c>
      <c r="H446" s="95">
        <v>2459</v>
      </c>
      <c r="I446" s="95">
        <v>1741.0523000000001</v>
      </c>
      <c r="J446" s="95">
        <v>538.46079999999995</v>
      </c>
      <c r="K446" s="95">
        <v>429</v>
      </c>
      <c r="L446" s="95">
        <v>317.40010000000001</v>
      </c>
      <c r="M446" s="95">
        <v>66.959999999999994</v>
      </c>
      <c r="N446" s="95">
        <v>352.22579999999999</v>
      </c>
      <c r="O446" s="95">
        <v>0</v>
      </c>
      <c r="P446" s="95">
        <v>14868.635</v>
      </c>
      <c r="Q446" s="97"/>
      <c r="R446" s="96"/>
    </row>
    <row r="447" spans="1:18" x14ac:dyDescent="0.25">
      <c r="A447" s="95" t="s">
        <v>397</v>
      </c>
      <c r="B447" s="95">
        <v>7519.7223999999997</v>
      </c>
      <c r="C447" s="95">
        <v>44.018700000000003</v>
      </c>
      <c r="D447" s="95">
        <v>7563.7411000000002</v>
      </c>
      <c r="E447" s="95">
        <v>9196.17</v>
      </c>
      <c r="F447" s="95">
        <v>2340.9778999999999</v>
      </c>
      <c r="G447" s="95">
        <v>1713.798</v>
      </c>
      <c r="H447" s="95">
        <v>1509</v>
      </c>
      <c r="I447" s="95">
        <v>991.60649999999998</v>
      </c>
      <c r="J447" s="95">
        <v>388.04520000000002</v>
      </c>
      <c r="K447" s="95">
        <v>175</v>
      </c>
      <c r="L447" s="95">
        <v>180.77340000000001</v>
      </c>
      <c r="M447" s="95"/>
      <c r="N447" s="95">
        <v>184.3604</v>
      </c>
      <c r="O447" s="95">
        <v>0</v>
      </c>
      <c r="P447" s="95">
        <v>9461.8994999999995</v>
      </c>
      <c r="Q447" s="97"/>
      <c r="R447" s="96"/>
    </row>
    <row r="448" spans="1:18" x14ac:dyDescent="0.25">
      <c r="A448" s="95" t="s">
        <v>398</v>
      </c>
      <c r="B448" s="95">
        <v>5396.442</v>
      </c>
      <c r="C448" s="95">
        <v>46.238599999999998</v>
      </c>
      <c r="D448" s="95">
        <v>5442.6805999999997</v>
      </c>
      <c r="E448" s="95">
        <v>2769.04</v>
      </c>
      <c r="F448" s="95">
        <v>1684.5096000000001</v>
      </c>
      <c r="G448" s="95">
        <v>271.13260000000002</v>
      </c>
      <c r="H448" s="95">
        <v>956</v>
      </c>
      <c r="I448" s="95">
        <v>713.53539999999998</v>
      </c>
      <c r="J448" s="95">
        <v>181.8484</v>
      </c>
      <c r="K448" s="95">
        <v>553</v>
      </c>
      <c r="L448" s="95">
        <v>130.08009999999999</v>
      </c>
      <c r="M448" s="95">
        <v>253.75200000000001</v>
      </c>
      <c r="N448" s="95">
        <v>1.8378000000000001</v>
      </c>
      <c r="O448" s="95">
        <v>0</v>
      </c>
      <c r="P448" s="95">
        <v>5969.4030000000002</v>
      </c>
      <c r="Q448" s="97"/>
      <c r="R448" s="96"/>
    </row>
    <row r="449" spans="1:18" x14ac:dyDescent="0.25">
      <c r="A449" s="95" t="s">
        <v>399</v>
      </c>
      <c r="B449" s="95">
        <v>16984.997299999999</v>
      </c>
      <c r="C449" s="95">
        <v>208.0909</v>
      </c>
      <c r="D449" s="95">
        <v>17193.088199999998</v>
      </c>
      <c r="E449" s="95">
        <v>1609.59</v>
      </c>
      <c r="F449" s="95">
        <v>5321.2608</v>
      </c>
      <c r="G449" s="95"/>
      <c r="H449" s="95">
        <v>2502</v>
      </c>
      <c r="I449" s="95">
        <v>2254.0138999999999</v>
      </c>
      <c r="J449" s="95">
        <v>185.9896</v>
      </c>
      <c r="K449" s="95">
        <v>656</v>
      </c>
      <c r="L449" s="95">
        <v>410.91480000000001</v>
      </c>
      <c r="M449" s="95">
        <v>147.05109999999999</v>
      </c>
      <c r="N449" s="95">
        <v>0</v>
      </c>
      <c r="O449" s="95">
        <v>0</v>
      </c>
      <c r="P449" s="95">
        <v>17340.139299999999</v>
      </c>
      <c r="Q449" s="97"/>
      <c r="R449" s="96"/>
    </row>
    <row r="450" spans="1:18" x14ac:dyDescent="0.25">
      <c r="A450" s="95" t="s">
        <v>400</v>
      </c>
      <c r="B450" s="95">
        <v>5282.7389999999996</v>
      </c>
      <c r="C450" s="95">
        <v>69.315299999999993</v>
      </c>
      <c r="D450" s="95">
        <v>5352.0542999999998</v>
      </c>
      <c r="E450" s="95">
        <v>518.29</v>
      </c>
      <c r="F450" s="95">
        <v>1656.4608000000001</v>
      </c>
      <c r="G450" s="95"/>
      <c r="H450" s="95">
        <v>761</v>
      </c>
      <c r="I450" s="95">
        <v>701.65430000000003</v>
      </c>
      <c r="J450" s="95">
        <v>44.509300000000003</v>
      </c>
      <c r="K450" s="95">
        <v>65</v>
      </c>
      <c r="L450" s="95">
        <v>127.9141</v>
      </c>
      <c r="M450" s="95"/>
      <c r="N450" s="95">
        <v>0</v>
      </c>
      <c r="O450" s="95">
        <v>0</v>
      </c>
      <c r="P450" s="95">
        <v>5352.0542999999998</v>
      </c>
      <c r="Q450" s="97"/>
      <c r="R450" s="96"/>
    </row>
    <row r="451" spans="1:18" x14ac:dyDescent="0.25">
      <c r="A451" s="95" t="s">
        <v>401</v>
      </c>
      <c r="B451" s="95">
        <v>6570.4656000000004</v>
      </c>
      <c r="C451" s="95">
        <v>78.562899999999999</v>
      </c>
      <c r="D451" s="95">
        <v>6649.0285000000003</v>
      </c>
      <c r="E451" s="95">
        <v>844.22</v>
      </c>
      <c r="F451" s="95">
        <v>2057.8742999999999</v>
      </c>
      <c r="G451" s="95"/>
      <c r="H451" s="95">
        <v>1213</v>
      </c>
      <c r="I451" s="95">
        <v>871.68759999999997</v>
      </c>
      <c r="J451" s="95">
        <v>255.98429999999999</v>
      </c>
      <c r="K451" s="95">
        <v>371</v>
      </c>
      <c r="L451" s="95">
        <v>158.9118</v>
      </c>
      <c r="M451" s="95">
        <v>127.2529</v>
      </c>
      <c r="N451" s="95">
        <v>2.0068999999999999</v>
      </c>
      <c r="O451" s="95">
        <v>0</v>
      </c>
      <c r="P451" s="95">
        <v>6778.2883000000002</v>
      </c>
      <c r="Q451" s="97"/>
      <c r="R451" s="96"/>
    </row>
    <row r="452" spans="1:18" x14ac:dyDescent="0.25">
      <c r="A452" s="95" t="s">
        <v>402</v>
      </c>
      <c r="B452" s="95">
        <v>8751.2167000000009</v>
      </c>
      <c r="C452" s="95">
        <v>159.96539999999999</v>
      </c>
      <c r="D452" s="95">
        <v>8911.1821</v>
      </c>
      <c r="E452" s="95">
        <v>2677.41</v>
      </c>
      <c r="F452" s="95">
        <v>2758.0109000000002</v>
      </c>
      <c r="G452" s="95"/>
      <c r="H452" s="95">
        <v>1433</v>
      </c>
      <c r="I452" s="95">
        <v>1168.2560000000001</v>
      </c>
      <c r="J452" s="95">
        <v>198.55799999999999</v>
      </c>
      <c r="K452" s="95">
        <v>1271</v>
      </c>
      <c r="L452" s="95">
        <v>212.97730000000001</v>
      </c>
      <c r="M452" s="95">
        <v>634.81359999999995</v>
      </c>
      <c r="N452" s="95">
        <v>0</v>
      </c>
      <c r="O452" s="95">
        <v>0</v>
      </c>
      <c r="P452" s="95">
        <v>9545.9956999999995</v>
      </c>
      <c r="Q452" s="97"/>
      <c r="R452" s="96"/>
    </row>
    <row r="453" spans="1:18" x14ac:dyDescent="0.25">
      <c r="A453" s="95" t="s">
        <v>403</v>
      </c>
      <c r="B453" s="95">
        <v>14304.7073</v>
      </c>
      <c r="C453" s="95"/>
      <c r="D453" s="95">
        <v>14304.7073</v>
      </c>
      <c r="E453" s="95">
        <v>2299.39</v>
      </c>
      <c r="F453" s="95">
        <v>4427.3068999999996</v>
      </c>
      <c r="G453" s="95"/>
      <c r="H453" s="95">
        <v>2295</v>
      </c>
      <c r="I453" s="95">
        <v>1875.3471</v>
      </c>
      <c r="J453" s="95">
        <v>314.73970000000003</v>
      </c>
      <c r="K453" s="95">
        <v>1159</v>
      </c>
      <c r="L453" s="95">
        <v>341.88249999999999</v>
      </c>
      <c r="M453" s="95">
        <v>490.27050000000003</v>
      </c>
      <c r="N453" s="95">
        <v>0</v>
      </c>
      <c r="O453" s="95">
        <v>0</v>
      </c>
      <c r="P453" s="95">
        <v>14794.977800000001</v>
      </c>
      <c r="Q453" s="97"/>
      <c r="R453" s="96"/>
    </row>
    <row r="454" spans="1:18" x14ac:dyDescent="0.25">
      <c r="A454" s="95" t="s">
        <v>404</v>
      </c>
      <c r="B454" s="95">
        <v>2139.5889999999999</v>
      </c>
      <c r="C454" s="95">
        <v>72.457499999999996</v>
      </c>
      <c r="D454" s="95">
        <v>2212.0464999999999</v>
      </c>
      <c r="E454" s="95">
        <v>827.37</v>
      </c>
      <c r="F454" s="95">
        <v>684.62840000000006</v>
      </c>
      <c r="G454" s="95">
        <v>35.685400000000001</v>
      </c>
      <c r="H454" s="95">
        <v>422</v>
      </c>
      <c r="I454" s="95">
        <v>289.99930000000001</v>
      </c>
      <c r="J454" s="95">
        <v>99.000500000000002</v>
      </c>
      <c r="K454" s="95">
        <v>253</v>
      </c>
      <c r="L454" s="95">
        <v>52.867899999999999</v>
      </c>
      <c r="M454" s="95">
        <v>120.0793</v>
      </c>
      <c r="N454" s="95">
        <v>0</v>
      </c>
      <c r="O454" s="95">
        <v>0</v>
      </c>
      <c r="P454" s="95">
        <v>2367.8112000000001</v>
      </c>
      <c r="Q454" s="97"/>
      <c r="R454" s="96"/>
    </row>
    <row r="455" spans="1:18" x14ac:dyDescent="0.25">
      <c r="A455" s="95" t="s">
        <v>405</v>
      </c>
      <c r="B455" s="95">
        <v>1531.6406999999999</v>
      </c>
      <c r="C455" s="95">
        <v>62.991900000000001</v>
      </c>
      <c r="D455" s="95">
        <v>1594.6325999999999</v>
      </c>
      <c r="E455" s="95">
        <v>907.63</v>
      </c>
      <c r="F455" s="95">
        <v>493.53879999999998</v>
      </c>
      <c r="G455" s="95">
        <v>103.5228</v>
      </c>
      <c r="H455" s="95">
        <v>239</v>
      </c>
      <c r="I455" s="95">
        <v>209.05629999999999</v>
      </c>
      <c r="J455" s="95">
        <v>22.457699999999999</v>
      </c>
      <c r="K455" s="95">
        <v>367</v>
      </c>
      <c r="L455" s="95">
        <v>38.111699999999999</v>
      </c>
      <c r="M455" s="95">
        <v>197.333</v>
      </c>
      <c r="N455" s="95">
        <v>0</v>
      </c>
      <c r="O455" s="95">
        <v>0</v>
      </c>
      <c r="P455" s="95">
        <v>1895.4884</v>
      </c>
      <c r="Q455" s="97"/>
      <c r="R455" s="96"/>
    </row>
    <row r="456" spans="1:18" x14ac:dyDescent="0.25">
      <c r="A456" s="95" t="s">
        <v>406</v>
      </c>
      <c r="B456" s="95">
        <v>616.26340000000005</v>
      </c>
      <c r="C456" s="95">
        <v>13.1967</v>
      </c>
      <c r="D456" s="95">
        <v>629.46010000000001</v>
      </c>
      <c r="E456" s="95">
        <v>88.62</v>
      </c>
      <c r="F456" s="95">
        <v>194.81790000000001</v>
      </c>
      <c r="G456" s="95"/>
      <c r="H456" s="95">
        <v>101</v>
      </c>
      <c r="I456" s="95">
        <v>82.522199999999998</v>
      </c>
      <c r="J456" s="95">
        <v>13.8583</v>
      </c>
      <c r="K456" s="95">
        <v>36</v>
      </c>
      <c r="L456" s="95">
        <v>15.0441</v>
      </c>
      <c r="M456" s="95">
        <v>12.573499999999999</v>
      </c>
      <c r="N456" s="95">
        <v>0.97309999999999997</v>
      </c>
      <c r="O456" s="95">
        <v>0</v>
      </c>
      <c r="P456" s="95">
        <v>643.00670000000002</v>
      </c>
      <c r="Q456" s="97"/>
      <c r="R456" s="96"/>
    </row>
    <row r="457" spans="1:18" x14ac:dyDescent="0.25">
      <c r="A457" s="95" t="s">
        <v>407</v>
      </c>
      <c r="B457" s="95">
        <v>2096.4321</v>
      </c>
      <c r="C457" s="95">
        <v>14.6027</v>
      </c>
      <c r="D457" s="95">
        <v>2111.0347999999999</v>
      </c>
      <c r="E457" s="95">
        <v>99</v>
      </c>
      <c r="F457" s="95">
        <v>653.36530000000005</v>
      </c>
      <c r="G457" s="95"/>
      <c r="H457" s="95">
        <v>225</v>
      </c>
      <c r="I457" s="95">
        <v>276.75670000000002</v>
      </c>
      <c r="J457" s="95"/>
      <c r="K457" s="95">
        <v>123</v>
      </c>
      <c r="L457" s="95">
        <v>50.453699999999998</v>
      </c>
      <c r="M457" s="95">
        <v>43.527799999999999</v>
      </c>
      <c r="N457" s="95">
        <v>0</v>
      </c>
      <c r="O457" s="95">
        <v>0</v>
      </c>
      <c r="P457" s="95">
        <v>2154.5626000000002</v>
      </c>
      <c r="Q457" s="97"/>
      <c r="R457" s="96"/>
    </row>
    <row r="458" spans="1:18" x14ac:dyDescent="0.25">
      <c r="A458" s="95" t="s">
        <v>408</v>
      </c>
      <c r="B458" s="95">
        <v>912.25229999999999</v>
      </c>
      <c r="C458" s="95">
        <v>27.122699999999998</v>
      </c>
      <c r="D458" s="95">
        <v>939.375</v>
      </c>
      <c r="E458" s="95">
        <v>736.99</v>
      </c>
      <c r="F458" s="95">
        <v>290.73660000000001</v>
      </c>
      <c r="G458" s="95">
        <v>111.5634</v>
      </c>
      <c r="H458" s="95">
        <v>169</v>
      </c>
      <c r="I458" s="95">
        <v>123.1521</v>
      </c>
      <c r="J458" s="95">
        <v>34.386000000000003</v>
      </c>
      <c r="K458" s="95">
        <v>140</v>
      </c>
      <c r="L458" s="95">
        <v>22.4511</v>
      </c>
      <c r="M458" s="95">
        <v>70.529399999999995</v>
      </c>
      <c r="N458" s="95">
        <v>10.612</v>
      </c>
      <c r="O458" s="95">
        <v>0</v>
      </c>
      <c r="P458" s="95">
        <v>1132.0798</v>
      </c>
      <c r="Q458" s="97"/>
      <c r="R458" s="96"/>
    </row>
    <row r="459" spans="1:18" x14ac:dyDescent="0.25">
      <c r="A459" s="95" t="s">
        <v>409</v>
      </c>
      <c r="B459" s="95">
        <v>1803.2302</v>
      </c>
      <c r="C459" s="95">
        <v>52.598100000000002</v>
      </c>
      <c r="D459" s="95">
        <v>1855.8282999999999</v>
      </c>
      <c r="E459" s="95">
        <v>1745.54</v>
      </c>
      <c r="F459" s="95">
        <v>574.37890000000004</v>
      </c>
      <c r="G459" s="95">
        <v>292.7903</v>
      </c>
      <c r="H459" s="95">
        <v>356</v>
      </c>
      <c r="I459" s="95">
        <v>243.29910000000001</v>
      </c>
      <c r="J459" s="95">
        <v>84.525700000000001</v>
      </c>
      <c r="K459" s="95">
        <v>7</v>
      </c>
      <c r="L459" s="95">
        <v>44.354300000000002</v>
      </c>
      <c r="M459" s="95"/>
      <c r="N459" s="95">
        <v>30.636600000000001</v>
      </c>
      <c r="O459" s="95">
        <v>0</v>
      </c>
      <c r="P459" s="95">
        <v>2179.2552000000001</v>
      </c>
      <c r="Q459" s="97"/>
      <c r="R459" s="96"/>
    </row>
    <row r="460" spans="1:18" x14ac:dyDescent="0.25">
      <c r="A460" s="95" t="s">
        <v>410</v>
      </c>
      <c r="B460" s="95">
        <v>3951.8649999999998</v>
      </c>
      <c r="C460" s="95">
        <v>10.6373</v>
      </c>
      <c r="D460" s="95">
        <v>3962.5023000000001</v>
      </c>
      <c r="E460" s="95">
        <v>358.62</v>
      </c>
      <c r="F460" s="95">
        <v>1226.3945000000001</v>
      </c>
      <c r="G460" s="95"/>
      <c r="H460" s="95">
        <v>524</v>
      </c>
      <c r="I460" s="95">
        <v>519.48410000000001</v>
      </c>
      <c r="J460" s="95">
        <v>3.387</v>
      </c>
      <c r="K460" s="95">
        <v>235</v>
      </c>
      <c r="L460" s="95">
        <v>94.703800000000001</v>
      </c>
      <c r="M460" s="95">
        <v>84.177700000000002</v>
      </c>
      <c r="N460" s="95">
        <v>0</v>
      </c>
      <c r="O460" s="95">
        <v>0</v>
      </c>
      <c r="P460" s="95">
        <v>4046.68</v>
      </c>
      <c r="Q460" s="97"/>
      <c r="R460" s="96"/>
    </row>
    <row r="461" spans="1:18" x14ac:dyDescent="0.25">
      <c r="A461" s="95" t="s">
        <v>411</v>
      </c>
      <c r="B461" s="95">
        <v>1273.7673</v>
      </c>
      <c r="C461" s="95">
        <v>24.5992</v>
      </c>
      <c r="D461" s="95">
        <v>1298.3665000000001</v>
      </c>
      <c r="E461" s="95">
        <v>423.49</v>
      </c>
      <c r="F461" s="95">
        <v>401.84440000000001</v>
      </c>
      <c r="G461" s="95">
        <v>5.4114000000000004</v>
      </c>
      <c r="H461" s="95">
        <v>225</v>
      </c>
      <c r="I461" s="95">
        <v>170.2158</v>
      </c>
      <c r="J461" s="95">
        <v>41.088099999999997</v>
      </c>
      <c r="K461" s="95">
        <v>32</v>
      </c>
      <c r="L461" s="95">
        <v>31.030999999999999</v>
      </c>
      <c r="M461" s="95">
        <v>0.58140000000000003</v>
      </c>
      <c r="N461" s="95">
        <v>8.2436000000000007</v>
      </c>
      <c r="O461" s="95">
        <v>0</v>
      </c>
      <c r="P461" s="95">
        <v>1312.6029000000001</v>
      </c>
      <c r="Q461" s="97"/>
      <c r="R461" s="96"/>
    </row>
    <row r="462" spans="1:18" x14ac:dyDescent="0.25">
      <c r="A462" s="95" t="s">
        <v>412</v>
      </c>
      <c r="B462" s="95">
        <v>2151.2604000000001</v>
      </c>
      <c r="C462" s="95">
        <v>24.613</v>
      </c>
      <c r="D462" s="95">
        <v>2175.8733999999999</v>
      </c>
      <c r="E462" s="95">
        <v>2721.85</v>
      </c>
      <c r="F462" s="95">
        <v>673.43280000000004</v>
      </c>
      <c r="G462" s="95">
        <v>512.10429999999997</v>
      </c>
      <c r="H462" s="95">
        <v>399</v>
      </c>
      <c r="I462" s="95">
        <v>285.25700000000001</v>
      </c>
      <c r="J462" s="95">
        <v>85.307199999999995</v>
      </c>
      <c r="K462" s="95">
        <v>127</v>
      </c>
      <c r="L462" s="95">
        <v>52.003399999999999</v>
      </c>
      <c r="M462" s="95">
        <v>44.997999999999998</v>
      </c>
      <c r="N462" s="95">
        <v>118.93049999999999</v>
      </c>
      <c r="O462" s="95">
        <v>0</v>
      </c>
      <c r="P462" s="95">
        <v>2851.9061999999999</v>
      </c>
      <c r="Q462" s="97"/>
      <c r="R462" s="96"/>
    </row>
    <row r="463" spans="1:18" x14ac:dyDescent="0.25">
      <c r="A463" s="95" t="s">
        <v>413</v>
      </c>
      <c r="B463" s="95">
        <v>5316.6750000000002</v>
      </c>
      <c r="C463" s="95">
        <v>67.537400000000005</v>
      </c>
      <c r="D463" s="95">
        <v>5384.2124000000003</v>
      </c>
      <c r="E463" s="95">
        <v>6109.55</v>
      </c>
      <c r="F463" s="95">
        <v>1666.4137000000001</v>
      </c>
      <c r="G463" s="95">
        <v>1110.7841000000001</v>
      </c>
      <c r="H463" s="95">
        <v>1145</v>
      </c>
      <c r="I463" s="95">
        <v>705.87019999999995</v>
      </c>
      <c r="J463" s="95">
        <v>329.34730000000002</v>
      </c>
      <c r="K463" s="95">
        <v>1074</v>
      </c>
      <c r="L463" s="95">
        <v>128.68270000000001</v>
      </c>
      <c r="M463" s="95">
        <v>567.19039999999995</v>
      </c>
      <c r="N463" s="95">
        <v>98.020899999999997</v>
      </c>
      <c r="O463" s="95">
        <v>0</v>
      </c>
      <c r="P463" s="95">
        <v>7160.2078000000001</v>
      </c>
      <c r="Q463" s="97"/>
      <c r="R463" s="96"/>
    </row>
    <row r="464" spans="1:18" x14ac:dyDescent="0.25">
      <c r="A464" s="95" t="s">
        <v>414</v>
      </c>
      <c r="B464" s="95">
        <v>4132.1139999999996</v>
      </c>
      <c r="C464" s="95"/>
      <c r="D464" s="95">
        <v>4132.1139999999996</v>
      </c>
      <c r="E464" s="95">
        <v>4151.43</v>
      </c>
      <c r="F464" s="95">
        <v>1278.8893</v>
      </c>
      <c r="G464" s="95">
        <v>718.13520000000005</v>
      </c>
      <c r="H464" s="95">
        <v>767</v>
      </c>
      <c r="I464" s="95">
        <v>541.7201</v>
      </c>
      <c r="J464" s="95">
        <v>168.9599</v>
      </c>
      <c r="K464" s="95">
        <v>44</v>
      </c>
      <c r="L464" s="95">
        <v>98.757499999999993</v>
      </c>
      <c r="M464" s="95"/>
      <c r="N464" s="95">
        <v>0</v>
      </c>
      <c r="O464" s="95">
        <v>0</v>
      </c>
      <c r="P464" s="95">
        <v>4850.2492000000002</v>
      </c>
      <c r="Q464" s="97"/>
      <c r="R464" s="96"/>
    </row>
    <row r="465" spans="1:18" x14ac:dyDescent="0.25">
      <c r="A465" s="95" t="s">
        <v>415</v>
      </c>
      <c r="B465" s="95">
        <v>2237.8089</v>
      </c>
      <c r="C465" s="95">
        <v>46.103999999999999</v>
      </c>
      <c r="D465" s="95">
        <v>2283.9128999999998</v>
      </c>
      <c r="E465" s="95">
        <v>1697.01</v>
      </c>
      <c r="F465" s="95">
        <v>706.87099999999998</v>
      </c>
      <c r="G465" s="95">
        <v>247.53469999999999</v>
      </c>
      <c r="H465" s="95">
        <v>396</v>
      </c>
      <c r="I465" s="95">
        <v>299.42099999999999</v>
      </c>
      <c r="J465" s="95">
        <v>72.434299999999993</v>
      </c>
      <c r="K465" s="95">
        <v>165</v>
      </c>
      <c r="L465" s="95">
        <v>54.585500000000003</v>
      </c>
      <c r="M465" s="95">
        <v>66.248699999999999</v>
      </c>
      <c r="N465" s="95">
        <v>72.863699999999994</v>
      </c>
      <c r="O465" s="95">
        <v>0</v>
      </c>
      <c r="P465" s="95">
        <v>2670.56</v>
      </c>
      <c r="Q465" s="97"/>
      <c r="R465" s="96"/>
    </row>
    <row r="466" spans="1:18" x14ac:dyDescent="0.25">
      <c r="A466" s="95" t="s">
        <v>416</v>
      </c>
      <c r="B466" s="95">
        <v>616.18600000000004</v>
      </c>
      <c r="C466" s="95">
        <v>1.6015999999999999</v>
      </c>
      <c r="D466" s="95">
        <v>617.7876</v>
      </c>
      <c r="E466" s="95">
        <v>204.03</v>
      </c>
      <c r="F466" s="95">
        <v>191.20529999999999</v>
      </c>
      <c r="G466" s="95">
        <v>3.2061999999999999</v>
      </c>
      <c r="H466" s="95">
        <v>120</v>
      </c>
      <c r="I466" s="95">
        <v>80.992000000000004</v>
      </c>
      <c r="J466" s="95">
        <v>29.256</v>
      </c>
      <c r="K466" s="95">
        <v>34</v>
      </c>
      <c r="L466" s="95">
        <v>14.7651</v>
      </c>
      <c r="M466" s="95">
        <v>11.540900000000001</v>
      </c>
      <c r="N466" s="95">
        <v>0</v>
      </c>
      <c r="O466" s="95">
        <v>0</v>
      </c>
      <c r="P466" s="95">
        <v>632.53470000000004</v>
      </c>
      <c r="Q466" s="97"/>
      <c r="R466" s="96"/>
    </row>
    <row r="467" spans="1:18" x14ac:dyDescent="0.25">
      <c r="A467" s="95" t="s">
        <v>417</v>
      </c>
      <c r="B467" s="95">
        <v>3811.6172000000001</v>
      </c>
      <c r="C467" s="95">
        <v>71.417599999999993</v>
      </c>
      <c r="D467" s="95">
        <v>3883.0347999999999</v>
      </c>
      <c r="E467" s="95">
        <v>376.99</v>
      </c>
      <c r="F467" s="95">
        <v>1201.7992999999999</v>
      </c>
      <c r="G467" s="95"/>
      <c r="H467" s="95">
        <v>542</v>
      </c>
      <c r="I467" s="95">
        <v>509.0659</v>
      </c>
      <c r="J467" s="95">
        <v>24.700600000000001</v>
      </c>
      <c r="K467" s="95">
        <v>32</v>
      </c>
      <c r="L467" s="95">
        <v>92.804500000000004</v>
      </c>
      <c r="M467" s="95"/>
      <c r="N467" s="95">
        <v>14.8741</v>
      </c>
      <c r="O467" s="95">
        <v>0</v>
      </c>
      <c r="P467" s="95">
        <v>3897.9088999999999</v>
      </c>
      <c r="Q467" s="97"/>
      <c r="R467" s="96"/>
    </row>
    <row r="468" spans="1:18" x14ac:dyDescent="0.25">
      <c r="A468" s="95" t="s">
        <v>418</v>
      </c>
      <c r="B468" s="95">
        <v>1576.8191999999999</v>
      </c>
      <c r="C468" s="95">
        <v>64.075900000000004</v>
      </c>
      <c r="D468" s="95">
        <v>1640.8951</v>
      </c>
      <c r="E468" s="95">
        <v>1015.24</v>
      </c>
      <c r="F468" s="95">
        <v>507.85700000000003</v>
      </c>
      <c r="G468" s="95">
        <v>126.84569999999999</v>
      </c>
      <c r="H468" s="95">
        <v>1968</v>
      </c>
      <c r="I468" s="95">
        <v>215.12129999999999</v>
      </c>
      <c r="J468" s="95">
        <v>4343.4443000000001</v>
      </c>
      <c r="K468" s="95">
        <v>16</v>
      </c>
      <c r="L468" s="95">
        <v>39.217399999999998</v>
      </c>
      <c r="M468" s="95"/>
      <c r="N468" s="95">
        <v>0</v>
      </c>
      <c r="O468" s="95">
        <v>0</v>
      </c>
      <c r="P468" s="95">
        <v>6111.1850999999997</v>
      </c>
      <c r="Q468" s="97"/>
      <c r="R468" s="96"/>
    </row>
    <row r="469" spans="1:18" x14ac:dyDescent="0.25">
      <c r="A469" s="95" t="s">
        <v>419</v>
      </c>
      <c r="B469" s="95">
        <v>2029.7026000000001</v>
      </c>
      <c r="C469" s="95">
        <v>32.831800000000001</v>
      </c>
      <c r="D469" s="95">
        <v>2062.5344</v>
      </c>
      <c r="E469" s="95">
        <v>1820.13</v>
      </c>
      <c r="F469" s="95">
        <v>638.35440000000006</v>
      </c>
      <c r="G469" s="95">
        <v>295.44389999999999</v>
      </c>
      <c r="H469" s="95">
        <v>507</v>
      </c>
      <c r="I469" s="95">
        <v>270.39830000000001</v>
      </c>
      <c r="J469" s="95">
        <v>177.4513</v>
      </c>
      <c r="K469" s="95">
        <v>66</v>
      </c>
      <c r="L469" s="95">
        <v>49.294600000000003</v>
      </c>
      <c r="M469" s="95">
        <v>10.023300000000001</v>
      </c>
      <c r="N469" s="95">
        <v>0</v>
      </c>
      <c r="O469" s="95">
        <v>0</v>
      </c>
      <c r="P469" s="95">
        <v>2545.4529000000002</v>
      </c>
      <c r="Q469" s="97"/>
      <c r="R469" s="96"/>
    </row>
    <row r="470" spans="1:18" x14ac:dyDescent="0.25">
      <c r="A470" s="95" t="s">
        <v>1260</v>
      </c>
      <c r="B470" s="95">
        <v>130.53129999999999</v>
      </c>
      <c r="C470" s="95"/>
      <c r="D470" s="95">
        <v>130.53129999999999</v>
      </c>
      <c r="E470" s="95">
        <v>124</v>
      </c>
      <c r="F470" s="95">
        <v>40.3994</v>
      </c>
      <c r="G470" s="95">
        <v>20.900099999999998</v>
      </c>
      <c r="H470" s="95">
        <v>17</v>
      </c>
      <c r="I470" s="95">
        <v>17.1127</v>
      </c>
      <c r="J470" s="95"/>
      <c r="K470" s="95"/>
      <c r="L470" s="95">
        <v>3.1196999999999999</v>
      </c>
      <c r="M470" s="95"/>
      <c r="N470" s="95">
        <v>0</v>
      </c>
      <c r="O470" s="95">
        <v>0</v>
      </c>
      <c r="P470" s="95">
        <v>151.4314</v>
      </c>
      <c r="Q470" s="97"/>
      <c r="R470" s="96"/>
    </row>
    <row r="471" spans="1:18" x14ac:dyDescent="0.25">
      <c r="A471" s="95" t="s">
        <v>556</v>
      </c>
      <c r="B471" s="95">
        <v>82.597899999999996</v>
      </c>
      <c r="C471" s="95"/>
      <c r="D471" s="95">
        <v>60.706899999999997</v>
      </c>
      <c r="E471" s="95">
        <v>26</v>
      </c>
      <c r="F471" s="95">
        <v>25.5641</v>
      </c>
      <c r="G471" s="95">
        <v>0.109</v>
      </c>
      <c r="H471" s="95">
        <v>6</v>
      </c>
      <c r="I471" s="95">
        <v>7.9587000000000003</v>
      </c>
      <c r="J471" s="95"/>
      <c r="K471" s="95"/>
      <c r="L471" s="95">
        <v>1.4509000000000001</v>
      </c>
      <c r="M471" s="95"/>
      <c r="N471" s="95">
        <v>0</v>
      </c>
      <c r="O471" s="95">
        <v>0</v>
      </c>
      <c r="P471" s="95">
        <v>82.706900000000005</v>
      </c>
      <c r="Q471" s="97"/>
      <c r="R471" s="96"/>
    </row>
    <row r="472" spans="1:18" x14ac:dyDescent="0.25">
      <c r="A472" s="95" t="s">
        <v>557</v>
      </c>
      <c r="B472" s="95">
        <v>66.500699999999995</v>
      </c>
      <c r="C472" s="95"/>
      <c r="D472" s="95">
        <v>55.255200000000002</v>
      </c>
      <c r="E472" s="95">
        <v>35</v>
      </c>
      <c r="F472" s="95">
        <v>20.582000000000001</v>
      </c>
      <c r="G472" s="95">
        <v>3.6044999999999998</v>
      </c>
      <c r="H472" s="95">
        <v>7</v>
      </c>
      <c r="I472" s="95">
        <v>7.2439999999999998</v>
      </c>
      <c r="J472" s="95"/>
      <c r="K472" s="95"/>
      <c r="L472" s="95">
        <v>1.3206</v>
      </c>
      <c r="M472" s="95"/>
      <c r="N472" s="95">
        <v>0</v>
      </c>
      <c r="O472" s="95">
        <v>0</v>
      </c>
      <c r="P472" s="95">
        <v>70.105199999999996</v>
      </c>
      <c r="Q472" s="97"/>
      <c r="R472" s="96"/>
    </row>
    <row r="473" spans="1:18" x14ac:dyDescent="0.25">
      <c r="A473" s="95" t="s">
        <v>420</v>
      </c>
      <c r="B473" s="95">
        <v>51.049100000000003</v>
      </c>
      <c r="C473" s="95">
        <v>1.0345</v>
      </c>
      <c r="D473" s="95">
        <v>52.083599999999997</v>
      </c>
      <c r="E473" s="95">
        <v>34.049999999999997</v>
      </c>
      <c r="F473" s="95">
        <v>16.119900000000001</v>
      </c>
      <c r="G473" s="95">
        <v>4.4824999999999999</v>
      </c>
      <c r="H473" s="95">
        <v>6</v>
      </c>
      <c r="I473" s="95">
        <v>6.8281999999999998</v>
      </c>
      <c r="J473" s="95"/>
      <c r="K473" s="95"/>
      <c r="L473" s="95">
        <v>1.2447999999999999</v>
      </c>
      <c r="M473" s="95"/>
      <c r="N473" s="95">
        <v>0</v>
      </c>
      <c r="O473" s="95">
        <v>0</v>
      </c>
      <c r="P473" s="95">
        <v>56.566099999999999</v>
      </c>
      <c r="Q473" s="97"/>
      <c r="R473" s="96"/>
    </row>
    <row r="474" spans="1:18" x14ac:dyDescent="0.25">
      <c r="A474" s="95" t="s">
        <v>558</v>
      </c>
      <c r="B474" s="95">
        <v>67.540400000000005</v>
      </c>
      <c r="C474" s="95"/>
      <c r="D474" s="95">
        <v>47.965000000000003</v>
      </c>
      <c r="E474" s="95">
        <v>29</v>
      </c>
      <c r="F474" s="95">
        <v>20.9038</v>
      </c>
      <c r="G474" s="95">
        <v>2.0240999999999998</v>
      </c>
      <c r="H474" s="95">
        <v>7</v>
      </c>
      <c r="I474" s="95">
        <v>6.2881999999999998</v>
      </c>
      <c r="J474" s="95">
        <v>0.53380000000000005</v>
      </c>
      <c r="K474" s="95"/>
      <c r="L474" s="95">
        <v>1.1464000000000001</v>
      </c>
      <c r="M474" s="95"/>
      <c r="N474" s="95">
        <v>0</v>
      </c>
      <c r="O474" s="95">
        <v>0</v>
      </c>
      <c r="P474" s="95">
        <v>70.098299999999995</v>
      </c>
      <c r="Q474" s="97"/>
      <c r="R474" s="96"/>
    </row>
    <row r="475" spans="1:18" x14ac:dyDescent="0.25">
      <c r="A475" s="95" t="s">
        <v>559</v>
      </c>
      <c r="B475" s="95">
        <v>42.447600000000001</v>
      </c>
      <c r="C475" s="95"/>
      <c r="D475" s="95">
        <v>32.774000000000001</v>
      </c>
      <c r="E475" s="95">
        <v>25.62</v>
      </c>
      <c r="F475" s="95">
        <v>13.137499999999999</v>
      </c>
      <c r="G475" s="95">
        <v>3.1206</v>
      </c>
      <c r="H475" s="95">
        <v>1</v>
      </c>
      <c r="I475" s="95">
        <v>4.2967000000000004</v>
      </c>
      <c r="J475" s="95"/>
      <c r="K475" s="95"/>
      <c r="L475" s="95">
        <v>0.7833</v>
      </c>
      <c r="M475" s="95"/>
      <c r="N475" s="95">
        <v>0</v>
      </c>
      <c r="O475" s="95">
        <v>0</v>
      </c>
      <c r="P475" s="95">
        <v>45.568199999999997</v>
      </c>
      <c r="Q475" s="97"/>
      <c r="R475" s="96"/>
    </row>
    <row r="476" spans="1:18" x14ac:dyDescent="0.25">
      <c r="A476" s="95" t="s">
        <v>421</v>
      </c>
      <c r="B476" s="95">
        <v>2103.6842999999999</v>
      </c>
      <c r="C476" s="95">
        <v>90.576899999999995</v>
      </c>
      <c r="D476" s="95">
        <v>2194.2611999999999</v>
      </c>
      <c r="E476" s="95">
        <v>1352.2</v>
      </c>
      <c r="F476" s="95">
        <v>679.12379999999996</v>
      </c>
      <c r="G476" s="95">
        <v>168.26900000000001</v>
      </c>
      <c r="H476" s="95">
        <v>251</v>
      </c>
      <c r="I476" s="95">
        <v>287.66759999999999</v>
      </c>
      <c r="J476" s="95"/>
      <c r="K476" s="95">
        <v>267</v>
      </c>
      <c r="L476" s="95">
        <v>52.442799999999998</v>
      </c>
      <c r="M476" s="95">
        <v>128.73429999999999</v>
      </c>
      <c r="N476" s="95">
        <v>0</v>
      </c>
      <c r="O476" s="95">
        <v>0</v>
      </c>
      <c r="P476" s="95">
        <v>2491.2645000000002</v>
      </c>
      <c r="Q476" s="97"/>
      <c r="R476" s="96"/>
    </row>
    <row r="477" spans="1:18" x14ac:dyDescent="0.25">
      <c r="A477" s="95" t="s">
        <v>422</v>
      </c>
      <c r="B477" s="95">
        <v>280.46080000000001</v>
      </c>
      <c r="C477" s="95"/>
      <c r="D477" s="95">
        <v>280.46080000000001</v>
      </c>
      <c r="E477" s="95">
        <v>183.3</v>
      </c>
      <c r="F477" s="95">
        <v>86.802599999999998</v>
      </c>
      <c r="G477" s="95">
        <v>24.124300000000002</v>
      </c>
      <c r="H477" s="95">
        <v>37</v>
      </c>
      <c r="I477" s="95">
        <v>36.7684</v>
      </c>
      <c r="J477" s="95">
        <v>0.17369999999999999</v>
      </c>
      <c r="K477" s="95"/>
      <c r="L477" s="95">
        <v>6.7030000000000003</v>
      </c>
      <c r="M477" s="95"/>
      <c r="N477" s="95">
        <v>0</v>
      </c>
      <c r="O477" s="95">
        <v>0</v>
      </c>
      <c r="P477" s="95">
        <v>304.75880000000001</v>
      </c>
      <c r="Q477" s="97"/>
      <c r="R477" s="96"/>
    </row>
    <row r="478" spans="1:18" x14ac:dyDescent="0.25">
      <c r="A478" s="95" t="s">
        <v>423</v>
      </c>
      <c r="B478" s="95">
        <v>331.02960000000002</v>
      </c>
      <c r="C478" s="95">
        <v>10.209199999999999</v>
      </c>
      <c r="D478" s="95">
        <v>341.23880000000003</v>
      </c>
      <c r="E478" s="95">
        <v>127</v>
      </c>
      <c r="F478" s="95">
        <v>105.6134</v>
      </c>
      <c r="G478" s="95">
        <v>5.3465999999999996</v>
      </c>
      <c r="H478" s="95">
        <v>54</v>
      </c>
      <c r="I478" s="95">
        <v>44.736400000000003</v>
      </c>
      <c r="J478" s="95">
        <v>6.9477000000000002</v>
      </c>
      <c r="K478" s="95"/>
      <c r="L478" s="95">
        <v>8.1555999999999997</v>
      </c>
      <c r="M478" s="95"/>
      <c r="N478" s="95">
        <v>2.7835999999999999</v>
      </c>
      <c r="O478" s="95">
        <v>0</v>
      </c>
      <c r="P478" s="95">
        <v>356.31670000000003</v>
      </c>
      <c r="Q478" s="97"/>
      <c r="R478" s="96"/>
    </row>
    <row r="479" spans="1:18" x14ac:dyDescent="0.25">
      <c r="A479" s="95" t="s">
        <v>424</v>
      </c>
      <c r="B479" s="95">
        <v>519.46109999999999</v>
      </c>
      <c r="C479" s="95"/>
      <c r="D479" s="95">
        <v>519.46109999999999</v>
      </c>
      <c r="E479" s="95">
        <v>279</v>
      </c>
      <c r="F479" s="95">
        <v>160.7732</v>
      </c>
      <c r="G479" s="95">
        <v>29.556699999999999</v>
      </c>
      <c r="H479" s="95">
        <v>85</v>
      </c>
      <c r="I479" s="95">
        <v>68.101399999999998</v>
      </c>
      <c r="J479" s="95">
        <v>12.673999999999999</v>
      </c>
      <c r="K479" s="95"/>
      <c r="L479" s="95">
        <v>12.415100000000001</v>
      </c>
      <c r="M479" s="95"/>
      <c r="N479" s="95">
        <v>0</v>
      </c>
      <c r="O479" s="95">
        <v>0</v>
      </c>
      <c r="P479" s="95">
        <v>561.69179999999994</v>
      </c>
      <c r="Q479" s="97"/>
      <c r="R479" s="96"/>
    </row>
    <row r="480" spans="1:18" x14ac:dyDescent="0.25">
      <c r="A480" s="95" t="s">
        <v>425</v>
      </c>
      <c r="B480" s="95">
        <v>468.7253</v>
      </c>
      <c r="C480" s="95">
        <v>7.7169999999999996</v>
      </c>
      <c r="D480" s="95">
        <v>476.44229999999999</v>
      </c>
      <c r="E480" s="95">
        <v>227</v>
      </c>
      <c r="F480" s="95">
        <v>147.4589</v>
      </c>
      <c r="G480" s="95">
        <v>19.885300000000001</v>
      </c>
      <c r="H480" s="95">
        <v>85</v>
      </c>
      <c r="I480" s="95">
        <v>62.461599999999997</v>
      </c>
      <c r="J480" s="95">
        <v>16.9038</v>
      </c>
      <c r="K480" s="95">
        <v>5</v>
      </c>
      <c r="L480" s="95">
        <v>11.387</v>
      </c>
      <c r="M480" s="95"/>
      <c r="N480" s="95">
        <v>0</v>
      </c>
      <c r="O480" s="95">
        <v>0</v>
      </c>
      <c r="P480" s="95">
        <v>513.23140000000001</v>
      </c>
      <c r="Q480" s="97"/>
      <c r="R480" s="96"/>
    </row>
    <row r="481" spans="1:18" x14ac:dyDescent="0.25">
      <c r="A481" s="95" t="s">
        <v>426</v>
      </c>
      <c r="B481" s="95">
        <v>698.20590000000004</v>
      </c>
      <c r="C481" s="95">
        <v>34.7376</v>
      </c>
      <c r="D481" s="95">
        <v>732.94349999999997</v>
      </c>
      <c r="E481" s="95">
        <v>391</v>
      </c>
      <c r="F481" s="95">
        <v>226.846</v>
      </c>
      <c r="G481" s="95">
        <v>41.038499999999999</v>
      </c>
      <c r="H481" s="95">
        <v>101</v>
      </c>
      <c r="I481" s="95">
        <v>96.088899999999995</v>
      </c>
      <c r="J481" s="95">
        <v>3.6833</v>
      </c>
      <c r="K481" s="95">
        <v>1</v>
      </c>
      <c r="L481" s="95">
        <v>17.517299999999999</v>
      </c>
      <c r="M481" s="95"/>
      <c r="N481" s="95">
        <v>6.3017000000000003</v>
      </c>
      <c r="O481" s="95">
        <v>0</v>
      </c>
      <c r="P481" s="95">
        <v>783.96699999999998</v>
      </c>
      <c r="Q481" s="97"/>
      <c r="R481" s="96"/>
    </row>
    <row r="482" spans="1:18" x14ac:dyDescent="0.25">
      <c r="A482" s="95" t="s">
        <v>427</v>
      </c>
      <c r="B482" s="95">
        <v>538.48900000000003</v>
      </c>
      <c r="C482" s="95">
        <v>11.3118</v>
      </c>
      <c r="D482" s="95">
        <v>549.80079999999998</v>
      </c>
      <c r="E482" s="95">
        <v>323.63</v>
      </c>
      <c r="F482" s="95">
        <v>170.16329999999999</v>
      </c>
      <c r="G482" s="95">
        <v>38.366700000000002</v>
      </c>
      <c r="H482" s="95">
        <v>92</v>
      </c>
      <c r="I482" s="95">
        <v>72.078900000000004</v>
      </c>
      <c r="J482" s="95">
        <v>14.940799999999999</v>
      </c>
      <c r="K482" s="95"/>
      <c r="L482" s="95">
        <v>13.1402</v>
      </c>
      <c r="M482" s="95"/>
      <c r="N482" s="95">
        <v>0</v>
      </c>
      <c r="O482" s="95">
        <v>0</v>
      </c>
      <c r="P482" s="95">
        <v>603.10829999999999</v>
      </c>
      <c r="Q482" s="97"/>
      <c r="R482" s="96"/>
    </row>
    <row r="483" spans="1:18" x14ac:dyDescent="0.25">
      <c r="A483" s="95" t="s">
        <v>428</v>
      </c>
      <c r="B483" s="95">
        <v>795.81590000000006</v>
      </c>
      <c r="C483" s="95">
        <v>25.788900000000002</v>
      </c>
      <c r="D483" s="95">
        <v>821.60479999999995</v>
      </c>
      <c r="E483" s="95">
        <v>413</v>
      </c>
      <c r="F483" s="95">
        <v>254.2867</v>
      </c>
      <c r="G483" s="95">
        <v>39.6783</v>
      </c>
      <c r="H483" s="95">
        <v>144</v>
      </c>
      <c r="I483" s="95">
        <v>107.7124</v>
      </c>
      <c r="J483" s="95">
        <v>27.215699999999998</v>
      </c>
      <c r="K483" s="95">
        <v>11</v>
      </c>
      <c r="L483" s="95">
        <v>19.636399999999998</v>
      </c>
      <c r="M483" s="95"/>
      <c r="N483" s="95">
        <v>6.9702999999999999</v>
      </c>
      <c r="O483" s="95">
        <v>0</v>
      </c>
      <c r="P483" s="95">
        <v>895.46910000000003</v>
      </c>
      <c r="Q483" s="97"/>
      <c r="R483" s="96"/>
    </row>
    <row r="484" spans="1:18" x14ac:dyDescent="0.25">
      <c r="A484" s="95" t="s">
        <v>429</v>
      </c>
      <c r="B484" s="95">
        <v>223.9836</v>
      </c>
      <c r="C484" s="95"/>
      <c r="D484" s="95">
        <v>223.9836</v>
      </c>
      <c r="E484" s="95">
        <v>176.29</v>
      </c>
      <c r="F484" s="95">
        <v>69.322900000000004</v>
      </c>
      <c r="G484" s="95">
        <v>26.741800000000001</v>
      </c>
      <c r="H484" s="95">
        <v>34</v>
      </c>
      <c r="I484" s="95">
        <v>29.3642</v>
      </c>
      <c r="J484" s="95">
        <v>3.4767999999999999</v>
      </c>
      <c r="K484" s="95"/>
      <c r="L484" s="95">
        <v>5.3532000000000002</v>
      </c>
      <c r="M484" s="95"/>
      <c r="N484" s="95">
        <v>0</v>
      </c>
      <c r="O484" s="95">
        <v>0</v>
      </c>
      <c r="P484" s="95">
        <v>254.2022</v>
      </c>
      <c r="Q484" s="97"/>
      <c r="R484" s="96"/>
    </row>
    <row r="485" spans="1:18" x14ac:dyDescent="0.25">
      <c r="A485" s="95" t="s">
        <v>430</v>
      </c>
      <c r="B485" s="95">
        <v>2796.4501</v>
      </c>
      <c r="C485" s="95">
        <v>16.9956</v>
      </c>
      <c r="D485" s="95">
        <v>2813.4457000000002</v>
      </c>
      <c r="E485" s="95">
        <v>1998.83</v>
      </c>
      <c r="F485" s="95">
        <v>870.76139999999998</v>
      </c>
      <c r="G485" s="95">
        <v>282.01710000000003</v>
      </c>
      <c r="H485" s="95">
        <v>381</v>
      </c>
      <c r="I485" s="95">
        <v>368.84269999999998</v>
      </c>
      <c r="J485" s="95">
        <v>9.1180000000000003</v>
      </c>
      <c r="K485" s="95">
        <v>30</v>
      </c>
      <c r="L485" s="95">
        <v>67.241399999999999</v>
      </c>
      <c r="M485" s="95"/>
      <c r="N485" s="95">
        <v>2.3921000000000001</v>
      </c>
      <c r="O485" s="95">
        <v>0</v>
      </c>
      <c r="P485" s="95">
        <v>3106.9729000000002</v>
      </c>
      <c r="Q485" s="97"/>
      <c r="R485" s="96"/>
    </row>
    <row r="486" spans="1:18" x14ac:dyDescent="0.25">
      <c r="A486" s="95" t="s">
        <v>561</v>
      </c>
      <c r="B486" s="95">
        <v>200.56979999999999</v>
      </c>
      <c r="C486" s="95"/>
      <c r="D486" s="95">
        <v>177.86359999999999</v>
      </c>
      <c r="E486" s="95">
        <v>38</v>
      </c>
      <c r="F486" s="95">
        <v>62.0764</v>
      </c>
      <c r="G486" s="95"/>
      <c r="H486" s="95">
        <v>28</v>
      </c>
      <c r="I486" s="95">
        <v>23.317900000000002</v>
      </c>
      <c r="J486" s="95">
        <v>3.5116000000000001</v>
      </c>
      <c r="K486" s="95"/>
      <c r="L486" s="95">
        <v>4.2508999999999997</v>
      </c>
      <c r="M486" s="95"/>
      <c r="N486" s="95">
        <v>0.91679999999999995</v>
      </c>
      <c r="O486" s="95">
        <v>0</v>
      </c>
      <c r="P486" s="95">
        <v>204.9982</v>
      </c>
      <c r="Q486" s="97"/>
      <c r="R486" s="96"/>
    </row>
    <row r="487" spans="1:18" x14ac:dyDescent="0.25">
      <c r="A487" s="95" t="s">
        <v>431</v>
      </c>
      <c r="B487" s="95">
        <v>287.01569999999998</v>
      </c>
      <c r="C487" s="95">
        <v>12.3835</v>
      </c>
      <c r="D487" s="95">
        <v>299.39920000000001</v>
      </c>
      <c r="E487" s="95">
        <v>141</v>
      </c>
      <c r="F487" s="95">
        <v>92.664100000000005</v>
      </c>
      <c r="G487" s="95">
        <v>12.084</v>
      </c>
      <c r="H487" s="95">
        <v>48</v>
      </c>
      <c r="I487" s="95">
        <v>39.251199999999997</v>
      </c>
      <c r="J487" s="95">
        <v>6.5616000000000003</v>
      </c>
      <c r="K487" s="95"/>
      <c r="L487" s="95">
        <v>7.1555999999999997</v>
      </c>
      <c r="M487" s="95"/>
      <c r="N487" s="95">
        <v>0</v>
      </c>
      <c r="O487" s="95">
        <v>0</v>
      </c>
      <c r="P487" s="95">
        <v>318.04480000000001</v>
      </c>
      <c r="Q487" s="97"/>
      <c r="R487" s="96"/>
    </row>
    <row r="488" spans="1:18" x14ac:dyDescent="0.25">
      <c r="A488" s="95" t="s">
        <v>432</v>
      </c>
      <c r="B488" s="95">
        <v>362.92309999999998</v>
      </c>
      <c r="C488" s="95">
        <v>21.193100000000001</v>
      </c>
      <c r="D488" s="95">
        <v>384.11619999999999</v>
      </c>
      <c r="E488" s="95">
        <v>330</v>
      </c>
      <c r="F488" s="95">
        <v>118.884</v>
      </c>
      <c r="G488" s="95">
        <v>52.779000000000003</v>
      </c>
      <c r="H488" s="95">
        <v>64</v>
      </c>
      <c r="I488" s="95">
        <v>50.357599999999998</v>
      </c>
      <c r="J488" s="95">
        <v>10.2318</v>
      </c>
      <c r="K488" s="95">
        <v>2</v>
      </c>
      <c r="L488" s="95">
        <v>9.1804000000000006</v>
      </c>
      <c r="M488" s="95"/>
      <c r="N488" s="95">
        <v>0</v>
      </c>
      <c r="O488" s="95">
        <v>0</v>
      </c>
      <c r="P488" s="95">
        <v>447.12700000000001</v>
      </c>
      <c r="Q488" s="97"/>
      <c r="R488" s="96"/>
    </row>
    <row r="489" spans="1:18" x14ac:dyDescent="0.25">
      <c r="A489" s="95" t="s">
        <v>433</v>
      </c>
      <c r="B489" s="95">
        <v>220.12960000000001</v>
      </c>
      <c r="C489" s="95">
        <v>4.68</v>
      </c>
      <c r="D489" s="95">
        <v>224.80959999999999</v>
      </c>
      <c r="E489" s="95">
        <v>167.25</v>
      </c>
      <c r="F489" s="95">
        <v>69.578599999999994</v>
      </c>
      <c r="G489" s="95">
        <v>24.417899999999999</v>
      </c>
      <c r="H489" s="95">
        <v>31</v>
      </c>
      <c r="I489" s="95">
        <v>29.4725</v>
      </c>
      <c r="J489" s="95">
        <v>1.1456</v>
      </c>
      <c r="K489" s="95"/>
      <c r="L489" s="95">
        <v>5.3728999999999996</v>
      </c>
      <c r="M489" s="95"/>
      <c r="N489" s="95">
        <v>0</v>
      </c>
      <c r="O489" s="95">
        <v>0</v>
      </c>
      <c r="P489" s="95">
        <v>250.37309999999999</v>
      </c>
      <c r="Q489" s="97"/>
      <c r="R489" s="96"/>
    </row>
    <row r="490" spans="1:18" x14ac:dyDescent="0.25">
      <c r="A490" s="95" t="s">
        <v>434</v>
      </c>
      <c r="B490" s="95">
        <v>261.76459999999997</v>
      </c>
      <c r="C490" s="95"/>
      <c r="D490" s="95">
        <v>261.76459999999997</v>
      </c>
      <c r="E490" s="95">
        <v>67</v>
      </c>
      <c r="F490" s="95">
        <v>81.016099999999994</v>
      </c>
      <c r="G490" s="95"/>
      <c r="H490" s="95">
        <v>25</v>
      </c>
      <c r="I490" s="95">
        <v>34.317300000000003</v>
      </c>
      <c r="J490" s="95"/>
      <c r="K490" s="95">
        <v>3</v>
      </c>
      <c r="L490" s="95">
        <v>6.2561999999999998</v>
      </c>
      <c r="M490" s="95"/>
      <c r="N490" s="95">
        <v>0</v>
      </c>
      <c r="O490" s="95">
        <v>0</v>
      </c>
      <c r="P490" s="95">
        <v>261.76459999999997</v>
      </c>
      <c r="Q490" s="97"/>
      <c r="R490" s="96"/>
    </row>
    <row r="491" spans="1:18" x14ac:dyDescent="0.25">
      <c r="A491" s="95" t="s">
        <v>435</v>
      </c>
      <c r="B491" s="95">
        <v>578.98940000000005</v>
      </c>
      <c r="C491" s="95">
        <v>5.7164000000000001</v>
      </c>
      <c r="D491" s="95">
        <v>584.70579999999995</v>
      </c>
      <c r="E491" s="95">
        <v>330.82</v>
      </c>
      <c r="F491" s="95">
        <v>180.96639999999999</v>
      </c>
      <c r="G491" s="95">
        <v>37.4634</v>
      </c>
      <c r="H491" s="95">
        <v>83</v>
      </c>
      <c r="I491" s="95">
        <v>76.654899999999998</v>
      </c>
      <c r="J491" s="95">
        <v>4.7587999999999999</v>
      </c>
      <c r="K491" s="95">
        <v>3</v>
      </c>
      <c r="L491" s="95">
        <v>13.974500000000001</v>
      </c>
      <c r="M491" s="95"/>
      <c r="N491" s="95">
        <v>0</v>
      </c>
      <c r="O491" s="95">
        <v>0</v>
      </c>
      <c r="P491" s="95">
        <v>626.928</v>
      </c>
      <c r="Q491" s="97"/>
      <c r="R491" s="96"/>
    </row>
    <row r="492" spans="1:18" x14ac:dyDescent="0.25">
      <c r="A492" s="95" t="s">
        <v>436</v>
      </c>
      <c r="B492" s="95">
        <v>227.92349999999999</v>
      </c>
      <c r="C492" s="95"/>
      <c r="D492" s="95">
        <v>227.92349999999999</v>
      </c>
      <c r="E492" s="95">
        <v>165</v>
      </c>
      <c r="F492" s="95">
        <v>70.542299999999997</v>
      </c>
      <c r="G492" s="95">
        <v>23.6144</v>
      </c>
      <c r="H492" s="95">
        <v>18</v>
      </c>
      <c r="I492" s="95">
        <v>29.880800000000001</v>
      </c>
      <c r="J492" s="95"/>
      <c r="K492" s="95"/>
      <c r="L492" s="95">
        <v>5.4474</v>
      </c>
      <c r="M492" s="95"/>
      <c r="N492" s="95">
        <v>0</v>
      </c>
      <c r="O492" s="95">
        <v>0</v>
      </c>
      <c r="P492" s="95">
        <v>251.53790000000001</v>
      </c>
      <c r="Q492" s="97"/>
      <c r="R492" s="96"/>
    </row>
    <row r="493" spans="1:18" x14ac:dyDescent="0.25">
      <c r="A493" s="95" t="s">
        <v>437</v>
      </c>
      <c r="B493" s="95">
        <v>202.8013</v>
      </c>
      <c r="C493" s="95"/>
      <c r="D493" s="95">
        <v>202.8013</v>
      </c>
      <c r="E493" s="95">
        <v>116</v>
      </c>
      <c r="F493" s="95">
        <v>62.767000000000003</v>
      </c>
      <c r="G493" s="95">
        <v>13.308199999999999</v>
      </c>
      <c r="H493" s="95">
        <v>22</v>
      </c>
      <c r="I493" s="95">
        <v>26.587299999999999</v>
      </c>
      <c r="J493" s="95"/>
      <c r="K493" s="95">
        <v>4</v>
      </c>
      <c r="L493" s="95">
        <v>4.8470000000000004</v>
      </c>
      <c r="M493" s="95"/>
      <c r="N493" s="95">
        <v>0</v>
      </c>
      <c r="O493" s="95">
        <v>0</v>
      </c>
      <c r="P493" s="95">
        <v>216.1095</v>
      </c>
      <c r="Q493" s="97"/>
      <c r="R493" s="96"/>
    </row>
    <row r="494" spans="1:18" x14ac:dyDescent="0.25">
      <c r="A494" s="95" t="s">
        <v>438</v>
      </c>
      <c r="B494" s="95">
        <v>390.70589999999999</v>
      </c>
      <c r="C494" s="95">
        <v>8.3341999999999992</v>
      </c>
      <c r="D494" s="95">
        <v>399.0401</v>
      </c>
      <c r="E494" s="95">
        <v>180</v>
      </c>
      <c r="F494" s="95">
        <v>123.5029</v>
      </c>
      <c r="G494" s="95">
        <v>14.1243</v>
      </c>
      <c r="H494" s="95">
        <v>38</v>
      </c>
      <c r="I494" s="95">
        <v>52.3142</v>
      </c>
      <c r="J494" s="95"/>
      <c r="K494" s="95"/>
      <c r="L494" s="95">
        <v>9.5371000000000006</v>
      </c>
      <c r="M494" s="95"/>
      <c r="N494" s="95">
        <v>0</v>
      </c>
      <c r="O494" s="95">
        <v>0</v>
      </c>
      <c r="P494" s="95">
        <v>413.1644</v>
      </c>
      <c r="Q494" s="97"/>
      <c r="R494" s="96"/>
    </row>
    <row r="495" spans="1:18" x14ac:dyDescent="0.25">
      <c r="A495" s="95" t="s">
        <v>439</v>
      </c>
      <c r="B495" s="95">
        <v>686.41989999999998</v>
      </c>
      <c r="C495" s="95">
        <v>42.549300000000002</v>
      </c>
      <c r="D495" s="95">
        <v>728.9692</v>
      </c>
      <c r="E495" s="95">
        <v>393.14</v>
      </c>
      <c r="F495" s="95">
        <v>225.61600000000001</v>
      </c>
      <c r="G495" s="95">
        <v>41.881</v>
      </c>
      <c r="H495" s="95">
        <v>76</v>
      </c>
      <c r="I495" s="95">
        <v>95.567899999999995</v>
      </c>
      <c r="J495" s="95"/>
      <c r="K495" s="95"/>
      <c r="L495" s="95">
        <v>17.4224</v>
      </c>
      <c r="M495" s="95"/>
      <c r="N495" s="95">
        <v>0</v>
      </c>
      <c r="O495" s="95">
        <v>0</v>
      </c>
      <c r="P495" s="95">
        <v>770.85019999999997</v>
      </c>
      <c r="Q495" s="97"/>
      <c r="R495" s="96"/>
    </row>
    <row r="496" spans="1:18" x14ac:dyDescent="0.25">
      <c r="A496" s="95" t="s">
        <v>440</v>
      </c>
      <c r="B496" s="95">
        <v>544.97540000000004</v>
      </c>
      <c r="C496" s="95">
        <v>15.011200000000001</v>
      </c>
      <c r="D496" s="95">
        <v>559.98659999999995</v>
      </c>
      <c r="E496" s="95">
        <v>290</v>
      </c>
      <c r="F496" s="95">
        <v>173.3159</v>
      </c>
      <c r="G496" s="95">
        <v>29.170999999999999</v>
      </c>
      <c r="H496" s="95">
        <v>78</v>
      </c>
      <c r="I496" s="95">
        <v>73.414199999999994</v>
      </c>
      <c r="J496" s="95">
        <v>3.4392999999999998</v>
      </c>
      <c r="K496" s="95">
        <v>3</v>
      </c>
      <c r="L496" s="95">
        <v>13.383699999999999</v>
      </c>
      <c r="M496" s="95"/>
      <c r="N496" s="95">
        <v>8.3194999999999997</v>
      </c>
      <c r="O496" s="95">
        <v>0</v>
      </c>
      <c r="P496" s="95">
        <v>600.91639999999995</v>
      </c>
      <c r="Q496" s="97"/>
      <c r="R496" s="96"/>
    </row>
    <row r="497" spans="1:18" x14ac:dyDescent="0.25">
      <c r="A497" s="95" t="s">
        <v>441</v>
      </c>
      <c r="B497" s="95">
        <v>1833.5437999999999</v>
      </c>
      <c r="C497" s="95">
        <v>53.874400000000001</v>
      </c>
      <c r="D497" s="95">
        <v>1887.4182000000001</v>
      </c>
      <c r="E497" s="95">
        <v>913.12</v>
      </c>
      <c r="F497" s="95">
        <v>584.15589999999997</v>
      </c>
      <c r="G497" s="95">
        <v>82.241</v>
      </c>
      <c r="H497" s="95">
        <v>334</v>
      </c>
      <c r="I497" s="95">
        <v>247.44049999999999</v>
      </c>
      <c r="J497" s="95">
        <v>64.919600000000003</v>
      </c>
      <c r="K497" s="95">
        <v>9</v>
      </c>
      <c r="L497" s="95">
        <v>45.109299999999998</v>
      </c>
      <c r="M497" s="95"/>
      <c r="N497" s="95">
        <v>34.055599999999998</v>
      </c>
      <c r="O497" s="95">
        <v>0</v>
      </c>
      <c r="P497" s="95">
        <v>2068.6343999999999</v>
      </c>
      <c r="Q497" s="97"/>
      <c r="R497" s="96"/>
    </row>
    <row r="498" spans="1:18" x14ac:dyDescent="0.25">
      <c r="A498" s="95" t="s">
        <v>442</v>
      </c>
      <c r="B498" s="95">
        <v>426.49849999999998</v>
      </c>
      <c r="C498" s="95">
        <v>13.7685</v>
      </c>
      <c r="D498" s="95">
        <v>440.267</v>
      </c>
      <c r="E498" s="95">
        <v>257</v>
      </c>
      <c r="F498" s="95">
        <v>136.26259999999999</v>
      </c>
      <c r="G498" s="95">
        <v>30.1843</v>
      </c>
      <c r="H498" s="95">
        <v>57</v>
      </c>
      <c r="I498" s="95">
        <v>57.719000000000001</v>
      </c>
      <c r="J498" s="95"/>
      <c r="K498" s="95"/>
      <c r="L498" s="95">
        <v>10.522399999999999</v>
      </c>
      <c r="M498" s="95"/>
      <c r="N498" s="95">
        <v>0</v>
      </c>
      <c r="O498" s="95">
        <v>0</v>
      </c>
      <c r="P498" s="95">
        <v>470.4513</v>
      </c>
      <c r="Q498" s="97"/>
      <c r="R498" s="96"/>
    </row>
    <row r="499" spans="1:18" x14ac:dyDescent="0.25">
      <c r="A499" s="95" t="s">
        <v>443</v>
      </c>
      <c r="B499" s="95">
        <v>190.32730000000001</v>
      </c>
      <c r="C499" s="95"/>
      <c r="D499" s="95">
        <v>190.32730000000001</v>
      </c>
      <c r="E499" s="95">
        <v>129</v>
      </c>
      <c r="F499" s="95">
        <v>58.906300000000002</v>
      </c>
      <c r="G499" s="95">
        <v>17.523399999999999</v>
      </c>
      <c r="H499" s="95">
        <v>32</v>
      </c>
      <c r="I499" s="95">
        <v>24.951899999999998</v>
      </c>
      <c r="J499" s="95">
        <v>5.2861000000000002</v>
      </c>
      <c r="K499" s="95"/>
      <c r="L499" s="95">
        <v>4.5488</v>
      </c>
      <c r="M499" s="95"/>
      <c r="N499" s="95">
        <v>0</v>
      </c>
      <c r="O499" s="95">
        <v>0</v>
      </c>
      <c r="P499" s="95">
        <v>213.13679999999999</v>
      </c>
      <c r="Q499" s="97"/>
      <c r="R499" s="96"/>
    </row>
    <row r="500" spans="1:18" x14ac:dyDescent="0.25">
      <c r="A500" s="95" t="s">
        <v>444</v>
      </c>
      <c r="B500" s="95">
        <v>366.95150000000001</v>
      </c>
      <c r="C500" s="95">
        <v>21.508600000000001</v>
      </c>
      <c r="D500" s="95">
        <v>388.46010000000001</v>
      </c>
      <c r="E500" s="95">
        <v>209.5</v>
      </c>
      <c r="F500" s="95">
        <v>120.22839999999999</v>
      </c>
      <c r="G500" s="95">
        <v>22.317900000000002</v>
      </c>
      <c r="H500" s="95">
        <v>70</v>
      </c>
      <c r="I500" s="95">
        <v>50.927100000000003</v>
      </c>
      <c r="J500" s="95">
        <v>14.3047</v>
      </c>
      <c r="K500" s="95"/>
      <c r="L500" s="95">
        <v>9.2842000000000002</v>
      </c>
      <c r="M500" s="95"/>
      <c r="N500" s="95">
        <v>0</v>
      </c>
      <c r="O500" s="95">
        <v>0</v>
      </c>
      <c r="P500" s="95">
        <v>425.08269999999999</v>
      </c>
      <c r="Q500" s="97"/>
      <c r="R500" s="96"/>
    </row>
    <row r="501" spans="1:18" x14ac:dyDescent="0.25">
      <c r="A501" s="95" t="s">
        <v>445</v>
      </c>
      <c r="B501" s="95">
        <v>505.64890000000003</v>
      </c>
      <c r="C501" s="95">
        <v>22.767099999999999</v>
      </c>
      <c r="D501" s="95">
        <v>528.41600000000005</v>
      </c>
      <c r="E501" s="95">
        <v>289</v>
      </c>
      <c r="F501" s="95">
        <v>163.54480000000001</v>
      </c>
      <c r="G501" s="95">
        <v>31.363800000000001</v>
      </c>
      <c r="H501" s="95">
        <v>70</v>
      </c>
      <c r="I501" s="95">
        <v>69.275300000000001</v>
      </c>
      <c r="J501" s="95">
        <v>0.54349999999999998</v>
      </c>
      <c r="K501" s="95"/>
      <c r="L501" s="95">
        <v>12.629099999999999</v>
      </c>
      <c r="M501" s="95"/>
      <c r="N501" s="95">
        <v>9.8667999999999996</v>
      </c>
      <c r="O501" s="95">
        <v>0</v>
      </c>
      <c r="P501" s="95">
        <v>570.19010000000003</v>
      </c>
      <c r="Q501" s="97"/>
      <c r="R501" s="96"/>
    </row>
    <row r="502" spans="1:18" x14ac:dyDescent="0.25">
      <c r="A502" s="95" t="s">
        <v>446</v>
      </c>
      <c r="B502" s="95">
        <v>1546.5805</v>
      </c>
      <c r="C502" s="95">
        <v>61.781999999999996</v>
      </c>
      <c r="D502" s="95">
        <v>1608.3625</v>
      </c>
      <c r="E502" s="95">
        <v>954.38</v>
      </c>
      <c r="F502" s="95">
        <v>497.78820000000002</v>
      </c>
      <c r="G502" s="95">
        <v>114.148</v>
      </c>
      <c r="H502" s="95">
        <v>273</v>
      </c>
      <c r="I502" s="95">
        <v>210.8563</v>
      </c>
      <c r="J502" s="95">
        <v>46.607799999999997</v>
      </c>
      <c r="K502" s="95">
        <v>23</v>
      </c>
      <c r="L502" s="95">
        <v>38.439900000000002</v>
      </c>
      <c r="M502" s="95"/>
      <c r="N502" s="95">
        <v>9.8759999999999994</v>
      </c>
      <c r="O502" s="95">
        <v>0</v>
      </c>
      <c r="P502" s="95">
        <v>1778.9943000000001</v>
      </c>
      <c r="Q502" s="97"/>
      <c r="R502" s="96"/>
    </row>
    <row r="503" spans="1:18" x14ac:dyDescent="0.25">
      <c r="A503" s="95" t="s">
        <v>447</v>
      </c>
      <c r="B503" s="95">
        <v>436.07010000000002</v>
      </c>
      <c r="C503" s="95">
        <v>25.022500000000001</v>
      </c>
      <c r="D503" s="95">
        <v>461.0926</v>
      </c>
      <c r="E503" s="95">
        <v>193</v>
      </c>
      <c r="F503" s="95">
        <v>142.70820000000001</v>
      </c>
      <c r="G503" s="95">
        <v>12.573</v>
      </c>
      <c r="H503" s="95">
        <v>108</v>
      </c>
      <c r="I503" s="95">
        <v>60.449199999999998</v>
      </c>
      <c r="J503" s="95">
        <v>35.6631</v>
      </c>
      <c r="K503" s="95">
        <v>1</v>
      </c>
      <c r="L503" s="95">
        <v>11.020099999999999</v>
      </c>
      <c r="M503" s="95"/>
      <c r="N503" s="95">
        <v>0</v>
      </c>
      <c r="O503" s="95">
        <v>0</v>
      </c>
      <c r="P503" s="95">
        <v>509.32870000000003</v>
      </c>
      <c r="Q503" s="97"/>
      <c r="R503" s="96"/>
    </row>
    <row r="504" spans="1:18" x14ac:dyDescent="0.25">
      <c r="A504" s="95" t="s">
        <v>448</v>
      </c>
      <c r="B504" s="95">
        <v>235.09049999999999</v>
      </c>
      <c r="C504" s="95"/>
      <c r="D504" s="95">
        <v>235.09049999999999</v>
      </c>
      <c r="E504" s="95">
        <v>147.68</v>
      </c>
      <c r="F504" s="95">
        <v>72.760499999999993</v>
      </c>
      <c r="G504" s="95">
        <v>18.729900000000001</v>
      </c>
      <c r="H504" s="95">
        <v>23</v>
      </c>
      <c r="I504" s="95">
        <v>30.820399999999999</v>
      </c>
      <c r="J504" s="95"/>
      <c r="K504" s="95"/>
      <c r="L504" s="95">
        <v>5.6186999999999996</v>
      </c>
      <c r="M504" s="95"/>
      <c r="N504" s="95">
        <v>0</v>
      </c>
      <c r="O504" s="95">
        <v>0</v>
      </c>
      <c r="P504" s="95">
        <v>253.82040000000001</v>
      </c>
      <c r="Q504" s="97"/>
      <c r="R504" s="96"/>
    </row>
    <row r="505" spans="1:18" x14ac:dyDescent="0.25">
      <c r="A505" s="95" t="s">
        <v>449</v>
      </c>
      <c r="B505" s="95">
        <v>563.32370000000003</v>
      </c>
      <c r="C505" s="95">
        <v>28.5337</v>
      </c>
      <c r="D505" s="95">
        <v>591.85739999999998</v>
      </c>
      <c r="E505" s="95">
        <v>429</v>
      </c>
      <c r="F505" s="95">
        <v>183.1799</v>
      </c>
      <c r="G505" s="95">
        <v>61.454999999999998</v>
      </c>
      <c r="H505" s="95">
        <v>50</v>
      </c>
      <c r="I505" s="95">
        <v>77.592500000000001</v>
      </c>
      <c r="J505" s="95"/>
      <c r="K505" s="95">
        <v>187</v>
      </c>
      <c r="L505" s="95">
        <v>14.1454</v>
      </c>
      <c r="M505" s="95">
        <v>103.7128</v>
      </c>
      <c r="N505" s="95">
        <v>0</v>
      </c>
      <c r="O505" s="95">
        <v>0</v>
      </c>
      <c r="P505" s="95">
        <v>757.02520000000004</v>
      </c>
      <c r="Q505" s="97"/>
      <c r="R505" s="96"/>
    </row>
    <row r="506" spans="1:18" x14ac:dyDescent="0.25">
      <c r="A506" s="95" t="s">
        <v>450</v>
      </c>
      <c r="B506" s="95">
        <v>70.898399999999995</v>
      </c>
      <c r="C506" s="95"/>
      <c r="D506" s="95">
        <v>70.898399999999995</v>
      </c>
      <c r="E506" s="95">
        <v>47</v>
      </c>
      <c r="F506" s="95">
        <v>21.943100000000001</v>
      </c>
      <c r="G506" s="95">
        <v>6.2641999999999998</v>
      </c>
      <c r="H506" s="95">
        <v>13</v>
      </c>
      <c r="I506" s="95">
        <v>9.2948000000000004</v>
      </c>
      <c r="J506" s="95">
        <v>2.7789000000000001</v>
      </c>
      <c r="K506" s="95"/>
      <c r="L506" s="95">
        <v>1.6944999999999999</v>
      </c>
      <c r="M506" s="95"/>
      <c r="N506" s="95">
        <v>0</v>
      </c>
      <c r="O506" s="95">
        <v>0</v>
      </c>
      <c r="P506" s="95">
        <v>79.941500000000005</v>
      </c>
      <c r="Q506" s="97"/>
      <c r="R506" s="96"/>
    </row>
    <row r="507" spans="1:18" x14ac:dyDescent="0.25">
      <c r="A507" s="95" t="s">
        <v>451</v>
      </c>
      <c r="B507" s="95">
        <v>144.56989999999999</v>
      </c>
      <c r="C507" s="95">
        <v>1.5445</v>
      </c>
      <c r="D507" s="95">
        <v>146.11439999999999</v>
      </c>
      <c r="E507" s="95">
        <v>93</v>
      </c>
      <c r="F507" s="95">
        <v>45.2224</v>
      </c>
      <c r="G507" s="95">
        <v>11.9444</v>
      </c>
      <c r="H507" s="95">
        <v>28</v>
      </c>
      <c r="I507" s="95">
        <v>19.1556</v>
      </c>
      <c r="J507" s="95">
        <v>6.6333000000000002</v>
      </c>
      <c r="K507" s="95"/>
      <c r="L507" s="95">
        <v>3.4921000000000002</v>
      </c>
      <c r="M507" s="95"/>
      <c r="N507" s="95">
        <v>0.94079999999999997</v>
      </c>
      <c r="O507" s="95">
        <v>0</v>
      </c>
      <c r="P507" s="95">
        <v>165.63290000000001</v>
      </c>
      <c r="Q507" s="97"/>
      <c r="R507" s="96"/>
    </row>
    <row r="508" spans="1:18" x14ac:dyDescent="0.25">
      <c r="A508" s="95" t="s">
        <v>562</v>
      </c>
      <c r="B508" s="95">
        <v>182.92509999999999</v>
      </c>
      <c r="C508" s="95">
        <v>4.8425000000000002</v>
      </c>
      <c r="D508" s="95">
        <v>142.0909</v>
      </c>
      <c r="E508" s="95">
        <v>123.19</v>
      </c>
      <c r="F508" s="95">
        <v>58.114100000000001</v>
      </c>
      <c r="G508" s="95">
        <v>16.268999999999998</v>
      </c>
      <c r="H508" s="95">
        <v>31</v>
      </c>
      <c r="I508" s="95">
        <v>18.6281</v>
      </c>
      <c r="J508" s="95">
        <v>9.2789000000000001</v>
      </c>
      <c r="K508" s="95"/>
      <c r="L508" s="95">
        <v>3.3959999999999999</v>
      </c>
      <c r="M508" s="95"/>
      <c r="N508" s="95">
        <v>0</v>
      </c>
      <c r="O508" s="95">
        <v>0</v>
      </c>
      <c r="P508" s="95">
        <v>213.31549999999999</v>
      </c>
      <c r="Q508" s="97"/>
      <c r="R508" s="96"/>
    </row>
    <row r="509" spans="1:18" x14ac:dyDescent="0.25">
      <c r="A509" s="95" t="s">
        <v>452</v>
      </c>
      <c r="B509" s="97">
        <v>1019.0477</v>
      </c>
      <c r="C509" s="95">
        <v>45.165300000000002</v>
      </c>
      <c r="D509" s="97">
        <v>1064.213</v>
      </c>
      <c r="E509" s="95">
        <v>699</v>
      </c>
      <c r="F509" s="95">
        <v>329.37389999999999</v>
      </c>
      <c r="G509" s="95">
        <v>92.406499999999994</v>
      </c>
      <c r="H509" s="95">
        <v>234</v>
      </c>
      <c r="I509" s="95">
        <v>139.51830000000001</v>
      </c>
      <c r="J509" s="95">
        <v>70.8613</v>
      </c>
      <c r="K509" s="95">
        <v>5</v>
      </c>
      <c r="L509" s="95">
        <v>25.434699999999999</v>
      </c>
      <c r="M509" s="95"/>
      <c r="N509" s="95">
        <v>20.453900000000001</v>
      </c>
      <c r="O509" s="95">
        <v>0</v>
      </c>
      <c r="P509" s="97">
        <v>1247.9347</v>
      </c>
      <c r="Q509" s="97"/>
      <c r="R509" s="96"/>
    </row>
    <row r="510" spans="1:18" x14ac:dyDescent="0.25">
      <c r="A510" s="95" t="s">
        <v>453</v>
      </c>
      <c r="B510" s="95">
        <v>3896.6089999999999</v>
      </c>
      <c r="C510" s="95">
        <v>100.0985</v>
      </c>
      <c r="D510" s="95">
        <v>3996.7075</v>
      </c>
      <c r="E510" s="95">
        <v>2398.54</v>
      </c>
      <c r="F510" s="95">
        <v>1236.981</v>
      </c>
      <c r="G510" s="95">
        <v>290.38979999999998</v>
      </c>
      <c r="H510" s="95">
        <v>611</v>
      </c>
      <c r="I510" s="95">
        <v>523.96839999999997</v>
      </c>
      <c r="J510" s="95">
        <v>65.273700000000005</v>
      </c>
      <c r="K510" s="95">
        <v>373</v>
      </c>
      <c r="L510" s="95">
        <v>95.521299999999997</v>
      </c>
      <c r="M510" s="95">
        <v>166.4872</v>
      </c>
      <c r="N510" s="95">
        <v>45.152799999999999</v>
      </c>
      <c r="O510" s="95">
        <v>0</v>
      </c>
      <c r="P510" s="95">
        <v>4564.0110000000004</v>
      </c>
      <c r="Q510" s="97"/>
      <c r="R510" s="96"/>
    </row>
    <row r="511" spans="1:18" x14ac:dyDescent="0.25">
      <c r="A511" s="95" t="s">
        <v>454</v>
      </c>
      <c r="B511" s="95">
        <v>1135.4584</v>
      </c>
      <c r="C511" s="95">
        <v>38.630000000000003</v>
      </c>
      <c r="D511" s="95">
        <v>1174.0884000000001</v>
      </c>
      <c r="E511" s="95">
        <v>712.5</v>
      </c>
      <c r="F511" s="95">
        <v>363.38040000000001</v>
      </c>
      <c r="G511" s="95">
        <v>87.279899999999998</v>
      </c>
      <c r="H511" s="95">
        <v>155</v>
      </c>
      <c r="I511" s="95">
        <v>153.923</v>
      </c>
      <c r="J511" s="95">
        <v>0.80779999999999996</v>
      </c>
      <c r="K511" s="95">
        <v>77</v>
      </c>
      <c r="L511" s="95">
        <v>28.060700000000001</v>
      </c>
      <c r="M511" s="95">
        <v>29.363600000000002</v>
      </c>
      <c r="N511" s="95">
        <v>21.880099999999999</v>
      </c>
      <c r="O511" s="95">
        <v>0</v>
      </c>
      <c r="P511" s="95">
        <v>1313.4197999999999</v>
      </c>
      <c r="Q511" s="97"/>
      <c r="R511" s="96"/>
    </row>
    <row r="512" spans="1:18" x14ac:dyDescent="0.25">
      <c r="A512" s="95" t="s">
        <v>563</v>
      </c>
      <c r="B512" s="95">
        <v>298.72930000000002</v>
      </c>
      <c r="C512" s="95">
        <v>7.0682999999999998</v>
      </c>
      <c r="D512" s="95">
        <v>217.12430000000001</v>
      </c>
      <c r="E512" s="95">
        <v>181.54</v>
      </c>
      <c r="F512" s="95">
        <v>94.644400000000005</v>
      </c>
      <c r="G512" s="95">
        <v>21.7239</v>
      </c>
      <c r="H512" s="95">
        <v>41</v>
      </c>
      <c r="I512" s="95">
        <v>28.465</v>
      </c>
      <c r="J512" s="95">
        <v>9.4013000000000009</v>
      </c>
      <c r="K512" s="95">
        <v>1</v>
      </c>
      <c r="L512" s="95">
        <v>5.1893000000000002</v>
      </c>
      <c r="M512" s="95"/>
      <c r="N512" s="95">
        <v>0</v>
      </c>
      <c r="O512" s="95">
        <v>0</v>
      </c>
      <c r="P512" s="95">
        <v>336.9228</v>
      </c>
      <c r="Q512" s="97"/>
      <c r="R512" s="96"/>
    </row>
    <row r="513" spans="1:18" x14ac:dyDescent="0.25">
      <c r="A513" s="95" t="s">
        <v>564</v>
      </c>
      <c r="B513" s="95">
        <v>75.257099999999994</v>
      </c>
      <c r="C513" s="95"/>
      <c r="D513" s="95">
        <v>58.1173</v>
      </c>
      <c r="E513" s="95">
        <v>57</v>
      </c>
      <c r="F513" s="95">
        <v>23.292100000000001</v>
      </c>
      <c r="G513" s="95">
        <v>8.4269999999999996</v>
      </c>
      <c r="H513" s="95">
        <v>16</v>
      </c>
      <c r="I513" s="95">
        <v>7.6192000000000002</v>
      </c>
      <c r="J513" s="95">
        <v>6.2855999999999996</v>
      </c>
      <c r="K513" s="95"/>
      <c r="L513" s="95">
        <v>1.389</v>
      </c>
      <c r="M513" s="95"/>
      <c r="N513" s="95">
        <v>0</v>
      </c>
      <c r="O513" s="95">
        <v>0</v>
      </c>
      <c r="P513" s="95">
        <v>89.969700000000003</v>
      </c>
      <c r="Q513" s="97"/>
      <c r="R513" s="96"/>
    </row>
    <row r="514" spans="1:18" x14ac:dyDescent="0.25">
      <c r="A514" s="95" t="s">
        <v>565</v>
      </c>
      <c r="B514" s="95">
        <v>107.72620000000001</v>
      </c>
      <c r="C514" s="95">
        <v>3.0718000000000001</v>
      </c>
      <c r="D514" s="95">
        <v>81.584900000000005</v>
      </c>
      <c r="E514" s="95">
        <v>80.260000000000005</v>
      </c>
      <c r="F514" s="95">
        <v>34.292000000000002</v>
      </c>
      <c r="G514" s="95">
        <v>11.492000000000001</v>
      </c>
      <c r="H514" s="95">
        <v>14</v>
      </c>
      <c r="I514" s="95">
        <v>10.6958</v>
      </c>
      <c r="J514" s="95">
        <v>2.4782000000000002</v>
      </c>
      <c r="K514" s="95"/>
      <c r="L514" s="95">
        <v>1.9499</v>
      </c>
      <c r="M514" s="95"/>
      <c r="N514" s="95">
        <v>0</v>
      </c>
      <c r="O514" s="95">
        <v>0</v>
      </c>
      <c r="P514" s="95">
        <v>124.76819999999999</v>
      </c>
      <c r="Q514" s="97"/>
      <c r="R514" s="96"/>
    </row>
    <row r="515" spans="1:18" x14ac:dyDescent="0.25">
      <c r="A515" s="95" t="s">
        <v>455</v>
      </c>
      <c r="B515" s="95">
        <v>827.47180000000003</v>
      </c>
      <c r="C515" s="95">
        <v>24.350300000000001</v>
      </c>
      <c r="D515" s="95">
        <v>851.82209999999998</v>
      </c>
      <c r="E515" s="95">
        <v>470.72</v>
      </c>
      <c r="F515" s="95">
        <v>263.63889999999998</v>
      </c>
      <c r="G515" s="95">
        <v>51.770299999999999</v>
      </c>
      <c r="H515" s="95">
        <v>155</v>
      </c>
      <c r="I515" s="95">
        <v>111.6739</v>
      </c>
      <c r="J515" s="95">
        <v>32.494599999999998</v>
      </c>
      <c r="K515" s="95">
        <v>5</v>
      </c>
      <c r="L515" s="95">
        <v>20.358499999999999</v>
      </c>
      <c r="M515" s="95"/>
      <c r="N515" s="95">
        <v>5.8638000000000003</v>
      </c>
      <c r="O515" s="95">
        <v>0</v>
      </c>
      <c r="P515" s="95">
        <v>941.95079999999996</v>
      </c>
      <c r="Q515" s="97"/>
      <c r="R515" s="96"/>
    </row>
    <row r="516" spans="1:18" x14ac:dyDescent="0.25">
      <c r="A516" s="95" t="s">
        <v>456</v>
      </c>
      <c r="B516" s="95">
        <v>395.71230000000003</v>
      </c>
      <c r="C516" s="95">
        <v>8.2249999999999996</v>
      </c>
      <c r="D516" s="95">
        <v>403.93729999999999</v>
      </c>
      <c r="E516" s="95">
        <v>205</v>
      </c>
      <c r="F516" s="95">
        <v>125.01860000000001</v>
      </c>
      <c r="G516" s="95">
        <v>19.9954</v>
      </c>
      <c r="H516" s="95">
        <v>61</v>
      </c>
      <c r="I516" s="95">
        <v>52.956200000000003</v>
      </c>
      <c r="J516" s="95">
        <v>6.0328999999999997</v>
      </c>
      <c r="K516" s="95"/>
      <c r="L516" s="95">
        <v>9.6540999999999997</v>
      </c>
      <c r="M516" s="95"/>
      <c r="N516" s="95">
        <v>0</v>
      </c>
      <c r="O516" s="95">
        <v>0</v>
      </c>
      <c r="P516" s="95">
        <v>429.96559999999999</v>
      </c>
      <c r="Q516" s="97"/>
      <c r="R516" s="96"/>
    </row>
    <row r="517" spans="1:18" x14ac:dyDescent="0.25">
      <c r="A517" s="95" t="s">
        <v>457</v>
      </c>
      <c r="B517" s="95">
        <v>669.52949999999998</v>
      </c>
      <c r="C517" s="95">
        <v>9.0261999999999993</v>
      </c>
      <c r="D517" s="95">
        <v>678.5557</v>
      </c>
      <c r="E517" s="95">
        <v>446.82</v>
      </c>
      <c r="F517" s="95">
        <v>210.01300000000001</v>
      </c>
      <c r="G517" s="95">
        <v>59.201799999999999</v>
      </c>
      <c r="H517" s="95">
        <v>87</v>
      </c>
      <c r="I517" s="95">
        <v>88.958699999999993</v>
      </c>
      <c r="J517" s="95"/>
      <c r="K517" s="95"/>
      <c r="L517" s="95">
        <v>16.217500000000001</v>
      </c>
      <c r="M517" s="95"/>
      <c r="N517" s="95">
        <v>0</v>
      </c>
      <c r="O517" s="95">
        <v>0</v>
      </c>
      <c r="P517" s="95">
        <v>737.75750000000005</v>
      </c>
      <c r="Q517" s="97"/>
      <c r="R517" s="96"/>
    </row>
    <row r="518" spans="1:18" x14ac:dyDescent="0.25">
      <c r="A518" s="95" t="s">
        <v>458</v>
      </c>
      <c r="B518" s="95">
        <v>629.1223</v>
      </c>
      <c r="C518" s="95">
        <v>19.582599999999999</v>
      </c>
      <c r="D518" s="95">
        <v>648.70489999999995</v>
      </c>
      <c r="E518" s="95">
        <v>450.88</v>
      </c>
      <c r="F518" s="95">
        <v>200.77420000000001</v>
      </c>
      <c r="G518" s="95">
        <v>62.526499999999999</v>
      </c>
      <c r="H518" s="95">
        <v>132</v>
      </c>
      <c r="I518" s="95">
        <v>85.045199999999994</v>
      </c>
      <c r="J518" s="95">
        <v>35.216099999999997</v>
      </c>
      <c r="K518" s="95"/>
      <c r="L518" s="95">
        <v>15.504</v>
      </c>
      <c r="M518" s="95"/>
      <c r="N518" s="95">
        <v>15.391500000000001</v>
      </c>
      <c r="O518" s="95">
        <v>0</v>
      </c>
      <c r="P518" s="95">
        <v>761.83900000000006</v>
      </c>
      <c r="Q518" s="97"/>
      <c r="R518" s="96"/>
    </row>
    <row r="519" spans="1:18" x14ac:dyDescent="0.25">
      <c r="A519" s="95" t="s">
        <v>459</v>
      </c>
      <c r="B519" s="95">
        <v>477.0797</v>
      </c>
      <c r="C519" s="95">
        <v>9.3536000000000001</v>
      </c>
      <c r="D519" s="95">
        <v>486.43329999999997</v>
      </c>
      <c r="E519" s="95">
        <v>207.02</v>
      </c>
      <c r="F519" s="95">
        <v>150.55109999999999</v>
      </c>
      <c r="G519" s="95">
        <v>14.1172</v>
      </c>
      <c r="H519" s="95">
        <v>63</v>
      </c>
      <c r="I519" s="95">
        <v>63.7714</v>
      </c>
      <c r="J519" s="95"/>
      <c r="K519" s="95"/>
      <c r="L519" s="95">
        <v>11.6258</v>
      </c>
      <c r="M519" s="95"/>
      <c r="N519" s="95">
        <v>1.9872000000000001</v>
      </c>
      <c r="O519" s="95">
        <v>0</v>
      </c>
      <c r="P519" s="95">
        <v>502.53769999999997</v>
      </c>
      <c r="Q519" s="97"/>
      <c r="R519" s="96"/>
    </row>
    <row r="520" spans="1:18" x14ac:dyDescent="0.25">
      <c r="A520" s="95" t="s">
        <v>566</v>
      </c>
      <c r="B520" s="95">
        <v>143.95249999999999</v>
      </c>
      <c r="C520" s="95"/>
      <c r="D520" s="95">
        <v>106.82340000000001</v>
      </c>
      <c r="E520" s="95">
        <v>105.73</v>
      </c>
      <c r="F520" s="95">
        <v>44.5533</v>
      </c>
      <c r="G520" s="95">
        <v>15.2942</v>
      </c>
      <c r="H520" s="95">
        <v>35</v>
      </c>
      <c r="I520" s="95">
        <v>14.0045</v>
      </c>
      <c r="J520" s="95">
        <v>15.746600000000001</v>
      </c>
      <c r="K520" s="95"/>
      <c r="L520" s="95">
        <v>2.5531000000000001</v>
      </c>
      <c r="M520" s="95"/>
      <c r="N520" s="95">
        <v>3.9281000000000001</v>
      </c>
      <c r="O520" s="95">
        <v>0</v>
      </c>
      <c r="P520" s="95">
        <v>178.92140000000001</v>
      </c>
      <c r="Q520" s="97"/>
      <c r="R520" s="96"/>
    </row>
    <row r="521" spans="1:18" x14ac:dyDescent="0.25">
      <c r="A521" s="95" t="s">
        <v>460</v>
      </c>
      <c r="B521" s="95">
        <v>2087.5702999999999</v>
      </c>
      <c r="C521" s="95">
        <v>52.774500000000003</v>
      </c>
      <c r="D521" s="95">
        <v>2140.3447999999999</v>
      </c>
      <c r="E521" s="95">
        <v>1129.3900000000001</v>
      </c>
      <c r="F521" s="95">
        <v>662.43669999999997</v>
      </c>
      <c r="G521" s="95">
        <v>116.7383</v>
      </c>
      <c r="H521" s="95">
        <v>333</v>
      </c>
      <c r="I521" s="95">
        <v>280.5992</v>
      </c>
      <c r="J521" s="95">
        <v>39.300600000000003</v>
      </c>
      <c r="K521" s="95">
        <v>3</v>
      </c>
      <c r="L521" s="95">
        <v>51.154200000000003</v>
      </c>
      <c r="M521" s="95"/>
      <c r="N521" s="95">
        <v>0</v>
      </c>
      <c r="O521" s="95">
        <v>0</v>
      </c>
      <c r="P521" s="95">
        <v>2296.3836999999999</v>
      </c>
      <c r="Q521" s="97"/>
      <c r="R521" s="96"/>
    </row>
    <row r="522" spans="1:18" x14ac:dyDescent="0.25">
      <c r="A522" s="95" t="s">
        <v>461</v>
      </c>
      <c r="B522" s="95">
        <v>156.57769999999999</v>
      </c>
      <c r="C522" s="95"/>
      <c r="D522" s="95">
        <v>156.57769999999999</v>
      </c>
      <c r="E522" s="95">
        <v>72</v>
      </c>
      <c r="F522" s="95">
        <v>48.460799999999999</v>
      </c>
      <c r="G522" s="95">
        <v>5.8848000000000003</v>
      </c>
      <c r="H522" s="95">
        <v>31</v>
      </c>
      <c r="I522" s="95">
        <v>20.5273</v>
      </c>
      <c r="J522" s="95">
        <v>7.8544999999999998</v>
      </c>
      <c r="K522" s="95"/>
      <c r="L522" s="95">
        <v>3.7422</v>
      </c>
      <c r="M522" s="95"/>
      <c r="N522" s="95">
        <v>0.91500000000000004</v>
      </c>
      <c r="O522" s="95">
        <v>0</v>
      </c>
      <c r="P522" s="95">
        <v>171.232</v>
      </c>
      <c r="Q522" s="97"/>
      <c r="R522" s="96"/>
    </row>
    <row r="523" spans="1:18" x14ac:dyDescent="0.25">
      <c r="A523" s="95" t="s">
        <v>462</v>
      </c>
      <c r="B523" s="95">
        <v>179.19829999999999</v>
      </c>
      <c r="C523" s="95">
        <v>2.8780000000000001</v>
      </c>
      <c r="D523" s="95">
        <v>182.0763</v>
      </c>
      <c r="E523" s="95">
        <v>128.1</v>
      </c>
      <c r="F523" s="95">
        <v>56.352600000000002</v>
      </c>
      <c r="G523" s="95">
        <v>17.936800000000002</v>
      </c>
      <c r="H523" s="95">
        <v>36</v>
      </c>
      <c r="I523" s="95">
        <v>23.870200000000001</v>
      </c>
      <c r="J523" s="95">
        <v>9.0973000000000006</v>
      </c>
      <c r="K523" s="95">
        <v>1</v>
      </c>
      <c r="L523" s="95">
        <v>4.3516000000000004</v>
      </c>
      <c r="M523" s="95"/>
      <c r="N523" s="95">
        <v>4.6992000000000003</v>
      </c>
      <c r="O523" s="95">
        <v>0</v>
      </c>
      <c r="P523" s="95">
        <v>213.80959999999999</v>
      </c>
      <c r="Q523" s="97"/>
      <c r="R523" s="96"/>
    </row>
    <row r="524" spans="1:18" x14ac:dyDescent="0.25">
      <c r="A524" s="95" t="s">
        <v>463</v>
      </c>
      <c r="B524" s="95">
        <v>174.33670000000001</v>
      </c>
      <c r="C524" s="95"/>
      <c r="D524" s="95">
        <v>174.33670000000001</v>
      </c>
      <c r="E524" s="95">
        <v>136</v>
      </c>
      <c r="F524" s="95">
        <v>53.9572</v>
      </c>
      <c r="G524" s="95">
        <v>20.5107</v>
      </c>
      <c r="H524" s="95">
        <v>24</v>
      </c>
      <c r="I524" s="95">
        <v>22.855499999999999</v>
      </c>
      <c r="J524" s="95">
        <v>0.85829999999999995</v>
      </c>
      <c r="K524" s="95"/>
      <c r="L524" s="95">
        <v>4.1665999999999999</v>
      </c>
      <c r="M524" s="95"/>
      <c r="N524" s="95">
        <v>0</v>
      </c>
      <c r="O524" s="95">
        <v>0</v>
      </c>
      <c r="P524" s="95">
        <v>195.70570000000001</v>
      </c>
      <c r="Q524" s="97"/>
      <c r="R524" s="96"/>
    </row>
    <row r="525" spans="1:18" x14ac:dyDescent="0.25">
      <c r="A525" s="95" t="s">
        <v>464</v>
      </c>
      <c r="B525" s="95">
        <v>1581.4897000000001</v>
      </c>
      <c r="C525" s="95">
        <v>59.555500000000002</v>
      </c>
      <c r="D525" s="95">
        <v>1641.0452</v>
      </c>
      <c r="E525" s="95">
        <v>699.44</v>
      </c>
      <c r="F525" s="95">
        <v>507.90350000000001</v>
      </c>
      <c r="G525" s="95">
        <v>47.884099999999997</v>
      </c>
      <c r="H525" s="95">
        <v>282</v>
      </c>
      <c r="I525" s="95">
        <v>215.14099999999999</v>
      </c>
      <c r="J525" s="95">
        <v>50.144199999999998</v>
      </c>
      <c r="K525" s="95">
        <v>97</v>
      </c>
      <c r="L525" s="95">
        <v>39.220999999999997</v>
      </c>
      <c r="M525" s="95">
        <v>34.667400000000001</v>
      </c>
      <c r="N525" s="95">
        <v>0</v>
      </c>
      <c r="O525" s="95">
        <v>0</v>
      </c>
      <c r="P525" s="95">
        <v>1773.7409</v>
      </c>
      <c r="Q525" s="97"/>
      <c r="R525" s="96"/>
    </row>
    <row r="526" spans="1:18" x14ac:dyDescent="0.25">
      <c r="A526" s="95" t="s">
        <v>465</v>
      </c>
      <c r="B526" s="95">
        <v>2574.4566</v>
      </c>
      <c r="C526" s="95">
        <v>90.183800000000005</v>
      </c>
      <c r="D526" s="95">
        <v>2664.6404000000002</v>
      </c>
      <c r="E526" s="95">
        <v>1126.72</v>
      </c>
      <c r="F526" s="95">
        <v>824.70619999999997</v>
      </c>
      <c r="G526" s="95">
        <v>75.503399999999999</v>
      </c>
      <c r="H526" s="95">
        <v>543</v>
      </c>
      <c r="I526" s="95">
        <v>349.33440000000002</v>
      </c>
      <c r="J526" s="95">
        <v>145.2492</v>
      </c>
      <c r="K526" s="95">
        <v>23</v>
      </c>
      <c r="L526" s="95">
        <v>63.684899999999999</v>
      </c>
      <c r="M526" s="95"/>
      <c r="N526" s="95">
        <v>0</v>
      </c>
      <c r="O526" s="95">
        <v>0</v>
      </c>
      <c r="P526" s="95">
        <v>2885.393</v>
      </c>
      <c r="Q526" s="97"/>
      <c r="R526" s="96"/>
    </row>
    <row r="527" spans="1:18" x14ac:dyDescent="0.25">
      <c r="A527" s="95" t="s">
        <v>466</v>
      </c>
      <c r="B527" s="95">
        <v>711.97130000000004</v>
      </c>
      <c r="C527" s="95">
        <v>20.228000000000002</v>
      </c>
      <c r="D527" s="95">
        <v>732.19929999999999</v>
      </c>
      <c r="E527" s="95">
        <v>555.16</v>
      </c>
      <c r="F527" s="95">
        <v>226.6157</v>
      </c>
      <c r="G527" s="95">
        <v>82.136099999999999</v>
      </c>
      <c r="H527" s="95">
        <v>117</v>
      </c>
      <c r="I527" s="95">
        <v>95.991299999999995</v>
      </c>
      <c r="J527" s="95">
        <v>15.756500000000001</v>
      </c>
      <c r="K527" s="95"/>
      <c r="L527" s="95">
        <v>17.499600000000001</v>
      </c>
      <c r="M527" s="95"/>
      <c r="N527" s="95">
        <v>0.10249999999999999</v>
      </c>
      <c r="O527" s="95">
        <v>0</v>
      </c>
      <c r="P527" s="95">
        <v>830.19439999999997</v>
      </c>
      <c r="Q527" s="97"/>
      <c r="R527" s="96"/>
    </row>
    <row r="528" spans="1:18" x14ac:dyDescent="0.25">
      <c r="A528" s="95" t="s">
        <v>467</v>
      </c>
      <c r="B528" s="95">
        <v>1864.8023000000001</v>
      </c>
      <c r="C528" s="95">
        <v>61.2455</v>
      </c>
      <c r="D528" s="95">
        <v>1926.0478000000001</v>
      </c>
      <c r="E528" s="95">
        <v>1228.0999999999999</v>
      </c>
      <c r="F528" s="95">
        <v>596.11180000000002</v>
      </c>
      <c r="G528" s="95">
        <v>157.99709999999999</v>
      </c>
      <c r="H528" s="95">
        <v>307</v>
      </c>
      <c r="I528" s="95">
        <v>252.50489999999999</v>
      </c>
      <c r="J528" s="95">
        <v>40.871400000000001</v>
      </c>
      <c r="K528" s="95">
        <v>6</v>
      </c>
      <c r="L528" s="95">
        <v>46.032499999999999</v>
      </c>
      <c r="M528" s="95"/>
      <c r="N528" s="95">
        <v>0</v>
      </c>
      <c r="O528" s="95">
        <v>0</v>
      </c>
      <c r="P528" s="95">
        <v>2124.9162999999999</v>
      </c>
      <c r="Q528" s="97"/>
      <c r="R528" s="96"/>
    </row>
    <row r="529" spans="1:18" x14ac:dyDescent="0.25">
      <c r="A529" s="95" t="s">
        <v>567</v>
      </c>
      <c r="B529" s="95">
        <v>147.233</v>
      </c>
      <c r="C529" s="95"/>
      <c r="D529" s="95">
        <v>98.164599999999993</v>
      </c>
      <c r="E529" s="95">
        <v>131.94999999999999</v>
      </c>
      <c r="F529" s="95">
        <v>45.568600000000004</v>
      </c>
      <c r="G529" s="95">
        <v>21.595300000000002</v>
      </c>
      <c r="H529" s="95">
        <v>23</v>
      </c>
      <c r="I529" s="95">
        <v>12.869400000000001</v>
      </c>
      <c r="J529" s="95">
        <v>7.5979999999999999</v>
      </c>
      <c r="K529" s="95"/>
      <c r="L529" s="95">
        <v>2.3460999999999999</v>
      </c>
      <c r="M529" s="95"/>
      <c r="N529" s="95">
        <v>0</v>
      </c>
      <c r="O529" s="95">
        <v>0</v>
      </c>
      <c r="P529" s="95">
        <v>176.4263</v>
      </c>
      <c r="Q529" s="97"/>
      <c r="R529" s="96"/>
    </row>
    <row r="530" spans="1:18" x14ac:dyDescent="0.25">
      <c r="A530" s="95" t="s">
        <v>468</v>
      </c>
      <c r="B530" s="95">
        <v>299.65550000000002</v>
      </c>
      <c r="C530" s="95">
        <v>0.2107</v>
      </c>
      <c r="D530" s="95">
        <v>299.86619999999999</v>
      </c>
      <c r="E530" s="95">
        <v>154</v>
      </c>
      <c r="F530" s="95">
        <v>92.808599999999998</v>
      </c>
      <c r="G530" s="95">
        <v>15.2979</v>
      </c>
      <c r="H530" s="95">
        <v>48</v>
      </c>
      <c r="I530" s="95">
        <v>39.3125</v>
      </c>
      <c r="J530" s="95">
        <v>6.5156999999999998</v>
      </c>
      <c r="K530" s="95"/>
      <c r="L530" s="95">
        <v>7.1668000000000003</v>
      </c>
      <c r="M530" s="95"/>
      <c r="N530" s="95">
        <v>0</v>
      </c>
      <c r="O530" s="95">
        <v>0</v>
      </c>
      <c r="P530" s="95">
        <v>321.6798</v>
      </c>
      <c r="Q530" s="97"/>
      <c r="R530" s="96"/>
    </row>
    <row r="531" spans="1:18" x14ac:dyDescent="0.25">
      <c r="A531" s="95" t="s">
        <v>469</v>
      </c>
      <c r="B531" s="95">
        <v>574.94359999999995</v>
      </c>
      <c r="C531" s="95">
        <v>17.776399999999999</v>
      </c>
      <c r="D531" s="95">
        <v>592.72</v>
      </c>
      <c r="E531" s="95">
        <v>353</v>
      </c>
      <c r="F531" s="95">
        <v>183.4468</v>
      </c>
      <c r="G531" s="95">
        <v>42.388300000000001</v>
      </c>
      <c r="H531" s="95">
        <v>99</v>
      </c>
      <c r="I531" s="95">
        <v>77.705600000000004</v>
      </c>
      <c r="J531" s="95">
        <v>15.970800000000001</v>
      </c>
      <c r="K531" s="95"/>
      <c r="L531" s="95">
        <v>14.166</v>
      </c>
      <c r="M531" s="95"/>
      <c r="N531" s="95">
        <v>0</v>
      </c>
      <c r="O531" s="95">
        <v>0</v>
      </c>
      <c r="P531" s="95">
        <v>651.07910000000004</v>
      </c>
      <c r="Q531" s="97"/>
      <c r="R531" s="96"/>
    </row>
    <row r="532" spans="1:18" x14ac:dyDescent="0.25">
      <c r="A532" s="95" t="s">
        <v>470</v>
      </c>
      <c r="B532" s="95">
        <v>742.30970000000002</v>
      </c>
      <c r="C532" s="95">
        <v>16.957799999999999</v>
      </c>
      <c r="D532" s="95">
        <v>759.26750000000004</v>
      </c>
      <c r="E532" s="95">
        <v>475</v>
      </c>
      <c r="F532" s="95">
        <v>234.9933</v>
      </c>
      <c r="G532" s="95">
        <v>60.0017</v>
      </c>
      <c r="H532" s="95">
        <v>91</v>
      </c>
      <c r="I532" s="95">
        <v>99.54</v>
      </c>
      <c r="J532" s="95"/>
      <c r="K532" s="95">
        <v>1</v>
      </c>
      <c r="L532" s="95">
        <v>18.1465</v>
      </c>
      <c r="M532" s="95"/>
      <c r="N532" s="95">
        <v>17.202000000000002</v>
      </c>
      <c r="O532" s="95">
        <v>0</v>
      </c>
      <c r="P532" s="95">
        <v>836.47119999999995</v>
      </c>
      <c r="Q532" s="97"/>
      <c r="R532" s="96"/>
    </row>
    <row r="533" spans="1:18" x14ac:dyDescent="0.25">
      <c r="A533" s="95" t="s">
        <v>471</v>
      </c>
      <c r="B533" s="95">
        <v>233.5479</v>
      </c>
      <c r="C533" s="95">
        <v>0.35659999999999997</v>
      </c>
      <c r="D533" s="95">
        <v>233.90450000000001</v>
      </c>
      <c r="E533" s="95">
        <v>144</v>
      </c>
      <c r="F533" s="95">
        <v>72.3934</v>
      </c>
      <c r="G533" s="95">
        <v>17.901599999999998</v>
      </c>
      <c r="H533" s="95">
        <v>51</v>
      </c>
      <c r="I533" s="95">
        <v>30.664899999999999</v>
      </c>
      <c r="J533" s="95">
        <v>15.251300000000001</v>
      </c>
      <c r="K533" s="95"/>
      <c r="L533" s="95">
        <v>5.5903</v>
      </c>
      <c r="M533" s="95"/>
      <c r="N533" s="95">
        <v>0</v>
      </c>
      <c r="O533" s="95">
        <v>0</v>
      </c>
      <c r="P533" s="95">
        <v>267.05739999999997</v>
      </c>
      <c r="Q533" s="97"/>
      <c r="R533" s="96"/>
    </row>
    <row r="534" spans="1:18" x14ac:dyDescent="0.25">
      <c r="A534" s="95" t="s">
        <v>472</v>
      </c>
      <c r="B534" s="95">
        <v>553.93420000000003</v>
      </c>
      <c r="C534" s="95">
        <v>38.104599999999998</v>
      </c>
      <c r="D534" s="95">
        <v>592.03880000000004</v>
      </c>
      <c r="E534" s="95">
        <v>251</v>
      </c>
      <c r="F534" s="95">
        <v>183.23599999999999</v>
      </c>
      <c r="G534" s="95">
        <v>16.940999999999999</v>
      </c>
      <c r="H534" s="95">
        <v>68</v>
      </c>
      <c r="I534" s="95">
        <v>77.616299999999995</v>
      </c>
      <c r="J534" s="95"/>
      <c r="K534" s="95"/>
      <c r="L534" s="95">
        <v>14.149699999999999</v>
      </c>
      <c r="M534" s="95"/>
      <c r="N534" s="95">
        <v>8.0063999999999993</v>
      </c>
      <c r="O534" s="95">
        <v>0</v>
      </c>
      <c r="P534" s="95">
        <v>616.98620000000005</v>
      </c>
      <c r="Q534" s="97"/>
      <c r="R534" s="96"/>
    </row>
    <row r="535" spans="1:18" x14ac:dyDescent="0.25">
      <c r="A535" s="95" t="s">
        <v>473</v>
      </c>
      <c r="B535" s="95">
        <v>2676.1264999999999</v>
      </c>
      <c r="C535" s="95">
        <v>84.127099999999999</v>
      </c>
      <c r="D535" s="95">
        <v>2760.2536</v>
      </c>
      <c r="E535" s="95">
        <v>1098.1400000000001</v>
      </c>
      <c r="F535" s="95">
        <v>854.29849999999999</v>
      </c>
      <c r="G535" s="95">
        <v>60.9604</v>
      </c>
      <c r="H535" s="95">
        <v>377</v>
      </c>
      <c r="I535" s="95">
        <v>361.86919999999998</v>
      </c>
      <c r="J535" s="95">
        <v>11.348100000000001</v>
      </c>
      <c r="K535" s="95">
        <v>17</v>
      </c>
      <c r="L535" s="95">
        <v>65.970100000000002</v>
      </c>
      <c r="M535" s="95"/>
      <c r="N535" s="95">
        <v>18.972799999999999</v>
      </c>
      <c r="O535" s="95">
        <v>0</v>
      </c>
      <c r="P535" s="95">
        <v>2851.5349000000001</v>
      </c>
      <c r="Q535" s="97"/>
      <c r="R535" s="96"/>
    </row>
    <row r="536" spans="1:18" x14ac:dyDescent="0.25">
      <c r="A536" s="95" t="s">
        <v>474</v>
      </c>
      <c r="B536" s="95">
        <v>666.76530000000002</v>
      </c>
      <c r="C536" s="95">
        <v>30.123799999999999</v>
      </c>
      <c r="D536" s="95">
        <v>696.88909999999998</v>
      </c>
      <c r="E536" s="95">
        <v>352.58</v>
      </c>
      <c r="F536" s="95">
        <v>215.68719999999999</v>
      </c>
      <c r="G536" s="95">
        <v>34.223199999999999</v>
      </c>
      <c r="H536" s="95">
        <v>105</v>
      </c>
      <c r="I536" s="95">
        <v>91.362200000000001</v>
      </c>
      <c r="J536" s="95">
        <v>10.228400000000001</v>
      </c>
      <c r="K536" s="95">
        <v>4</v>
      </c>
      <c r="L536" s="95">
        <v>16.6556</v>
      </c>
      <c r="M536" s="95"/>
      <c r="N536" s="95">
        <v>0</v>
      </c>
      <c r="O536" s="95">
        <v>0</v>
      </c>
      <c r="P536" s="95">
        <v>741.34069999999997</v>
      </c>
      <c r="Q536" s="97"/>
      <c r="R536" s="96"/>
    </row>
    <row r="537" spans="1:18" x14ac:dyDescent="0.25">
      <c r="A537" s="95" t="s">
        <v>475</v>
      </c>
      <c r="B537" s="95">
        <v>255.37710000000001</v>
      </c>
      <c r="C537" s="95"/>
      <c r="D537" s="95">
        <v>255.37710000000001</v>
      </c>
      <c r="E537" s="95">
        <v>111</v>
      </c>
      <c r="F537" s="95">
        <v>79.039199999999994</v>
      </c>
      <c r="G537" s="95">
        <v>7.9901999999999997</v>
      </c>
      <c r="H537" s="95">
        <v>36</v>
      </c>
      <c r="I537" s="95">
        <v>33.479900000000001</v>
      </c>
      <c r="J537" s="95">
        <v>1.89</v>
      </c>
      <c r="K537" s="95"/>
      <c r="L537" s="95">
        <v>6.1035000000000004</v>
      </c>
      <c r="M537" s="95"/>
      <c r="N537" s="95">
        <v>0</v>
      </c>
      <c r="O537" s="95">
        <v>0</v>
      </c>
      <c r="P537" s="95">
        <v>265.25729999999999</v>
      </c>
      <c r="Q537" s="97"/>
      <c r="R537" s="96"/>
    </row>
    <row r="538" spans="1:18" x14ac:dyDescent="0.25">
      <c r="A538" s="95" t="s">
        <v>476</v>
      </c>
      <c r="B538" s="95">
        <v>269.9504</v>
      </c>
      <c r="C538" s="95"/>
      <c r="D538" s="95">
        <v>269.9504</v>
      </c>
      <c r="E538" s="95">
        <v>140</v>
      </c>
      <c r="F538" s="95">
        <v>83.549599999999998</v>
      </c>
      <c r="G538" s="95">
        <v>14.1126</v>
      </c>
      <c r="H538" s="95">
        <v>39</v>
      </c>
      <c r="I538" s="95">
        <v>35.390500000000003</v>
      </c>
      <c r="J538" s="95">
        <v>2.7071000000000001</v>
      </c>
      <c r="K538" s="95"/>
      <c r="L538" s="95">
        <v>6.4518000000000004</v>
      </c>
      <c r="M538" s="95"/>
      <c r="N538" s="95">
        <v>0</v>
      </c>
      <c r="O538" s="95">
        <v>0</v>
      </c>
      <c r="P538" s="95">
        <v>286.77010000000001</v>
      </c>
      <c r="Q538" s="97"/>
      <c r="R538" s="96"/>
    </row>
    <row r="539" spans="1:18" x14ac:dyDescent="0.25">
      <c r="A539" s="95" t="s">
        <v>477</v>
      </c>
      <c r="B539" s="95">
        <v>571.15260000000001</v>
      </c>
      <c r="C539" s="95">
        <v>45.179699999999997</v>
      </c>
      <c r="D539" s="95">
        <v>616.33230000000003</v>
      </c>
      <c r="E539" s="95">
        <v>333</v>
      </c>
      <c r="F539" s="95">
        <v>190.75479999999999</v>
      </c>
      <c r="G539" s="95">
        <v>35.561300000000003</v>
      </c>
      <c r="H539" s="95">
        <v>84</v>
      </c>
      <c r="I539" s="95">
        <v>80.801199999999994</v>
      </c>
      <c r="J539" s="95">
        <v>2.3990999999999998</v>
      </c>
      <c r="K539" s="95">
        <v>1</v>
      </c>
      <c r="L539" s="95">
        <v>14.7303</v>
      </c>
      <c r="M539" s="95"/>
      <c r="N539" s="95">
        <v>0</v>
      </c>
      <c r="O539" s="95">
        <v>0</v>
      </c>
      <c r="P539" s="95">
        <v>654.29269999999997</v>
      </c>
      <c r="Q539" s="97"/>
      <c r="R539" s="96"/>
    </row>
    <row r="540" spans="1:18" x14ac:dyDescent="0.25">
      <c r="A540" s="95" t="s">
        <v>478</v>
      </c>
      <c r="B540" s="95">
        <v>1337.6858999999999</v>
      </c>
      <c r="C540" s="95">
        <v>49.894799999999996</v>
      </c>
      <c r="D540" s="95">
        <v>1387.5807</v>
      </c>
      <c r="E540" s="95">
        <v>748.4</v>
      </c>
      <c r="F540" s="95">
        <v>429.45620000000002</v>
      </c>
      <c r="G540" s="95">
        <v>79.735900000000001</v>
      </c>
      <c r="H540" s="95">
        <v>190</v>
      </c>
      <c r="I540" s="95">
        <v>181.9118</v>
      </c>
      <c r="J540" s="95">
        <v>6.0660999999999996</v>
      </c>
      <c r="K540" s="95"/>
      <c r="L540" s="95">
        <v>33.163200000000003</v>
      </c>
      <c r="M540" s="95"/>
      <c r="N540" s="95">
        <v>0</v>
      </c>
      <c r="O540" s="95">
        <v>0</v>
      </c>
      <c r="P540" s="95">
        <v>1473.3827000000001</v>
      </c>
      <c r="Q540" s="97"/>
      <c r="R540" s="96"/>
    </row>
    <row r="541" spans="1:18" x14ac:dyDescent="0.25">
      <c r="A541" s="95" t="s">
        <v>479</v>
      </c>
      <c r="B541" s="95">
        <v>567.07780000000002</v>
      </c>
      <c r="C541" s="95">
        <v>43.6845</v>
      </c>
      <c r="D541" s="95">
        <v>610.76229999999998</v>
      </c>
      <c r="E541" s="95">
        <v>338</v>
      </c>
      <c r="F541" s="95">
        <v>189.0309</v>
      </c>
      <c r="G541" s="95">
        <v>37.2423</v>
      </c>
      <c r="H541" s="95">
        <v>96</v>
      </c>
      <c r="I541" s="95">
        <v>80.070899999999995</v>
      </c>
      <c r="J541" s="95">
        <v>11.9468</v>
      </c>
      <c r="K541" s="95">
        <v>1</v>
      </c>
      <c r="L541" s="95">
        <v>14.597200000000001</v>
      </c>
      <c r="M541" s="95"/>
      <c r="N541" s="95">
        <v>0</v>
      </c>
      <c r="O541" s="95">
        <v>0</v>
      </c>
      <c r="P541" s="95">
        <v>659.95140000000004</v>
      </c>
      <c r="Q541" s="97"/>
      <c r="R541" s="96"/>
    </row>
    <row r="542" spans="1:18" x14ac:dyDescent="0.25">
      <c r="A542" s="95" t="s">
        <v>568</v>
      </c>
      <c r="B542" s="95">
        <v>47.966799999999999</v>
      </c>
      <c r="C542" s="95">
        <v>2.4275000000000002</v>
      </c>
      <c r="D542" s="95">
        <v>42.982700000000001</v>
      </c>
      <c r="E542" s="95">
        <v>44</v>
      </c>
      <c r="F542" s="95">
        <v>15.597</v>
      </c>
      <c r="G542" s="95">
        <v>7.1006999999999998</v>
      </c>
      <c r="H542" s="95">
        <v>6</v>
      </c>
      <c r="I542" s="95">
        <v>5.6349999999999998</v>
      </c>
      <c r="J542" s="95">
        <v>0.2737</v>
      </c>
      <c r="K542" s="95"/>
      <c r="L542" s="95">
        <v>1.0273000000000001</v>
      </c>
      <c r="M542" s="95"/>
      <c r="N542" s="95">
        <v>0</v>
      </c>
      <c r="O542" s="95">
        <v>0</v>
      </c>
      <c r="P542" s="95">
        <v>57.768700000000003</v>
      </c>
      <c r="Q542" s="97"/>
      <c r="R542" s="96"/>
    </row>
    <row r="543" spans="1:18" x14ac:dyDescent="0.25">
      <c r="A543" s="95" t="s">
        <v>480</v>
      </c>
      <c r="B543" s="95">
        <v>13618.0324</v>
      </c>
      <c r="C543" s="95">
        <v>231.56440000000001</v>
      </c>
      <c r="D543" s="95">
        <v>13849.596799999999</v>
      </c>
      <c r="E543" s="95">
        <v>13108.07</v>
      </c>
      <c r="F543" s="95">
        <v>4286.4502000000002</v>
      </c>
      <c r="G543" s="95">
        <v>2205.4049</v>
      </c>
      <c r="H543" s="95">
        <v>2345</v>
      </c>
      <c r="I543" s="95">
        <v>1815.6821</v>
      </c>
      <c r="J543" s="95">
        <v>396.98840000000001</v>
      </c>
      <c r="K543" s="95">
        <v>2001</v>
      </c>
      <c r="L543" s="95">
        <v>331.00540000000001</v>
      </c>
      <c r="M543" s="95">
        <v>1001.9968</v>
      </c>
      <c r="N543" s="95">
        <v>0</v>
      </c>
      <c r="O543" s="95">
        <v>0</v>
      </c>
      <c r="P543" s="95">
        <v>17453.9869</v>
      </c>
      <c r="Q543" s="97"/>
      <c r="R543" s="96"/>
    </row>
    <row r="544" spans="1:18" x14ac:dyDescent="0.25">
      <c r="A544" s="95" t="s">
        <v>482</v>
      </c>
      <c r="B544" s="95">
        <v>738.37639999999999</v>
      </c>
      <c r="C544" s="95">
        <v>21.421399999999998</v>
      </c>
      <c r="D544" s="95">
        <v>759.79780000000005</v>
      </c>
      <c r="E544" s="95">
        <v>792.85</v>
      </c>
      <c r="F544" s="95">
        <v>235.1574</v>
      </c>
      <c r="G544" s="95">
        <v>139.42310000000001</v>
      </c>
      <c r="H544" s="95">
        <v>80</v>
      </c>
      <c r="I544" s="95">
        <v>99.609499999999997</v>
      </c>
      <c r="J544" s="95"/>
      <c r="K544" s="95"/>
      <c r="L544" s="95">
        <v>18.159199999999998</v>
      </c>
      <c r="M544" s="95"/>
      <c r="N544" s="95">
        <v>21.271100000000001</v>
      </c>
      <c r="O544" s="95">
        <v>0</v>
      </c>
      <c r="P544" s="95">
        <v>920.49199999999996</v>
      </c>
      <c r="Q544" s="97"/>
      <c r="R544" s="96"/>
    </row>
    <row r="545" spans="1:18" x14ac:dyDescent="0.25">
      <c r="A545" s="95" t="s">
        <v>483</v>
      </c>
      <c r="B545" s="95">
        <v>803.15409999999997</v>
      </c>
      <c r="C545" s="95">
        <v>20.238600000000002</v>
      </c>
      <c r="D545" s="95">
        <v>823.39269999999999</v>
      </c>
      <c r="E545" s="95">
        <v>452</v>
      </c>
      <c r="F545" s="95">
        <v>254.84</v>
      </c>
      <c r="G545" s="95">
        <v>49.29</v>
      </c>
      <c r="H545" s="95">
        <v>142</v>
      </c>
      <c r="I545" s="95">
        <v>107.9468</v>
      </c>
      <c r="J545" s="95">
        <v>25.539899999999999</v>
      </c>
      <c r="K545" s="95">
        <v>162</v>
      </c>
      <c r="L545" s="95">
        <v>19.679099999999998</v>
      </c>
      <c r="M545" s="95">
        <v>85.392499999999998</v>
      </c>
      <c r="N545" s="95">
        <v>11.6516</v>
      </c>
      <c r="O545" s="95">
        <v>0</v>
      </c>
      <c r="P545" s="95">
        <v>995.26670000000001</v>
      </c>
      <c r="Q545" s="97"/>
      <c r="R545" s="96"/>
    </row>
    <row r="546" spans="1:18" x14ac:dyDescent="0.25">
      <c r="A546" s="95" t="s">
        <v>484</v>
      </c>
      <c r="B546" s="97">
        <v>1995.4084</v>
      </c>
      <c r="C546" s="95">
        <v>65.354500000000002</v>
      </c>
      <c r="D546" s="97">
        <v>2060.7629000000002</v>
      </c>
      <c r="E546" s="97">
        <v>1910.06</v>
      </c>
      <c r="F546" s="95">
        <v>637.80610000000001</v>
      </c>
      <c r="G546" s="95">
        <v>318.06349999999998</v>
      </c>
      <c r="H546" s="95">
        <v>223</v>
      </c>
      <c r="I546" s="95">
        <v>270.166</v>
      </c>
      <c r="J546" s="95"/>
      <c r="K546" s="95">
        <v>405</v>
      </c>
      <c r="L546" s="95">
        <v>49.252200000000002</v>
      </c>
      <c r="M546" s="95">
        <v>213.4487</v>
      </c>
      <c r="N546" s="95">
        <v>60.716299999999997</v>
      </c>
      <c r="O546" s="95">
        <v>0</v>
      </c>
      <c r="P546" s="97">
        <v>2652.9913999999999</v>
      </c>
      <c r="Q546" s="97"/>
      <c r="R546" s="96"/>
    </row>
    <row r="547" spans="1:18" x14ac:dyDescent="0.25">
      <c r="A547" s="95" t="s">
        <v>485</v>
      </c>
      <c r="B547" s="95">
        <v>425.49549999999999</v>
      </c>
      <c r="C547" s="95">
        <v>24.585000000000001</v>
      </c>
      <c r="D547" s="95">
        <v>450.08049999999997</v>
      </c>
      <c r="E547" s="95">
        <v>229</v>
      </c>
      <c r="F547" s="95">
        <v>139.29990000000001</v>
      </c>
      <c r="G547" s="95">
        <v>22.425000000000001</v>
      </c>
      <c r="H547" s="95">
        <v>56</v>
      </c>
      <c r="I547" s="95">
        <v>59.005600000000001</v>
      </c>
      <c r="J547" s="95"/>
      <c r="K547" s="95"/>
      <c r="L547" s="95">
        <v>10.7569</v>
      </c>
      <c r="M547" s="95"/>
      <c r="N547" s="95">
        <v>7.4071999999999996</v>
      </c>
      <c r="O547" s="95">
        <v>0</v>
      </c>
      <c r="P547" s="95">
        <v>479.91269999999997</v>
      </c>
      <c r="Q547" s="97"/>
      <c r="R547" s="96"/>
    </row>
    <row r="548" spans="1:18" x14ac:dyDescent="0.25">
      <c r="A548" s="95" t="s">
        <v>486</v>
      </c>
      <c r="B548" s="95">
        <v>346.54430000000002</v>
      </c>
      <c r="C548" s="95"/>
      <c r="D548" s="95">
        <v>346.54430000000002</v>
      </c>
      <c r="E548" s="95">
        <v>239</v>
      </c>
      <c r="F548" s="95">
        <v>107.2555</v>
      </c>
      <c r="G548" s="95">
        <v>32.936100000000003</v>
      </c>
      <c r="H548" s="95">
        <v>34</v>
      </c>
      <c r="I548" s="95">
        <v>45.432000000000002</v>
      </c>
      <c r="J548" s="95"/>
      <c r="K548" s="95">
        <v>41</v>
      </c>
      <c r="L548" s="95">
        <v>8.2824000000000009</v>
      </c>
      <c r="M548" s="95">
        <v>19.630600000000001</v>
      </c>
      <c r="N548" s="95">
        <v>7.8464999999999998</v>
      </c>
      <c r="O548" s="95">
        <v>0</v>
      </c>
      <c r="P548" s="95">
        <v>406.95749999999998</v>
      </c>
      <c r="Q548" s="97"/>
      <c r="R548" s="96"/>
    </row>
    <row r="549" spans="1:18" x14ac:dyDescent="0.25">
      <c r="A549" s="95" t="s">
        <v>487</v>
      </c>
      <c r="B549" s="95">
        <v>340.45350000000002</v>
      </c>
      <c r="C549" s="95">
        <v>16.0686</v>
      </c>
      <c r="D549" s="95">
        <v>356.52210000000002</v>
      </c>
      <c r="E549" s="95">
        <v>351.39</v>
      </c>
      <c r="F549" s="95">
        <v>110.3436</v>
      </c>
      <c r="G549" s="95">
        <v>60.261600000000001</v>
      </c>
      <c r="H549" s="95">
        <v>41</v>
      </c>
      <c r="I549" s="95">
        <v>46.74</v>
      </c>
      <c r="J549" s="95"/>
      <c r="K549" s="95"/>
      <c r="L549" s="95">
        <v>8.5208999999999993</v>
      </c>
      <c r="M549" s="95"/>
      <c r="N549" s="95">
        <v>0</v>
      </c>
      <c r="O549" s="95">
        <v>0</v>
      </c>
      <c r="P549" s="95">
        <v>416.78370000000001</v>
      </c>
      <c r="Q549" s="97"/>
      <c r="R549" s="96"/>
    </row>
    <row r="550" spans="1:18" x14ac:dyDescent="0.25">
      <c r="A550" s="95" t="s">
        <v>488</v>
      </c>
      <c r="B550" s="97">
        <v>1902.0541000000001</v>
      </c>
      <c r="C550" s="95">
        <v>27.3645</v>
      </c>
      <c r="D550" s="97">
        <v>1929.4186</v>
      </c>
      <c r="E550" s="97">
        <v>1905.52</v>
      </c>
      <c r="F550" s="95">
        <v>597.15509999999995</v>
      </c>
      <c r="G550" s="95">
        <v>327.09120000000001</v>
      </c>
      <c r="H550" s="95">
        <v>263</v>
      </c>
      <c r="I550" s="95">
        <v>252.9468</v>
      </c>
      <c r="J550" s="95">
        <v>7.5399000000000003</v>
      </c>
      <c r="K550" s="95">
        <v>44</v>
      </c>
      <c r="L550" s="95">
        <v>46.113100000000003</v>
      </c>
      <c r="M550" s="95"/>
      <c r="N550" s="95">
        <v>46.313400000000001</v>
      </c>
      <c r="O550" s="95">
        <v>0</v>
      </c>
      <c r="P550" s="97">
        <v>2310.3631</v>
      </c>
      <c r="Q550" s="97"/>
      <c r="R550" s="96"/>
    </row>
    <row r="551" spans="1:18" x14ac:dyDescent="0.25">
      <c r="A551" s="95" t="s">
        <v>490</v>
      </c>
      <c r="B551" s="97">
        <v>1389.4002</v>
      </c>
      <c r="C551" s="95"/>
      <c r="D551" s="97">
        <v>1389.4002</v>
      </c>
      <c r="E551" s="95">
        <v>881.1</v>
      </c>
      <c r="F551" s="95">
        <v>430.01940000000002</v>
      </c>
      <c r="G551" s="95">
        <v>112.7702</v>
      </c>
      <c r="H551" s="95">
        <v>116</v>
      </c>
      <c r="I551" s="95">
        <v>182.15039999999999</v>
      </c>
      <c r="J551" s="95"/>
      <c r="K551" s="95">
        <v>190</v>
      </c>
      <c r="L551" s="95">
        <v>33.206699999999998</v>
      </c>
      <c r="M551" s="95">
        <v>94.075999999999993</v>
      </c>
      <c r="N551" s="95">
        <v>24.357299999999999</v>
      </c>
      <c r="O551" s="95">
        <v>0</v>
      </c>
      <c r="P551" s="97">
        <v>1620.6036999999999</v>
      </c>
      <c r="Q551" s="97"/>
      <c r="R551" s="96"/>
    </row>
    <row r="552" spans="1:18" x14ac:dyDescent="0.25">
      <c r="A552" s="95" t="s">
        <v>569</v>
      </c>
      <c r="B552" s="95">
        <v>572.1875</v>
      </c>
      <c r="C552" s="95">
        <v>7.7130999999999998</v>
      </c>
      <c r="D552" s="95">
        <v>579.90060000000005</v>
      </c>
      <c r="E552" s="95">
        <v>441</v>
      </c>
      <c r="F552" s="95">
        <v>179.47919999999999</v>
      </c>
      <c r="G552" s="95">
        <v>65.380200000000002</v>
      </c>
      <c r="H552" s="95">
        <v>65</v>
      </c>
      <c r="I552" s="95">
        <v>76.025000000000006</v>
      </c>
      <c r="J552" s="95"/>
      <c r="K552" s="95">
        <v>58</v>
      </c>
      <c r="L552" s="95">
        <v>13.8596</v>
      </c>
      <c r="M552" s="95">
        <v>26.484200000000001</v>
      </c>
      <c r="N552" s="95">
        <v>16.751000000000001</v>
      </c>
      <c r="O552" s="95">
        <v>0</v>
      </c>
      <c r="P552" s="95">
        <v>688.51599999999996</v>
      </c>
      <c r="Q552" s="97"/>
      <c r="R552" s="96"/>
    </row>
    <row r="553" spans="1:18" x14ac:dyDescent="0.25">
      <c r="A553" s="95" t="s">
        <v>570</v>
      </c>
      <c r="B553" s="95">
        <v>375.27569999999997</v>
      </c>
      <c r="C553" s="95"/>
      <c r="D553" s="95">
        <v>375.27569999999997</v>
      </c>
      <c r="E553" s="95">
        <v>100</v>
      </c>
      <c r="F553" s="95">
        <v>116.1478</v>
      </c>
      <c r="G553" s="95"/>
      <c r="H553" s="95">
        <v>60</v>
      </c>
      <c r="I553" s="95">
        <v>49.198599999999999</v>
      </c>
      <c r="J553" s="95">
        <v>8.1010000000000009</v>
      </c>
      <c r="K553" s="95">
        <v>28</v>
      </c>
      <c r="L553" s="95">
        <v>8.9690999999999992</v>
      </c>
      <c r="M553" s="95">
        <v>11.4185</v>
      </c>
      <c r="N553" s="95">
        <v>2.4756</v>
      </c>
      <c r="O553" s="95">
        <v>0</v>
      </c>
      <c r="P553" s="95">
        <v>397.27080000000001</v>
      </c>
      <c r="Q553" s="97"/>
      <c r="R553" s="96"/>
    </row>
    <row r="554" spans="1:18" x14ac:dyDescent="0.25">
      <c r="A554" s="95" t="s">
        <v>1129</v>
      </c>
      <c r="B554" s="95"/>
      <c r="C554" s="95"/>
      <c r="D554" s="95">
        <v>0</v>
      </c>
      <c r="E554" s="95"/>
      <c r="F554" s="95"/>
      <c r="G554" s="95"/>
      <c r="H554" s="95"/>
      <c r="I554" s="95">
        <v>0</v>
      </c>
      <c r="J554" s="95"/>
      <c r="K554" s="95"/>
      <c r="L554" s="95">
        <v>0</v>
      </c>
      <c r="M554" s="95"/>
      <c r="N554" s="95">
        <v>0</v>
      </c>
      <c r="O554" s="95">
        <v>0</v>
      </c>
      <c r="P554" s="95"/>
      <c r="Q554" s="97"/>
      <c r="R554" s="96"/>
    </row>
    <row r="555" spans="1:18" x14ac:dyDescent="0.25">
      <c r="A555" s="95" t="s">
        <v>1131</v>
      </c>
      <c r="B555" s="95">
        <v>136.90549999999999</v>
      </c>
      <c r="C555" s="95"/>
      <c r="D555" s="95">
        <v>136.90549999999999</v>
      </c>
      <c r="E555" s="95">
        <v>120</v>
      </c>
      <c r="F555" s="95">
        <v>42.372300000000003</v>
      </c>
      <c r="G555" s="95">
        <v>19.4069</v>
      </c>
      <c r="H555" s="95">
        <v>19</v>
      </c>
      <c r="I555" s="95">
        <v>17.9483</v>
      </c>
      <c r="J555" s="95">
        <v>0.78879999999999995</v>
      </c>
      <c r="K555" s="95">
        <v>1</v>
      </c>
      <c r="L555" s="95">
        <v>3.2719999999999998</v>
      </c>
      <c r="M555" s="95"/>
      <c r="N555" s="95">
        <v>0</v>
      </c>
      <c r="O555" s="95">
        <v>0</v>
      </c>
      <c r="P555" s="95">
        <v>157.10120000000001</v>
      </c>
      <c r="Q555" s="97"/>
      <c r="R555" s="96"/>
    </row>
    <row r="556" spans="1:18" x14ac:dyDescent="0.25">
      <c r="A556" s="95" t="s">
        <v>1133</v>
      </c>
      <c r="B556" s="95"/>
      <c r="C556" s="95"/>
      <c r="D556" s="95">
        <v>0</v>
      </c>
      <c r="E556" s="95"/>
      <c r="F556" s="95"/>
      <c r="G556" s="95"/>
      <c r="H556" s="95"/>
      <c r="I556" s="95">
        <v>0</v>
      </c>
      <c r="J556" s="95"/>
      <c r="K556" s="95"/>
      <c r="L556" s="95">
        <v>0</v>
      </c>
      <c r="M556" s="95"/>
      <c r="N556" s="95">
        <v>0</v>
      </c>
      <c r="O556" s="95">
        <v>0</v>
      </c>
      <c r="P556" s="95"/>
      <c r="Q556" s="97"/>
      <c r="R556" s="96"/>
    </row>
    <row r="557" spans="1:18" x14ac:dyDescent="0.25">
      <c r="A557" s="95" t="s">
        <v>1244</v>
      </c>
      <c r="B557" s="95">
        <v>401.60539999999997</v>
      </c>
      <c r="C557" s="95">
        <v>35.183700000000002</v>
      </c>
      <c r="D557" s="95">
        <v>436.78910000000002</v>
      </c>
      <c r="E557" s="95">
        <v>299</v>
      </c>
      <c r="F557" s="95">
        <v>135.18620000000001</v>
      </c>
      <c r="G557" s="95">
        <v>40.953400000000002</v>
      </c>
      <c r="H557" s="95">
        <v>79</v>
      </c>
      <c r="I557" s="95">
        <v>57.263100000000001</v>
      </c>
      <c r="J557" s="95">
        <v>16.302700000000002</v>
      </c>
      <c r="K557" s="95">
        <v>2</v>
      </c>
      <c r="L557" s="95">
        <v>10.439299999999999</v>
      </c>
      <c r="M557" s="95"/>
      <c r="N557" s="95">
        <v>0</v>
      </c>
      <c r="O557" s="95">
        <v>0</v>
      </c>
      <c r="P557" s="95">
        <v>494.04520000000002</v>
      </c>
      <c r="Q557" s="97"/>
      <c r="R557" s="96"/>
    </row>
    <row r="558" spans="1:18" x14ac:dyDescent="0.25">
      <c r="A558" s="95" t="s">
        <v>1245</v>
      </c>
      <c r="B558" s="95">
        <v>129.18459999999999</v>
      </c>
      <c r="C558" s="95">
        <v>1.7016</v>
      </c>
      <c r="D558" s="95">
        <v>130.8862</v>
      </c>
      <c r="E558" s="95">
        <v>36</v>
      </c>
      <c r="F558" s="95">
        <v>40.509300000000003</v>
      </c>
      <c r="G558" s="95"/>
      <c r="H558" s="95">
        <v>12</v>
      </c>
      <c r="I558" s="95">
        <v>17.159199999999998</v>
      </c>
      <c r="J558" s="95"/>
      <c r="K558" s="95"/>
      <c r="L558" s="95">
        <v>3.1282000000000001</v>
      </c>
      <c r="M558" s="95"/>
      <c r="N558" s="95">
        <v>0</v>
      </c>
      <c r="O558" s="95">
        <v>0</v>
      </c>
      <c r="P558" s="95">
        <v>130.8862</v>
      </c>
      <c r="Q558" s="97"/>
      <c r="R558" s="96"/>
    </row>
    <row r="559" spans="1:18" x14ac:dyDescent="0.25">
      <c r="A559" s="95" t="s">
        <v>1257</v>
      </c>
      <c r="B559" s="95">
        <v>259.85340000000002</v>
      </c>
      <c r="C559" s="95">
        <v>20.448399999999999</v>
      </c>
      <c r="D559" s="95">
        <v>280.30180000000001</v>
      </c>
      <c r="E559" s="95">
        <v>224.56</v>
      </c>
      <c r="F559" s="95">
        <v>86.753399999999999</v>
      </c>
      <c r="G559" s="95">
        <v>34.451599999999999</v>
      </c>
      <c r="H559" s="95">
        <v>24</v>
      </c>
      <c r="I559" s="95">
        <v>36.747599999999998</v>
      </c>
      <c r="J559" s="95"/>
      <c r="K559" s="95">
        <v>5</v>
      </c>
      <c r="L559" s="95">
        <v>6.6992000000000003</v>
      </c>
      <c r="M559" s="95"/>
      <c r="N559" s="95">
        <v>0</v>
      </c>
      <c r="O559" s="95">
        <v>0</v>
      </c>
      <c r="P559" s="95">
        <v>314.7534</v>
      </c>
      <c r="Q559" s="97"/>
      <c r="R559" s="96"/>
    </row>
    <row r="560" spans="1:18" x14ac:dyDescent="0.25">
      <c r="A560" s="95" t="s">
        <v>1265</v>
      </c>
      <c r="B560" s="95">
        <v>61.578600000000002</v>
      </c>
      <c r="C560" s="95"/>
      <c r="D560" s="95">
        <v>61.578600000000002</v>
      </c>
      <c r="E560" s="95">
        <v>0</v>
      </c>
      <c r="F560" s="95">
        <v>19.058599999999998</v>
      </c>
      <c r="G560" s="95"/>
      <c r="H560" s="95">
        <v>5</v>
      </c>
      <c r="I560" s="95">
        <v>8.0730000000000004</v>
      </c>
      <c r="J560" s="95"/>
      <c r="K560" s="95"/>
      <c r="L560" s="95">
        <v>1.4717</v>
      </c>
      <c r="M560" s="95"/>
      <c r="N560" s="95">
        <v>0</v>
      </c>
      <c r="O560" s="95">
        <v>0</v>
      </c>
      <c r="P560" s="95">
        <v>61.578600000000002</v>
      </c>
      <c r="Q560" s="97"/>
    </row>
    <row r="561" spans="1:16" x14ac:dyDescent="0.25">
      <c r="A561" t="s">
        <v>1267</v>
      </c>
      <c r="D561">
        <v>0</v>
      </c>
      <c r="I561">
        <v>0</v>
      </c>
      <c r="L561">
        <v>0</v>
      </c>
      <c r="N561">
        <v>0</v>
      </c>
      <c r="O561">
        <v>0</v>
      </c>
    </row>
    <row r="562" spans="1:16" x14ac:dyDescent="0.25">
      <c r="A562" t="s">
        <v>496</v>
      </c>
      <c r="B562">
        <v>487.42509999999999</v>
      </c>
      <c r="D562">
        <v>487.42509999999999</v>
      </c>
      <c r="E562">
        <v>498</v>
      </c>
      <c r="F562">
        <v>150.85810000000001</v>
      </c>
      <c r="G562">
        <v>86.785499999999999</v>
      </c>
      <c r="H562">
        <v>146</v>
      </c>
      <c r="I562">
        <v>63.901400000000002</v>
      </c>
      <c r="J562">
        <v>61.573900000000002</v>
      </c>
      <c r="L562">
        <v>11.6495</v>
      </c>
      <c r="N562">
        <v>0</v>
      </c>
      <c r="O562">
        <v>0</v>
      </c>
      <c r="P562">
        <v>635.78449999999998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562"/>
  <sheetViews>
    <sheetView workbookViewId="0">
      <pane xSplit="1" ySplit="1" topLeftCell="B2" activePane="bottomRight" state="frozen"/>
      <selection activeCell="B9" sqref="B9:H9"/>
      <selection pane="topRight" activeCell="B9" sqref="B9:H9"/>
      <selection pane="bottomLeft" activeCell="B9" sqref="B9:H9"/>
      <selection pane="bottomRight" sqref="A1:A1048576"/>
    </sheetView>
  </sheetViews>
  <sheetFormatPr defaultRowHeight="15" x14ac:dyDescent="0.25"/>
  <cols>
    <col min="1" max="1" width="12.42578125" customWidth="1"/>
    <col min="2" max="2" width="12" bestFit="1" customWidth="1"/>
    <col min="3" max="3" width="10" bestFit="1" customWidth="1"/>
    <col min="4" max="4" width="11" bestFit="1" customWidth="1"/>
    <col min="5" max="5" width="9" bestFit="1" customWidth="1"/>
    <col min="6" max="6" width="15.28515625" bestFit="1" customWidth="1"/>
    <col min="7" max="7" width="13.85546875" bestFit="1" customWidth="1"/>
    <col min="8" max="8" width="9.42578125" bestFit="1" customWidth="1"/>
    <col min="9" max="9" width="18" bestFit="1" customWidth="1"/>
    <col min="10" max="10" width="13.5703125" bestFit="1" customWidth="1"/>
    <col min="11" max="11" width="5" bestFit="1" customWidth="1"/>
    <col min="12" max="12" width="16.85546875" bestFit="1" customWidth="1"/>
    <col min="13" max="13" width="13.42578125" bestFit="1" customWidth="1"/>
    <col min="14" max="14" width="20" style="95" bestFit="1" customWidth="1"/>
    <col min="15" max="15" width="20.28515625" style="95" bestFit="1" customWidth="1"/>
    <col min="16" max="16" width="11.7109375" bestFit="1" customWidth="1"/>
    <col min="17" max="17" width="8.140625" style="95" bestFit="1" customWidth="1"/>
    <col min="18" max="18" width="11.42578125" style="96" customWidth="1"/>
  </cols>
  <sheetData>
    <row r="1" spans="1:18" x14ac:dyDescent="0.25">
      <c r="A1" s="29" t="s">
        <v>1136</v>
      </c>
      <c r="B1" s="29" t="s">
        <v>1140</v>
      </c>
      <c r="C1" s="29" t="s">
        <v>1141</v>
      </c>
      <c r="D1" s="29" t="s">
        <v>1142</v>
      </c>
      <c r="E1" s="29" t="s">
        <v>1143</v>
      </c>
      <c r="F1" s="29" t="s">
        <v>1144</v>
      </c>
      <c r="G1" s="29" t="s">
        <v>1145</v>
      </c>
      <c r="H1" s="29" t="s">
        <v>1146</v>
      </c>
      <c r="I1" s="29" t="s">
        <v>1147</v>
      </c>
      <c r="J1" s="29" t="s">
        <v>1148</v>
      </c>
      <c r="K1" s="29" t="s">
        <v>1149</v>
      </c>
      <c r="L1" s="29" t="s">
        <v>1150</v>
      </c>
      <c r="M1" s="29" t="s">
        <v>1151</v>
      </c>
      <c r="N1" s="29" t="s">
        <v>1231</v>
      </c>
      <c r="O1" s="29" t="s">
        <v>1232</v>
      </c>
      <c r="P1" s="29" t="s">
        <v>1152</v>
      </c>
      <c r="Q1" s="29"/>
      <c r="R1" s="73"/>
    </row>
    <row r="2" spans="1:18" x14ac:dyDescent="0.25">
      <c r="A2" s="95" t="s">
        <v>10</v>
      </c>
      <c r="B2" s="95">
        <v>210.416</v>
      </c>
      <c r="C2" s="95"/>
      <c r="D2" s="95">
        <v>210.416</v>
      </c>
      <c r="E2" s="95">
        <v>124.11</v>
      </c>
      <c r="F2" s="95">
        <v>65.123800000000003</v>
      </c>
      <c r="G2" s="95">
        <v>14.746600000000001</v>
      </c>
      <c r="H2" s="95">
        <v>29</v>
      </c>
      <c r="I2" s="95">
        <v>27.5855</v>
      </c>
      <c r="J2" s="95">
        <v>1.0608</v>
      </c>
      <c r="K2" s="95"/>
      <c r="L2" s="95">
        <v>5.0289000000000001</v>
      </c>
      <c r="M2" s="95"/>
      <c r="N2" s="95">
        <v>0</v>
      </c>
      <c r="O2" s="95">
        <v>0</v>
      </c>
      <c r="P2" s="95">
        <v>226.2234</v>
      </c>
    </row>
    <row r="3" spans="1:18" x14ac:dyDescent="0.25">
      <c r="A3" s="95" t="s">
        <v>11</v>
      </c>
      <c r="B3" s="97">
        <v>2086.1478999999999</v>
      </c>
      <c r="C3" s="95">
        <v>122.7624</v>
      </c>
      <c r="D3" s="97">
        <v>2208.9103</v>
      </c>
      <c r="E3" s="95">
        <v>1085.45</v>
      </c>
      <c r="F3" s="95">
        <v>683.65769999999998</v>
      </c>
      <c r="G3" s="95">
        <v>100.4481</v>
      </c>
      <c r="H3" s="95">
        <v>278</v>
      </c>
      <c r="I3" s="95">
        <v>289.5881</v>
      </c>
      <c r="J3" s="95"/>
      <c r="K3" s="95">
        <v>103</v>
      </c>
      <c r="L3" s="95">
        <v>52.792999999999999</v>
      </c>
      <c r="M3" s="95">
        <v>30.124199999999998</v>
      </c>
      <c r="N3" s="95">
        <v>0</v>
      </c>
      <c r="O3" s="95">
        <v>0</v>
      </c>
      <c r="P3" s="97">
        <v>2339.4825999999998</v>
      </c>
    </row>
    <row r="4" spans="1:18" x14ac:dyDescent="0.25">
      <c r="A4" s="95" t="s">
        <v>12</v>
      </c>
      <c r="B4" s="95">
        <v>135.2184</v>
      </c>
      <c r="C4" s="95"/>
      <c r="D4" s="95">
        <v>135.2184</v>
      </c>
      <c r="E4" s="95">
        <v>42</v>
      </c>
      <c r="F4" s="95">
        <v>41.850099999999998</v>
      </c>
      <c r="G4" s="95">
        <v>3.7499999999999999E-2</v>
      </c>
      <c r="H4" s="95">
        <v>18</v>
      </c>
      <c r="I4" s="95">
        <v>17.7271</v>
      </c>
      <c r="J4" s="95">
        <v>0.20469999999999999</v>
      </c>
      <c r="K4" s="95"/>
      <c r="L4" s="95">
        <v>3.2317</v>
      </c>
      <c r="M4" s="95"/>
      <c r="N4" s="95">
        <v>0</v>
      </c>
      <c r="O4" s="95">
        <v>0</v>
      </c>
      <c r="P4" s="95">
        <v>135.4606</v>
      </c>
    </row>
    <row r="5" spans="1:18" x14ac:dyDescent="0.25">
      <c r="A5" s="95" t="s">
        <v>13</v>
      </c>
      <c r="B5" s="95">
        <v>280.8177</v>
      </c>
      <c r="C5" s="95"/>
      <c r="D5" s="95">
        <v>280.8177</v>
      </c>
      <c r="E5" s="95">
        <v>80</v>
      </c>
      <c r="F5" s="95">
        <v>86.9131</v>
      </c>
      <c r="G5" s="95"/>
      <c r="H5" s="95">
        <v>34</v>
      </c>
      <c r="I5" s="95">
        <v>36.815199999999997</v>
      </c>
      <c r="J5" s="95"/>
      <c r="K5" s="95"/>
      <c r="L5" s="95">
        <v>6.7115</v>
      </c>
      <c r="M5" s="95"/>
      <c r="N5" s="95">
        <v>0</v>
      </c>
      <c r="O5" s="95">
        <v>0</v>
      </c>
      <c r="P5" s="95">
        <v>280.8177</v>
      </c>
    </row>
    <row r="6" spans="1:18" x14ac:dyDescent="0.25">
      <c r="A6" s="95" t="s">
        <v>497</v>
      </c>
      <c r="B6" s="95">
        <v>242.76480000000001</v>
      </c>
      <c r="C6" s="95">
        <v>1.9498</v>
      </c>
      <c r="D6" s="95">
        <v>185.36099999999999</v>
      </c>
      <c r="E6" s="95">
        <v>34.229999999999997</v>
      </c>
      <c r="F6" s="95">
        <v>75.739199999999997</v>
      </c>
      <c r="G6" s="95"/>
      <c r="H6" s="95">
        <v>26</v>
      </c>
      <c r="I6" s="95">
        <v>24.300799999999999</v>
      </c>
      <c r="J6" s="95">
        <v>1.2744</v>
      </c>
      <c r="K6" s="95"/>
      <c r="L6" s="95">
        <v>4.4301000000000004</v>
      </c>
      <c r="M6" s="95"/>
      <c r="N6" s="95">
        <v>0</v>
      </c>
      <c r="O6" s="95">
        <v>0</v>
      </c>
      <c r="P6" s="95">
        <v>245.989</v>
      </c>
    </row>
    <row r="7" spans="1:18" x14ac:dyDescent="0.25">
      <c r="A7" s="95" t="s">
        <v>14</v>
      </c>
      <c r="B7" s="97">
        <v>2063.442</v>
      </c>
      <c r="C7" s="95">
        <v>81.344800000000006</v>
      </c>
      <c r="D7" s="97">
        <v>2144.7867999999999</v>
      </c>
      <c r="E7" s="95">
        <v>652</v>
      </c>
      <c r="F7" s="95">
        <v>663.81150000000002</v>
      </c>
      <c r="G7" s="95"/>
      <c r="H7" s="95">
        <v>230</v>
      </c>
      <c r="I7" s="95">
        <v>281.18150000000003</v>
      </c>
      <c r="J7" s="95"/>
      <c r="K7" s="95">
        <v>6</v>
      </c>
      <c r="L7" s="95">
        <v>51.260399999999997</v>
      </c>
      <c r="M7" s="95"/>
      <c r="N7" s="95">
        <v>0</v>
      </c>
      <c r="O7" s="95">
        <v>0</v>
      </c>
      <c r="P7" s="97">
        <v>2144.7867999999999</v>
      </c>
    </row>
    <row r="8" spans="1:18" x14ac:dyDescent="0.25">
      <c r="A8" s="95" t="s">
        <v>15</v>
      </c>
      <c r="B8" s="95">
        <v>294.5093</v>
      </c>
      <c r="C8" s="95"/>
      <c r="D8" s="95">
        <v>294.5093</v>
      </c>
      <c r="E8" s="95">
        <v>145.51</v>
      </c>
      <c r="F8" s="95">
        <v>91.150599999999997</v>
      </c>
      <c r="G8" s="95">
        <v>13.5898</v>
      </c>
      <c r="H8" s="95">
        <v>43</v>
      </c>
      <c r="I8" s="95">
        <v>38.610199999999999</v>
      </c>
      <c r="J8" s="95">
        <v>3.2924000000000002</v>
      </c>
      <c r="K8" s="95"/>
      <c r="L8" s="95">
        <v>7.0388000000000002</v>
      </c>
      <c r="M8" s="95"/>
      <c r="N8" s="95">
        <v>0</v>
      </c>
      <c r="O8" s="95">
        <v>0</v>
      </c>
      <c r="P8" s="95">
        <v>311.39150000000001</v>
      </c>
    </row>
    <row r="9" spans="1:18" x14ac:dyDescent="0.25">
      <c r="A9" s="95" t="s">
        <v>16</v>
      </c>
      <c r="B9" s="95">
        <v>319.34449999999998</v>
      </c>
      <c r="C9" s="95"/>
      <c r="D9" s="95">
        <v>319.34449999999998</v>
      </c>
      <c r="E9" s="95">
        <v>113.94</v>
      </c>
      <c r="F9" s="95">
        <v>98.837100000000007</v>
      </c>
      <c r="G9" s="95">
        <v>3.7757000000000001</v>
      </c>
      <c r="H9" s="95">
        <v>33</v>
      </c>
      <c r="I9" s="95">
        <v>41.866100000000003</v>
      </c>
      <c r="J9" s="95"/>
      <c r="K9" s="95"/>
      <c r="L9" s="95">
        <v>7.6322999999999999</v>
      </c>
      <c r="M9" s="95"/>
      <c r="N9" s="95">
        <v>0</v>
      </c>
      <c r="O9" s="95">
        <v>0</v>
      </c>
      <c r="P9" s="95">
        <v>323.12020000000001</v>
      </c>
    </row>
    <row r="10" spans="1:18" x14ac:dyDescent="0.25">
      <c r="A10" s="95" t="s">
        <v>17</v>
      </c>
      <c r="B10" s="95">
        <v>122.83750000000001</v>
      </c>
      <c r="C10" s="95"/>
      <c r="D10" s="95">
        <v>122.83750000000001</v>
      </c>
      <c r="E10" s="95">
        <v>58.62</v>
      </c>
      <c r="F10" s="95">
        <v>38.0182</v>
      </c>
      <c r="G10" s="95">
        <v>5.1504000000000003</v>
      </c>
      <c r="H10" s="95">
        <v>17</v>
      </c>
      <c r="I10" s="95">
        <v>16.103999999999999</v>
      </c>
      <c r="J10" s="95">
        <v>0.67200000000000004</v>
      </c>
      <c r="K10" s="95"/>
      <c r="L10" s="95">
        <v>2.9358</v>
      </c>
      <c r="M10" s="95"/>
      <c r="N10" s="95">
        <v>0</v>
      </c>
      <c r="O10" s="95">
        <v>0</v>
      </c>
      <c r="P10" s="95">
        <v>128.65989999999999</v>
      </c>
    </row>
    <row r="11" spans="1:18" x14ac:dyDescent="0.25">
      <c r="A11" s="95" t="s">
        <v>18</v>
      </c>
      <c r="B11" s="95">
        <v>270.7251</v>
      </c>
      <c r="C11" s="95">
        <v>18.238700000000001</v>
      </c>
      <c r="D11" s="95">
        <v>288.96379999999999</v>
      </c>
      <c r="E11" s="95">
        <v>124</v>
      </c>
      <c r="F11" s="95">
        <v>89.434299999999993</v>
      </c>
      <c r="G11" s="95">
        <v>8.6414000000000009</v>
      </c>
      <c r="H11" s="95">
        <v>42</v>
      </c>
      <c r="I11" s="95">
        <v>37.883200000000002</v>
      </c>
      <c r="J11" s="95">
        <v>3.0876000000000001</v>
      </c>
      <c r="K11" s="95"/>
      <c r="L11" s="95">
        <v>6.9062000000000001</v>
      </c>
      <c r="M11" s="95"/>
      <c r="N11" s="95">
        <v>0</v>
      </c>
      <c r="O11" s="95">
        <v>0</v>
      </c>
      <c r="P11" s="95">
        <v>300.69279999999998</v>
      </c>
    </row>
    <row r="12" spans="1:18" x14ac:dyDescent="0.25">
      <c r="A12" s="95" t="s">
        <v>19</v>
      </c>
      <c r="B12" s="95">
        <v>502.00330000000002</v>
      </c>
      <c r="C12" s="95">
        <v>18.841200000000001</v>
      </c>
      <c r="D12" s="95">
        <v>520.84450000000004</v>
      </c>
      <c r="E12" s="95">
        <v>282.52999999999997</v>
      </c>
      <c r="F12" s="95">
        <v>161.20140000000001</v>
      </c>
      <c r="G12" s="95">
        <v>30.3322</v>
      </c>
      <c r="H12" s="95">
        <v>72</v>
      </c>
      <c r="I12" s="95">
        <v>68.282700000000006</v>
      </c>
      <c r="J12" s="95">
        <v>2.7879999999999998</v>
      </c>
      <c r="K12" s="95"/>
      <c r="L12" s="95">
        <v>12.4482</v>
      </c>
      <c r="M12" s="95"/>
      <c r="N12" s="95">
        <v>0</v>
      </c>
      <c r="O12" s="95">
        <v>0</v>
      </c>
      <c r="P12" s="95">
        <v>553.96469999999999</v>
      </c>
    </row>
    <row r="13" spans="1:18" x14ac:dyDescent="0.25">
      <c r="A13" s="95" t="s">
        <v>20</v>
      </c>
      <c r="B13" s="97">
        <v>1997.9842000000001</v>
      </c>
      <c r="C13" s="95">
        <v>100.71210000000001</v>
      </c>
      <c r="D13" s="97">
        <v>2098.6963000000001</v>
      </c>
      <c r="E13" s="97">
        <v>1228.56</v>
      </c>
      <c r="F13" s="95">
        <v>649.54650000000004</v>
      </c>
      <c r="G13" s="95">
        <v>144.7534</v>
      </c>
      <c r="H13" s="95">
        <v>306</v>
      </c>
      <c r="I13" s="95">
        <v>275.13909999999998</v>
      </c>
      <c r="J13" s="95">
        <v>23.145700000000001</v>
      </c>
      <c r="K13" s="95">
        <v>80</v>
      </c>
      <c r="L13" s="95">
        <v>50.158799999999999</v>
      </c>
      <c r="M13" s="95">
        <v>17.904699999999998</v>
      </c>
      <c r="N13" s="95">
        <v>0</v>
      </c>
      <c r="O13" s="95">
        <v>0</v>
      </c>
      <c r="P13" s="97">
        <v>2284.5001000000002</v>
      </c>
    </row>
    <row r="14" spans="1:18" x14ac:dyDescent="0.25">
      <c r="A14" s="95" t="s">
        <v>21</v>
      </c>
      <c r="B14" s="95">
        <v>369.2842</v>
      </c>
      <c r="C14" s="95">
        <v>15.579000000000001</v>
      </c>
      <c r="D14" s="95">
        <v>384.86320000000001</v>
      </c>
      <c r="E14" s="95">
        <v>215</v>
      </c>
      <c r="F14" s="95">
        <v>119.1152</v>
      </c>
      <c r="G14" s="95">
        <v>23.9712</v>
      </c>
      <c r="H14" s="95">
        <v>43</v>
      </c>
      <c r="I14" s="95">
        <v>50.455599999999997</v>
      </c>
      <c r="J14" s="95"/>
      <c r="K14" s="95">
        <v>49</v>
      </c>
      <c r="L14" s="95">
        <v>9.1981999999999999</v>
      </c>
      <c r="M14" s="95">
        <v>23.8811</v>
      </c>
      <c r="N14" s="95">
        <v>0.89700000000000002</v>
      </c>
      <c r="O14" s="95">
        <v>0</v>
      </c>
      <c r="P14" s="95">
        <v>433.61250000000001</v>
      </c>
    </row>
    <row r="15" spans="1:18" x14ac:dyDescent="0.25">
      <c r="A15" s="95" t="s">
        <v>22</v>
      </c>
      <c r="B15" s="95">
        <v>726.73689999999999</v>
      </c>
      <c r="C15" s="95">
        <v>17.457899999999999</v>
      </c>
      <c r="D15" s="95">
        <v>744.19479999999999</v>
      </c>
      <c r="E15" s="95">
        <v>448</v>
      </c>
      <c r="F15" s="95">
        <v>230.32830000000001</v>
      </c>
      <c r="G15" s="95">
        <v>54.417900000000003</v>
      </c>
      <c r="H15" s="95">
        <v>132</v>
      </c>
      <c r="I15" s="95">
        <v>97.563900000000004</v>
      </c>
      <c r="J15" s="95">
        <v>25.827000000000002</v>
      </c>
      <c r="K15" s="95"/>
      <c r="L15" s="95">
        <v>17.786300000000001</v>
      </c>
      <c r="M15" s="95"/>
      <c r="N15" s="95">
        <v>13.7248</v>
      </c>
      <c r="O15" s="95">
        <v>0</v>
      </c>
      <c r="P15" s="95">
        <v>838.16449999999998</v>
      </c>
    </row>
    <row r="16" spans="1:18" x14ac:dyDescent="0.25">
      <c r="A16" s="95" t="s">
        <v>23</v>
      </c>
      <c r="B16" s="95">
        <v>287.23739999999998</v>
      </c>
      <c r="C16" s="95">
        <v>10.4773</v>
      </c>
      <c r="D16" s="95">
        <v>297.71469999999999</v>
      </c>
      <c r="E16" s="95">
        <v>209.5</v>
      </c>
      <c r="F16" s="95">
        <v>92.142700000000005</v>
      </c>
      <c r="G16" s="95">
        <v>29.339300000000001</v>
      </c>
      <c r="H16" s="95">
        <v>50</v>
      </c>
      <c r="I16" s="95">
        <v>39.0304</v>
      </c>
      <c r="J16" s="95">
        <v>8.2271999999999998</v>
      </c>
      <c r="K16" s="95">
        <v>17</v>
      </c>
      <c r="L16" s="95">
        <v>7.1154000000000002</v>
      </c>
      <c r="M16" s="95">
        <v>5.9307999999999996</v>
      </c>
      <c r="N16" s="95">
        <v>5.2294999999999998</v>
      </c>
      <c r="O16" s="95">
        <v>0</v>
      </c>
      <c r="P16" s="95">
        <v>346.44150000000002</v>
      </c>
    </row>
    <row r="17" spans="1:16" x14ac:dyDescent="0.25">
      <c r="A17" s="95" t="s">
        <v>24</v>
      </c>
      <c r="B17" s="97">
        <v>1629.5125</v>
      </c>
      <c r="C17" s="95">
        <v>57.338700000000003</v>
      </c>
      <c r="D17" s="97">
        <v>1686.8512000000001</v>
      </c>
      <c r="E17" s="95">
        <v>940</v>
      </c>
      <c r="F17" s="95">
        <v>522.08040000000005</v>
      </c>
      <c r="G17" s="95">
        <v>104.4799</v>
      </c>
      <c r="H17" s="95">
        <v>207</v>
      </c>
      <c r="I17" s="95">
        <v>221.14619999999999</v>
      </c>
      <c r="J17" s="95"/>
      <c r="K17" s="95">
        <v>56</v>
      </c>
      <c r="L17" s="95">
        <v>40.3157</v>
      </c>
      <c r="M17" s="95">
        <v>9.4106000000000005</v>
      </c>
      <c r="N17" s="95">
        <v>10.769</v>
      </c>
      <c r="O17" s="95">
        <v>0</v>
      </c>
      <c r="P17" s="97">
        <v>1811.5107</v>
      </c>
    </row>
    <row r="18" spans="1:16" x14ac:dyDescent="0.25">
      <c r="A18" s="95" t="s">
        <v>25</v>
      </c>
      <c r="B18" s="95">
        <v>543.61069999999995</v>
      </c>
      <c r="C18" s="95">
        <v>11.865399999999999</v>
      </c>
      <c r="D18" s="95">
        <v>555.47609999999997</v>
      </c>
      <c r="E18" s="95">
        <v>332</v>
      </c>
      <c r="F18" s="95">
        <v>171.91990000000001</v>
      </c>
      <c r="G18" s="95">
        <v>40.020000000000003</v>
      </c>
      <c r="H18" s="95">
        <v>108</v>
      </c>
      <c r="I18" s="95">
        <v>72.822900000000004</v>
      </c>
      <c r="J18" s="95">
        <v>26.3828</v>
      </c>
      <c r="K18" s="95">
        <v>132</v>
      </c>
      <c r="L18" s="95">
        <v>13.2759</v>
      </c>
      <c r="M18" s="95">
        <v>71.234499999999997</v>
      </c>
      <c r="N18" s="95">
        <v>5.1467999999999998</v>
      </c>
      <c r="O18" s="95">
        <v>0</v>
      </c>
      <c r="P18" s="95">
        <v>698.26020000000005</v>
      </c>
    </row>
    <row r="19" spans="1:16" x14ac:dyDescent="0.25">
      <c r="A19" s="95" t="s">
        <v>498</v>
      </c>
      <c r="B19" s="95">
        <v>156.05699999999999</v>
      </c>
      <c r="C19" s="95">
        <v>0.33210000000000001</v>
      </c>
      <c r="D19" s="95">
        <v>107.1152</v>
      </c>
      <c r="E19" s="95">
        <v>107.83</v>
      </c>
      <c r="F19" s="95">
        <v>48.4024</v>
      </c>
      <c r="G19" s="95">
        <v>14.8569</v>
      </c>
      <c r="H19" s="95">
        <v>19</v>
      </c>
      <c r="I19" s="95">
        <v>14.0428</v>
      </c>
      <c r="J19" s="95">
        <v>3.7179000000000002</v>
      </c>
      <c r="K19" s="95">
        <v>1</v>
      </c>
      <c r="L19" s="95">
        <v>2.5600999999999998</v>
      </c>
      <c r="M19" s="95"/>
      <c r="N19" s="95">
        <v>0</v>
      </c>
      <c r="O19" s="95">
        <v>0</v>
      </c>
      <c r="P19" s="95">
        <v>174.9639</v>
      </c>
    </row>
    <row r="20" spans="1:16" x14ac:dyDescent="0.25">
      <c r="A20" s="95" t="s">
        <v>26</v>
      </c>
      <c r="B20" s="97">
        <v>2004.1969999999999</v>
      </c>
      <c r="C20" s="95">
        <v>118.3181</v>
      </c>
      <c r="D20" s="97">
        <v>2122.5151000000001</v>
      </c>
      <c r="E20" s="97">
        <v>1419.74</v>
      </c>
      <c r="F20" s="95">
        <v>656.91840000000002</v>
      </c>
      <c r="G20" s="95">
        <v>190.7054</v>
      </c>
      <c r="H20" s="95">
        <v>312</v>
      </c>
      <c r="I20" s="95">
        <v>278.26170000000002</v>
      </c>
      <c r="J20" s="95">
        <v>25.303699999999999</v>
      </c>
      <c r="K20" s="95">
        <v>553</v>
      </c>
      <c r="L20" s="95">
        <v>50.728099999999998</v>
      </c>
      <c r="M20" s="95">
        <v>301.36309999999997</v>
      </c>
      <c r="N20" s="95">
        <v>42.7166</v>
      </c>
      <c r="O20" s="95">
        <v>0</v>
      </c>
      <c r="P20" s="97">
        <v>2682.6039000000001</v>
      </c>
    </row>
    <row r="21" spans="1:16" x14ac:dyDescent="0.25">
      <c r="A21" s="95" t="s">
        <v>27</v>
      </c>
      <c r="B21" s="95">
        <v>282.96210000000002</v>
      </c>
      <c r="C21" s="95"/>
      <c r="D21" s="95">
        <v>282.96210000000002</v>
      </c>
      <c r="E21" s="95">
        <v>132</v>
      </c>
      <c r="F21" s="95">
        <v>87.576800000000006</v>
      </c>
      <c r="G21" s="95">
        <v>11.1058</v>
      </c>
      <c r="H21" s="95">
        <v>29</v>
      </c>
      <c r="I21" s="95">
        <v>37.096299999999999</v>
      </c>
      <c r="J21" s="95"/>
      <c r="K21" s="95"/>
      <c r="L21" s="95">
        <v>6.7628000000000004</v>
      </c>
      <c r="M21" s="95"/>
      <c r="N21" s="95">
        <v>0</v>
      </c>
      <c r="O21" s="95">
        <v>0</v>
      </c>
      <c r="P21" s="95">
        <v>294.06790000000001</v>
      </c>
    </row>
    <row r="22" spans="1:16" x14ac:dyDescent="0.25">
      <c r="A22" s="95" t="s">
        <v>28</v>
      </c>
      <c r="B22" s="95">
        <v>144.53980000000001</v>
      </c>
      <c r="C22" s="95"/>
      <c r="D22" s="95">
        <v>144.53980000000001</v>
      </c>
      <c r="E22" s="95">
        <v>101</v>
      </c>
      <c r="F22" s="95">
        <v>44.735100000000003</v>
      </c>
      <c r="G22" s="95">
        <v>14.0662</v>
      </c>
      <c r="H22" s="95">
        <v>13</v>
      </c>
      <c r="I22" s="95">
        <v>18.949200000000001</v>
      </c>
      <c r="J22" s="95"/>
      <c r="K22" s="95"/>
      <c r="L22" s="95">
        <v>3.4544999999999999</v>
      </c>
      <c r="M22" s="95"/>
      <c r="N22" s="95">
        <v>0</v>
      </c>
      <c r="O22" s="95">
        <v>0</v>
      </c>
      <c r="P22" s="95">
        <v>158.60599999999999</v>
      </c>
    </row>
    <row r="23" spans="1:16" x14ac:dyDescent="0.25">
      <c r="A23" s="95" t="s">
        <v>29</v>
      </c>
      <c r="B23" s="97">
        <v>1099.1539</v>
      </c>
      <c r="C23" s="95">
        <v>32.7682</v>
      </c>
      <c r="D23" s="97">
        <v>1131.9221</v>
      </c>
      <c r="E23" s="95">
        <v>585</v>
      </c>
      <c r="F23" s="95">
        <v>350.32990000000001</v>
      </c>
      <c r="G23" s="95">
        <v>58.667499999999997</v>
      </c>
      <c r="H23" s="95">
        <v>203</v>
      </c>
      <c r="I23" s="95">
        <v>148.39500000000001</v>
      </c>
      <c r="J23" s="95">
        <v>40.953800000000001</v>
      </c>
      <c r="K23" s="95">
        <v>16</v>
      </c>
      <c r="L23" s="95">
        <v>27.052900000000001</v>
      </c>
      <c r="M23" s="95"/>
      <c r="N23" s="95">
        <v>18.973400000000002</v>
      </c>
      <c r="O23" s="95">
        <v>0</v>
      </c>
      <c r="P23" s="97">
        <v>1250.5168000000001</v>
      </c>
    </row>
    <row r="24" spans="1:16" x14ac:dyDescent="0.25">
      <c r="A24" s="95" t="s">
        <v>30</v>
      </c>
      <c r="B24" s="95">
        <v>150.56989999999999</v>
      </c>
      <c r="C24" s="95"/>
      <c r="D24" s="95">
        <v>150.56989999999999</v>
      </c>
      <c r="E24" s="95">
        <v>55</v>
      </c>
      <c r="F24" s="95">
        <v>46.601399999999998</v>
      </c>
      <c r="G24" s="95">
        <v>2.0996999999999999</v>
      </c>
      <c r="H24" s="95">
        <v>13</v>
      </c>
      <c r="I24" s="95">
        <v>19.739699999999999</v>
      </c>
      <c r="J24" s="95"/>
      <c r="K24" s="95"/>
      <c r="L24" s="95">
        <v>3.5985999999999998</v>
      </c>
      <c r="M24" s="95"/>
      <c r="N24" s="95">
        <v>0</v>
      </c>
      <c r="O24" s="95">
        <v>0</v>
      </c>
      <c r="P24" s="95">
        <v>152.6696</v>
      </c>
    </row>
    <row r="25" spans="1:16" x14ac:dyDescent="0.25">
      <c r="A25" s="95" t="s">
        <v>31</v>
      </c>
      <c r="B25" s="95">
        <v>95.262699999999995</v>
      </c>
      <c r="C25" s="95"/>
      <c r="D25" s="95">
        <v>95.262699999999995</v>
      </c>
      <c r="E25" s="95">
        <v>48</v>
      </c>
      <c r="F25" s="95">
        <v>29.483799999999999</v>
      </c>
      <c r="G25" s="95">
        <v>4.6289999999999996</v>
      </c>
      <c r="H25" s="95">
        <v>19</v>
      </c>
      <c r="I25" s="95">
        <v>12.488899999999999</v>
      </c>
      <c r="J25" s="95">
        <v>4.8833000000000002</v>
      </c>
      <c r="K25" s="95"/>
      <c r="L25" s="95">
        <v>2.2768000000000002</v>
      </c>
      <c r="M25" s="95"/>
      <c r="N25" s="95">
        <v>0</v>
      </c>
      <c r="O25" s="95">
        <v>0</v>
      </c>
      <c r="P25" s="95">
        <v>104.77500000000001</v>
      </c>
    </row>
    <row r="26" spans="1:16" x14ac:dyDescent="0.25">
      <c r="A26" s="95" t="s">
        <v>32</v>
      </c>
      <c r="B26" s="95">
        <v>661.23389999999995</v>
      </c>
      <c r="C26" s="95">
        <v>4.9035000000000002</v>
      </c>
      <c r="D26" s="95">
        <v>666.13739999999996</v>
      </c>
      <c r="E26" s="95">
        <v>161</v>
      </c>
      <c r="F26" s="95">
        <v>206.1695</v>
      </c>
      <c r="G26" s="95"/>
      <c r="H26" s="95">
        <v>71</v>
      </c>
      <c r="I26" s="95">
        <v>87.330600000000004</v>
      </c>
      <c r="J26" s="95"/>
      <c r="K26" s="95"/>
      <c r="L26" s="95">
        <v>15.9207</v>
      </c>
      <c r="M26" s="95"/>
      <c r="N26" s="95">
        <v>0</v>
      </c>
      <c r="O26" s="95">
        <v>0</v>
      </c>
      <c r="P26" s="95">
        <v>666.13739999999996</v>
      </c>
    </row>
    <row r="27" spans="1:16" x14ac:dyDescent="0.25">
      <c r="A27" s="95" t="s">
        <v>33</v>
      </c>
      <c r="B27" s="95">
        <v>320.71390000000002</v>
      </c>
      <c r="C27" s="95"/>
      <c r="D27" s="95">
        <v>320.71390000000002</v>
      </c>
      <c r="E27" s="95">
        <v>167</v>
      </c>
      <c r="F27" s="95">
        <v>99.260999999999996</v>
      </c>
      <c r="G27" s="95">
        <v>16.934799999999999</v>
      </c>
      <c r="H27" s="95">
        <v>42</v>
      </c>
      <c r="I27" s="95">
        <v>42.0456</v>
      </c>
      <c r="J27" s="95"/>
      <c r="K27" s="95"/>
      <c r="L27" s="95">
        <v>7.6650999999999998</v>
      </c>
      <c r="M27" s="95"/>
      <c r="N27" s="95">
        <v>0</v>
      </c>
      <c r="O27" s="95">
        <v>0</v>
      </c>
      <c r="P27" s="95">
        <v>337.64870000000002</v>
      </c>
    </row>
    <row r="28" spans="1:16" x14ac:dyDescent="0.25">
      <c r="A28" s="95" t="s">
        <v>34</v>
      </c>
      <c r="B28" s="95">
        <v>104.1982</v>
      </c>
      <c r="C28" s="95"/>
      <c r="D28" s="95">
        <v>104.1982</v>
      </c>
      <c r="E28" s="95">
        <v>58</v>
      </c>
      <c r="F28" s="95">
        <v>32.249299999999998</v>
      </c>
      <c r="G28" s="95">
        <v>6.4377000000000004</v>
      </c>
      <c r="H28" s="95">
        <v>13</v>
      </c>
      <c r="I28" s="95">
        <v>13.660399999999999</v>
      </c>
      <c r="J28" s="95"/>
      <c r="K28" s="95"/>
      <c r="L28" s="95">
        <v>2.4903</v>
      </c>
      <c r="M28" s="95"/>
      <c r="N28" s="95">
        <v>1.6845000000000001</v>
      </c>
      <c r="O28" s="95">
        <v>0</v>
      </c>
      <c r="P28" s="95">
        <v>112.32040000000001</v>
      </c>
    </row>
    <row r="29" spans="1:16" x14ac:dyDescent="0.25">
      <c r="A29" s="95" t="s">
        <v>499</v>
      </c>
      <c r="B29" s="95">
        <v>52.537799999999997</v>
      </c>
      <c r="C29" s="95"/>
      <c r="D29" s="95">
        <v>32.248199999999997</v>
      </c>
      <c r="E29" s="95">
        <v>6</v>
      </c>
      <c r="F29" s="95">
        <v>16.260400000000001</v>
      </c>
      <c r="G29" s="95"/>
      <c r="H29" s="95">
        <v>4</v>
      </c>
      <c r="I29" s="95">
        <v>4.2276999999999996</v>
      </c>
      <c r="J29" s="95"/>
      <c r="K29" s="95"/>
      <c r="L29" s="95">
        <v>0.77070000000000005</v>
      </c>
      <c r="M29" s="95"/>
      <c r="N29" s="95">
        <v>0</v>
      </c>
      <c r="O29" s="95">
        <v>0</v>
      </c>
      <c r="P29" s="95">
        <v>52.537799999999997</v>
      </c>
    </row>
    <row r="30" spans="1:16" x14ac:dyDescent="0.25">
      <c r="A30" s="95" t="s">
        <v>35</v>
      </c>
      <c r="B30" s="95">
        <v>849.01700000000005</v>
      </c>
      <c r="C30" s="95">
        <v>21.011800000000001</v>
      </c>
      <c r="D30" s="95">
        <v>870.02880000000005</v>
      </c>
      <c r="E30" s="95">
        <v>464.93</v>
      </c>
      <c r="F30" s="95">
        <v>269.27390000000003</v>
      </c>
      <c r="G30" s="95">
        <v>48.914000000000001</v>
      </c>
      <c r="H30" s="95">
        <v>137</v>
      </c>
      <c r="I30" s="95">
        <v>114.0608</v>
      </c>
      <c r="J30" s="95">
        <v>17.2044</v>
      </c>
      <c r="K30" s="95"/>
      <c r="L30" s="95">
        <v>20.793700000000001</v>
      </c>
      <c r="M30" s="95"/>
      <c r="N30" s="95">
        <v>1.51</v>
      </c>
      <c r="O30" s="95">
        <v>0</v>
      </c>
      <c r="P30" s="95">
        <v>937.65719999999999</v>
      </c>
    </row>
    <row r="31" spans="1:16" x14ac:dyDescent="0.25">
      <c r="A31" s="95" t="s">
        <v>36</v>
      </c>
      <c r="B31" s="95">
        <v>467.1979</v>
      </c>
      <c r="C31" s="95"/>
      <c r="D31" s="95">
        <v>467.1979</v>
      </c>
      <c r="E31" s="95">
        <v>495.94</v>
      </c>
      <c r="F31" s="95">
        <v>144.59780000000001</v>
      </c>
      <c r="G31" s="95">
        <v>87.835599999999999</v>
      </c>
      <c r="H31" s="95">
        <v>91</v>
      </c>
      <c r="I31" s="95">
        <v>61.249600000000001</v>
      </c>
      <c r="J31" s="95">
        <v>22.312799999999999</v>
      </c>
      <c r="K31" s="95"/>
      <c r="L31" s="95">
        <v>11.166</v>
      </c>
      <c r="M31" s="95"/>
      <c r="N31" s="95">
        <v>0</v>
      </c>
      <c r="O31" s="95">
        <v>0</v>
      </c>
      <c r="P31" s="95">
        <v>577.34630000000004</v>
      </c>
    </row>
    <row r="32" spans="1:16" x14ac:dyDescent="0.25">
      <c r="A32" s="95" t="s">
        <v>37</v>
      </c>
      <c r="B32" s="97">
        <v>1104.9318000000001</v>
      </c>
      <c r="C32" s="95">
        <v>27.438099999999999</v>
      </c>
      <c r="D32" s="97">
        <v>1132.3698999999999</v>
      </c>
      <c r="E32" s="95">
        <v>816.15</v>
      </c>
      <c r="F32" s="95">
        <v>350.46850000000001</v>
      </c>
      <c r="G32" s="95">
        <v>116.4204</v>
      </c>
      <c r="H32" s="95">
        <v>197</v>
      </c>
      <c r="I32" s="95">
        <v>148.4537</v>
      </c>
      <c r="J32" s="95">
        <v>36.409700000000001</v>
      </c>
      <c r="K32" s="95"/>
      <c r="L32" s="95">
        <v>27.063600000000001</v>
      </c>
      <c r="M32" s="95"/>
      <c r="N32" s="95">
        <v>32.573399999999999</v>
      </c>
      <c r="O32" s="95">
        <v>0</v>
      </c>
      <c r="P32" s="97">
        <v>1317.7734</v>
      </c>
    </row>
    <row r="33" spans="1:16" x14ac:dyDescent="0.25">
      <c r="A33" s="95" t="s">
        <v>38</v>
      </c>
      <c r="B33" s="95">
        <v>675.65290000000005</v>
      </c>
      <c r="C33" s="95">
        <v>16.6128</v>
      </c>
      <c r="D33" s="95">
        <v>692.26570000000004</v>
      </c>
      <c r="E33" s="95">
        <v>379.81</v>
      </c>
      <c r="F33" s="95">
        <v>214.25620000000001</v>
      </c>
      <c r="G33" s="95">
        <v>41.388399999999997</v>
      </c>
      <c r="H33" s="95">
        <v>137</v>
      </c>
      <c r="I33" s="95">
        <v>90.756</v>
      </c>
      <c r="J33" s="95">
        <v>34.683</v>
      </c>
      <c r="K33" s="95">
        <v>3</v>
      </c>
      <c r="L33" s="95">
        <v>16.545200000000001</v>
      </c>
      <c r="M33" s="95"/>
      <c r="N33" s="95">
        <v>0</v>
      </c>
      <c r="O33" s="95">
        <v>0</v>
      </c>
      <c r="P33" s="95">
        <v>768.33709999999996</v>
      </c>
    </row>
    <row r="34" spans="1:16" x14ac:dyDescent="0.25">
      <c r="A34" s="95" t="s">
        <v>39</v>
      </c>
      <c r="B34" s="95">
        <v>449.35379999999998</v>
      </c>
      <c r="C34" s="95"/>
      <c r="D34" s="95">
        <v>449.35379999999998</v>
      </c>
      <c r="E34" s="95">
        <v>229.13</v>
      </c>
      <c r="F34" s="95">
        <v>139.07499999999999</v>
      </c>
      <c r="G34" s="95">
        <v>22.5137</v>
      </c>
      <c r="H34" s="95">
        <v>65</v>
      </c>
      <c r="I34" s="95">
        <v>58.910299999999999</v>
      </c>
      <c r="J34" s="95">
        <v>4.5673000000000004</v>
      </c>
      <c r="K34" s="95"/>
      <c r="L34" s="95">
        <v>10.739599999999999</v>
      </c>
      <c r="M34" s="95"/>
      <c r="N34" s="95">
        <v>6.8319000000000001</v>
      </c>
      <c r="O34" s="95">
        <v>0</v>
      </c>
      <c r="P34" s="95">
        <v>483.26670000000001</v>
      </c>
    </row>
    <row r="35" spans="1:16" x14ac:dyDescent="0.25">
      <c r="A35" s="95" t="s">
        <v>40</v>
      </c>
      <c r="B35" s="95">
        <v>177.74119999999999</v>
      </c>
      <c r="C35" s="95">
        <v>6.2499000000000002</v>
      </c>
      <c r="D35" s="95">
        <v>183.99109999999999</v>
      </c>
      <c r="E35" s="95">
        <v>50</v>
      </c>
      <c r="F35" s="95">
        <v>56.9452</v>
      </c>
      <c r="G35" s="95"/>
      <c r="H35" s="95">
        <v>15</v>
      </c>
      <c r="I35" s="95">
        <v>24.121200000000002</v>
      </c>
      <c r="J35" s="95"/>
      <c r="K35" s="95"/>
      <c r="L35" s="95">
        <v>4.3974000000000002</v>
      </c>
      <c r="M35" s="95"/>
      <c r="N35" s="95">
        <v>0</v>
      </c>
      <c r="O35" s="95">
        <v>0</v>
      </c>
      <c r="P35" s="95">
        <v>183.99109999999999</v>
      </c>
    </row>
    <row r="36" spans="1:16" x14ac:dyDescent="0.25">
      <c r="A36" s="95" t="s">
        <v>41</v>
      </c>
      <c r="B36" s="95">
        <v>162.60249999999999</v>
      </c>
      <c r="C36" s="95">
        <v>11.069900000000001</v>
      </c>
      <c r="D36" s="95">
        <v>173.67240000000001</v>
      </c>
      <c r="E36" s="95">
        <v>109.6</v>
      </c>
      <c r="F36" s="95">
        <v>53.751600000000003</v>
      </c>
      <c r="G36" s="95">
        <v>13.9621</v>
      </c>
      <c r="H36" s="95">
        <v>32</v>
      </c>
      <c r="I36" s="95">
        <v>22.7685</v>
      </c>
      <c r="J36" s="95">
        <v>6.9237000000000002</v>
      </c>
      <c r="K36" s="95"/>
      <c r="L36" s="95">
        <v>4.1508000000000003</v>
      </c>
      <c r="M36" s="95"/>
      <c r="N36" s="95">
        <v>3.585</v>
      </c>
      <c r="O36" s="95">
        <v>0</v>
      </c>
      <c r="P36" s="95">
        <v>198.14320000000001</v>
      </c>
    </row>
    <row r="37" spans="1:16" x14ac:dyDescent="0.25">
      <c r="A37" s="95" t="s">
        <v>42</v>
      </c>
      <c r="B37" s="95">
        <v>750.0498</v>
      </c>
      <c r="C37" s="95">
        <v>25.9055</v>
      </c>
      <c r="D37" s="95">
        <v>775.95529999999997</v>
      </c>
      <c r="E37" s="95">
        <v>499.72</v>
      </c>
      <c r="F37" s="95">
        <v>240.15819999999999</v>
      </c>
      <c r="G37" s="95">
        <v>64.890500000000003</v>
      </c>
      <c r="H37" s="95">
        <v>122</v>
      </c>
      <c r="I37" s="95">
        <v>101.7277</v>
      </c>
      <c r="J37" s="95">
        <v>15.2042</v>
      </c>
      <c r="K37" s="95">
        <v>1</v>
      </c>
      <c r="L37" s="95">
        <v>18.545300000000001</v>
      </c>
      <c r="M37" s="95"/>
      <c r="N37" s="95">
        <v>15.476100000000001</v>
      </c>
      <c r="O37" s="95">
        <v>0</v>
      </c>
      <c r="P37" s="95">
        <v>871.52610000000004</v>
      </c>
    </row>
    <row r="38" spans="1:16" x14ac:dyDescent="0.25">
      <c r="A38" s="95" t="s">
        <v>43</v>
      </c>
      <c r="B38" s="97">
        <v>1802.3097</v>
      </c>
      <c r="C38" s="95">
        <v>63.695799999999998</v>
      </c>
      <c r="D38" s="97">
        <v>1866.0055</v>
      </c>
      <c r="E38" s="95">
        <v>301.44</v>
      </c>
      <c r="F38" s="95">
        <v>577.52869999999996</v>
      </c>
      <c r="G38" s="95"/>
      <c r="H38" s="95">
        <v>181</v>
      </c>
      <c r="I38" s="95">
        <v>244.63329999999999</v>
      </c>
      <c r="J38" s="95"/>
      <c r="K38" s="95">
        <v>7</v>
      </c>
      <c r="L38" s="95">
        <v>44.597499999999997</v>
      </c>
      <c r="M38" s="95"/>
      <c r="N38" s="95">
        <v>0</v>
      </c>
      <c r="O38" s="95">
        <v>0</v>
      </c>
      <c r="P38" s="97">
        <v>1866.0055</v>
      </c>
    </row>
    <row r="39" spans="1:16" x14ac:dyDescent="0.25">
      <c r="A39" s="95" t="s">
        <v>44</v>
      </c>
      <c r="B39" s="97">
        <v>1386.7620999999999</v>
      </c>
      <c r="C39" s="95">
        <v>44.734400000000001</v>
      </c>
      <c r="D39" s="97">
        <v>1431.4965</v>
      </c>
      <c r="E39" s="95">
        <v>396.42</v>
      </c>
      <c r="F39" s="95">
        <v>443.04820000000001</v>
      </c>
      <c r="G39" s="95"/>
      <c r="H39" s="95">
        <v>159</v>
      </c>
      <c r="I39" s="95">
        <v>187.66919999999999</v>
      </c>
      <c r="J39" s="95"/>
      <c r="K39" s="95">
        <v>32</v>
      </c>
      <c r="L39" s="95">
        <v>34.212800000000001</v>
      </c>
      <c r="M39" s="95"/>
      <c r="N39" s="95">
        <v>0</v>
      </c>
      <c r="O39" s="95">
        <v>0</v>
      </c>
      <c r="P39" s="97">
        <v>1431.4965</v>
      </c>
    </row>
    <row r="40" spans="1:16" x14ac:dyDescent="0.25">
      <c r="A40" s="95" t="s">
        <v>45</v>
      </c>
      <c r="B40" s="95">
        <v>371.71390000000002</v>
      </c>
      <c r="C40" s="95">
        <v>18.466000000000001</v>
      </c>
      <c r="D40" s="95">
        <v>390.17989999999998</v>
      </c>
      <c r="E40" s="95">
        <v>161</v>
      </c>
      <c r="F40" s="95">
        <v>120.7607</v>
      </c>
      <c r="G40" s="95">
        <v>10.059799999999999</v>
      </c>
      <c r="H40" s="95">
        <v>55</v>
      </c>
      <c r="I40" s="95">
        <v>51.1526</v>
      </c>
      <c r="J40" s="95">
        <v>2.8856000000000002</v>
      </c>
      <c r="K40" s="95"/>
      <c r="L40" s="95">
        <v>9.3253000000000004</v>
      </c>
      <c r="M40" s="95"/>
      <c r="N40" s="95">
        <v>0</v>
      </c>
      <c r="O40" s="95">
        <v>0</v>
      </c>
      <c r="P40" s="95">
        <v>403.12529999999998</v>
      </c>
    </row>
    <row r="41" spans="1:16" x14ac:dyDescent="0.25">
      <c r="A41" s="95" t="s">
        <v>46</v>
      </c>
      <c r="B41" s="97">
        <v>1217.0494000000001</v>
      </c>
      <c r="C41" s="95">
        <v>37.208500000000001</v>
      </c>
      <c r="D41" s="97">
        <v>1254.2579000000001</v>
      </c>
      <c r="E41" s="95">
        <v>324.07</v>
      </c>
      <c r="F41" s="95">
        <v>388.19279999999998</v>
      </c>
      <c r="G41" s="95"/>
      <c r="H41" s="95">
        <v>110</v>
      </c>
      <c r="I41" s="95">
        <v>164.4332</v>
      </c>
      <c r="J41" s="95"/>
      <c r="K41" s="95"/>
      <c r="L41" s="95">
        <v>29.976800000000001</v>
      </c>
      <c r="M41" s="95"/>
      <c r="N41" s="95">
        <v>3.2595000000000001</v>
      </c>
      <c r="O41" s="95">
        <v>0</v>
      </c>
      <c r="P41" s="97">
        <v>1257.5174</v>
      </c>
    </row>
    <row r="42" spans="1:16" x14ac:dyDescent="0.25">
      <c r="A42" s="95" t="s">
        <v>47</v>
      </c>
      <c r="B42" s="95">
        <v>527.65880000000004</v>
      </c>
      <c r="C42" s="95">
        <v>17.7957</v>
      </c>
      <c r="D42" s="95">
        <v>545.45450000000005</v>
      </c>
      <c r="E42" s="95">
        <v>159.5</v>
      </c>
      <c r="F42" s="95">
        <v>168.81819999999999</v>
      </c>
      <c r="G42" s="95"/>
      <c r="H42" s="95">
        <v>37</v>
      </c>
      <c r="I42" s="95">
        <v>71.509100000000004</v>
      </c>
      <c r="J42" s="95"/>
      <c r="K42" s="95">
        <v>2</v>
      </c>
      <c r="L42" s="95">
        <v>13.0364</v>
      </c>
      <c r="M42" s="95"/>
      <c r="N42" s="95">
        <v>0</v>
      </c>
      <c r="O42" s="95">
        <v>0</v>
      </c>
      <c r="P42" s="95">
        <v>545.45450000000005</v>
      </c>
    </row>
    <row r="43" spans="1:16" x14ac:dyDescent="0.25">
      <c r="A43" s="95" t="s">
        <v>48</v>
      </c>
      <c r="B43" s="97">
        <v>16085.2924</v>
      </c>
      <c r="C43" s="95">
        <v>730.46669999999995</v>
      </c>
      <c r="D43" s="97">
        <v>16815.759099999999</v>
      </c>
      <c r="E43" s="97">
        <v>7841.78</v>
      </c>
      <c r="F43" s="97">
        <v>5204.4773999999998</v>
      </c>
      <c r="G43" s="95">
        <v>659.32560000000001</v>
      </c>
      <c r="H43" s="92">
        <v>1930</v>
      </c>
      <c r="I43" s="97">
        <v>2204.5459999999998</v>
      </c>
      <c r="J43" s="95"/>
      <c r="K43" s="92">
        <v>1414</v>
      </c>
      <c r="L43" s="95">
        <v>401.89659999999998</v>
      </c>
      <c r="M43" s="95">
        <v>607.26199999999994</v>
      </c>
      <c r="N43" s="95">
        <v>26.439900000000002</v>
      </c>
      <c r="O43" s="95">
        <v>0</v>
      </c>
      <c r="P43" s="97">
        <v>18108.786599999999</v>
      </c>
    </row>
    <row r="44" spans="1:16" x14ac:dyDescent="0.25">
      <c r="A44" s="95" t="s">
        <v>49</v>
      </c>
      <c r="B44" s="95">
        <v>668.96939999999995</v>
      </c>
      <c r="C44" s="95">
        <v>12.2178</v>
      </c>
      <c r="D44" s="95">
        <v>681.18719999999996</v>
      </c>
      <c r="E44" s="95">
        <v>138.29</v>
      </c>
      <c r="F44" s="95">
        <v>210.82740000000001</v>
      </c>
      <c r="G44" s="95"/>
      <c r="H44" s="95">
        <v>132</v>
      </c>
      <c r="I44" s="95">
        <v>89.303600000000003</v>
      </c>
      <c r="J44" s="95">
        <v>32.022300000000001</v>
      </c>
      <c r="K44" s="95">
        <v>5</v>
      </c>
      <c r="L44" s="95">
        <v>16.2804</v>
      </c>
      <c r="M44" s="95"/>
      <c r="N44" s="95">
        <v>0</v>
      </c>
      <c r="O44" s="95">
        <v>0</v>
      </c>
      <c r="P44" s="95">
        <v>713.20950000000005</v>
      </c>
    </row>
    <row r="45" spans="1:16" x14ac:dyDescent="0.25">
      <c r="A45" s="95" t="s">
        <v>50</v>
      </c>
      <c r="B45" s="95">
        <v>752.78240000000005</v>
      </c>
      <c r="C45" s="95">
        <v>25.135999999999999</v>
      </c>
      <c r="D45" s="95">
        <v>777.91840000000002</v>
      </c>
      <c r="E45" s="95">
        <v>131</v>
      </c>
      <c r="F45" s="95">
        <v>240.76570000000001</v>
      </c>
      <c r="G45" s="95"/>
      <c r="H45" s="95">
        <v>57</v>
      </c>
      <c r="I45" s="95">
        <v>101.9851</v>
      </c>
      <c r="J45" s="95"/>
      <c r="K45" s="95"/>
      <c r="L45" s="95">
        <v>18.592199999999998</v>
      </c>
      <c r="M45" s="95"/>
      <c r="N45" s="95">
        <v>4.0797999999999996</v>
      </c>
      <c r="O45" s="95">
        <v>0</v>
      </c>
      <c r="P45" s="95">
        <v>781.9982</v>
      </c>
    </row>
    <row r="46" spans="1:16" x14ac:dyDescent="0.25">
      <c r="A46" s="95" t="s">
        <v>51</v>
      </c>
      <c r="B46" s="95">
        <v>251.1429</v>
      </c>
      <c r="C46" s="95"/>
      <c r="D46" s="95">
        <v>251.1429</v>
      </c>
      <c r="E46" s="95">
        <v>92</v>
      </c>
      <c r="F46" s="95">
        <v>77.728700000000003</v>
      </c>
      <c r="G46" s="95">
        <v>3.5678000000000001</v>
      </c>
      <c r="H46" s="95">
        <v>30</v>
      </c>
      <c r="I46" s="95">
        <v>32.924799999999998</v>
      </c>
      <c r="J46" s="95"/>
      <c r="K46" s="95"/>
      <c r="L46" s="95">
        <v>6.0023</v>
      </c>
      <c r="M46" s="95"/>
      <c r="N46" s="95">
        <v>0</v>
      </c>
      <c r="O46" s="95">
        <v>0</v>
      </c>
      <c r="P46" s="95">
        <v>254.7107</v>
      </c>
    </row>
    <row r="47" spans="1:16" x14ac:dyDescent="0.25">
      <c r="A47" s="95" t="s">
        <v>52</v>
      </c>
      <c r="B47" s="97">
        <v>9196.2515999999996</v>
      </c>
      <c r="C47" s="95">
        <v>441.78910000000002</v>
      </c>
      <c r="D47" s="97">
        <v>9638.0406999999996</v>
      </c>
      <c r="E47" s="97">
        <v>6057.69</v>
      </c>
      <c r="F47" s="97">
        <v>2982.9735999999998</v>
      </c>
      <c r="G47" s="95">
        <v>768.67909999999995</v>
      </c>
      <c r="H47" s="92">
        <v>1079</v>
      </c>
      <c r="I47" s="97">
        <v>1263.5471</v>
      </c>
      <c r="J47" s="95"/>
      <c r="K47" s="95">
        <v>882</v>
      </c>
      <c r="L47" s="95">
        <v>230.3492</v>
      </c>
      <c r="M47" s="95">
        <v>390.9905</v>
      </c>
      <c r="N47" s="95">
        <v>0</v>
      </c>
      <c r="O47" s="95">
        <v>0</v>
      </c>
      <c r="P47" s="97">
        <v>10797.710300000001</v>
      </c>
    </row>
    <row r="48" spans="1:16" x14ac:dyDescent="0.25">
      <c r="A48" s="95" t="s">
        <v>53</v>
      </c>
      <c r="B48" s="95">
        <v>567.75829999999996</v>
      </c>
      <c r="C48" s="95"/>
      <c r="D48" s="95">
        <v>567.75829999999996</v>
      </c>
      <c r="E48" s="95">
        <v>355</v>
      </c>
      <c r="F48" s="95">
        <v>175.72120000000001</v>
      </c>
      <c r="G48" s="95">
        <v>44.819699999999997</v>
      </c>
      <c r="H48" s="95">
        <v>83</v>
      </c>
      <c r="I48" s="95">
        <v>74.433099999999996</v>
      </c>
      <c r="J48" s="95">
        <v>6.4252000000000002</v>
      </c>
      <c r="K48" s="95"/>
      <c r="L48" s="95">
        <v>13.5694</v>
      </c>
      <c r="M48" s="95"/>
      <c r="N48" s="95">
        <v>0</v>
      </c>
      <c r="O48" s="95">
        <v>0</v>
      </c>
      <c r="P48" s="95">
        <v>619.00319999999999</v>
      </c>
    </row>
    <row r="49" spans="1:16" x14ac:dyDescent="0.25">
      <c r="A49" s="95" t="s">
        <v>54</v>
      </c>
      <c r="B49" s="97">
        <v>4355.9993000000004</v>
      </c>
      <c r="C49" s="95">
        <v>109.2364</v>
      </c>
      <c r="D49" s="97">
        <v>4465.2357000000002</v>
      </c>
      <c r="E49" s="97">
        <v>3074.84</v>
      </c>
      <c r="F49" s="97">
        <v>1381.9903999999999</v>
      </c>
      <c r="G49" s="95">
        <v>423.2124</v>
      </c>
      <c r="H49" s="95">
        <v>835</v>
      </c>
      <c r="I49" s="95">
        <v>585.39239999999995</v>
      </c>
      <c r="J49" s="95">
        <v>187.20570000000001</v>
      </c>
      <c r="K49" s="95">
        <v>9</v>
      </c>
      <c r="L49" s="95">
        <v>106.7191</v>
      </c>
      <c r="M49" s="95"/>
      <c r="N49" s="95">
        <v>54.446599999999997</v>
      </c>
      <c r="O49" s="95">
        <v>0</v>
      </c>
      <c r="P49" s="97">
        <v>5130.1004000000003</v>
      </c>
    </row>
    <row r="50" spans="1:16" x14ac:dyDescent="0.25">
      <c r="A50" s="95" t="s">
        <v>55</v>
      </c>
      <c r="B50" s="95">
        <v>737.51289999999995</v>
      </c>
      <c r="C50" s="95">
        <v>18.5901</v>
      </c>
      <c r="D50" s="95">
        <v>756.10299999999995</v>
      </c>
      <c r="E50" s="95">
        <v>450</v>
      </c>
      <c r="F50" s="95">
        <v>234.01390000000001</v>
      </c>
      <c r="G50" s="95">
        <v>53.996499999999997</v>
      </c>
      <c r="H50" s="95">
        <v>129</v>
      </c>
      <c r="I50" s="95">
        <v>99.125100000000003</v>
      </c>
      <c r="J50" s="95">
        <v>22.406199999999998</v>
      </c>
      <c r="K50" s="95"/>
      <c r="L50" s="95">
        <v>18.070900000000002</v>
      </c>
      <c r="M50" s="95"/>
      <c r="N50" s="95">
        <v>0</v>
      </c>
      <c r="O50" s="95">
        <v>0</v>
      </c>
      <c r="P50" s="95">
        <v>832.50570000000005</v>
      </c>
    </row>
    <row r="51" spans="1:16" x14ac:dyDescent="0.25">
      <c r="A51" s="95" t="s">
        <v>56</v>
      </c>
      <c r="B51" s="95">
        <v>51.900700000000001</v>
      </c>
      <c r="C51" s="95"/>
      <c r="D51" s="95">
        <v>51.900700000000001</v>
      </c>
      <c r="E51" s="95">
        <v>42</v>
      </c>
      <c r="F51" s="95">
        <v>16.063300000000002</v>
      </c>
      <c r="G51" s="95">
        <v>6.4842000000000004</v>
      </c>
      <c r="H51" s="95">
        <v>16</v>
      </c>
      <c r="I51" s="95">
        <v>6.8041999999999998</v>
      </c>
      <c r="J51" s="95">
        <v>6.8968999999999996</v>
      </c>
      <c r="K51" s="95"/>
      <c r="L51" s="95">
        <v>1.2403999999999999</v>
      </c>
      <c r="M51" s="95"/>
      <c r="N51" s="95">
        <v>0</v>
      </c>
      <c r="O51" s="95">
        <v>0</v>
      </c>
      <c r="P51" s="95">
        <v>65.281800000000004</v>
      </c>
    </row>
    <row r="52" spans="1:16" x14ac:dyDescent="0.25">
      <c r="A52" s="95" t="s">
        <v>57</v>
      </c>
      <c r="B52" s="95">
        <v>540.70219999999995</v>
      </c>
      <c r="C52" s="95">
        <v>25.917899999999999</v>
      </c>
      <c r="D52" s="95">
        <v>566.62009999999998</v>
      </c>
      <c r="E52" s="95">
        <v>244.5</v>
      </c>
      <c r="F52" s="95">
        <v>175.3689</v>
      </c>
      <c r="G52" s="95">
        <v>17.282800000000002</v>
      </c>
      <c r="H52" s="95">
        <v>97</v>
      </c>
      <c r="I52" s="95">
        <v>74.283900000000003</v>
      </c>
      <c r="J52" s="95">
        <v>17.037099999999999</v>
      </c>
      <c r="K52" s="95">
        <v>1</v>
      </c>
      <c r="L52" s="95">
        <v>13.542199999999999</v>
      </c>
      <c r="M52" s="95"/>
      <c r="N52" s="95">
        <v>9.9550000000000001</v>
      </c>
      <c r="O52" s="95">
        <v>0</v>
      </c>
      <c r="P52" s="95">
        <v>610.89499999999998</v>
      </c>
    </row>
    <row r="53" spans="1:16" x14ac:dyDescent="0.25">
      <c r="A53" s="95" t="s">
        <v>500</v>
      </c>
      <c r="B53" s="95">
        <v>34.074199999999998</v>
      </c>
      <c r="C53" s="95">
        <v>0.114</v>
      </c>
      <c r="D53" s="95">
        <v>17.807099999999998</v>
      </c>
      <c r="E53" s="95">
        <v>16</v>
      </c>
      <c r="F53" s="95">
        <v>10.581200000000001</v>
      </c>
      <c r="G53" s="95">
        <v>1.3547</v>
      </c>
      <c r="H53" s="95">
        <v>4</v>
      </c>
      <c r="I53" s="95">
        <v>2.3344999999999998</v>
      </c>
      <c r="J53" s="95">
        <v>1.2491000000000001</v>
      </c>
      <c r="K53" s="95"/>
      <c r="L53" s="95">
        <v>0.42559999999999998</v>
      </c>
      <c r="M53" s="95"/>
      <c r="N53" s="95">
        <v>0</v>
      </c>
      <c r="O53" s="95">
        <v>0</v>
      </c>
      <c r="P53" s="95">
        <v>36.792000000000002</v>
      </c>
    </row>
    <row r="54" spans="1:16" x14ac:dyDescent="0.25">
      <c r="A54" s="95" t="s">
        <v>501</v>
      </c>
      <c r="B54" s="95">
        <v>54.529299999999999</v>
      </c>
      <c r="C54" s="95">
        <v>3.0700000000000002E-2</v>
      </c>
      <c r="D54" s="95">
        <v>38.890700000000002</v>
      </c>
      <c r="E54" s="95">
        <v>38</v>
      </c>
      <c r="F54" s="95">
        <v>16.886299999999999</v>
      </c>
      <c r="G54" s="95">
        <v>5.2784000000000004</v>
      </c>
      <c r="H54" s="95">
        <v>9</v>
      </c>
      <c r="I54" s="95">
        <v>5.0986000000000002</v>
      </c>
      <c r="J54" s="95">
        <v>2.9260999999999999</v>
      </c>
      <c r="K54" s="95"/>
      <c r="L54" s="95">
        <v>0.92949999999999999</v>
      </c>
      <c r="M54" s="95"/>
      <c r="N54" s="95">
        <v>6.8999999999999999E-3</v>
      </c>
      <c r="O54" s="95">
        <v>0</v>
      </c>
      <c r="P54" s="95">
        <v>62.7714</v>
      </c>
    </row>
    <row r="55" spans="1:16" x14ac:dyDescent="0.25">
      <c r="A55" s="95" t="s">
        <v>58</v>
      </c>
      <c r="B55" s="95">
        <v>320.32159999999999</v>
      </c>
      <c r="C55" s="95">
        <v>13.6957</v>
      </c>
      <c r="D55" s="95">
        <v>334.01729999999998</v>
      </c>
      <c r="E55" s="95">
        <v>143</v>
      </c>
      <c r="F55" s="95">
        <v>103.3784</v>
      </c>
      <c r="G55" s="95">
        <v>9.9054000000000002</v>
      </c>
      <c r="H55" s="95">
        <v>67</v>
      </c>
      <c r="I55" s="95">
        <v>43.789700000000003</v>
      </c>
      <c r="J55" s="95">
        <v>17.407699999999998</v>
      </c>
      <c r="K55" s="95"/>
      <c r="L55" s="95">
        <v>7.9829999999999997</v>
      </c>
      <c r="M55" s="95"/>
      <c r="N55" s="95">
        <v>2.5363000000000002</v>
      </c>
      <c r="O55" s="95">
        <v>0</v>
      </c>
      <c r="P55" s="95">
        <v>363.86669999999998</v>
      </c>
    </row>
    <row r="56" spans="1:16" x14ac:dyDescent="0.25">
      <c r="A56" s="95" t="s">
        <v>502</v>
      </c>
      <c r="B56" s="95">
        <v>51.834499999999998</v>
      </c>
      <c r="C56" s="95"/>
      <c r="D56" s="95">
        <v>33.478000000000002</v>
      </c>
      <c r="E56" s="95">
        <v>11</v>
      </c>
      <c r="F56" s="95">
        <v>16.0428</v>
      </c>
      <c r="G56" s="95"/>
      <c r="H56" s="95">
        <v>2</v>
      </c>
      <c r="I56" s="95">
        <v>4.3890000000000002</v>
      </c>
      <c r="J56" s="95"/>
      <c r="K56" s="95"/>
      <c r="L56" s="95">
        <v>0.80010000000000003</v>
      </c>
      <c r="M56" s="95"/>
      <c r="N56" s="95">
        <v>0</v>
      </c>
      <c r="O56" s="95">
        <v>0</v>
      </c>
      <c r="P56" s="95">
        <v>51.834499999999998</v>
      </c>
    </row>
    <row r="57" spans="1:16" x14ac:dyDescent="0.25">
      <c r="A57" s="95" t="s">
        <v>59</v>
      </c>
      <c r="B57" s="95">
        <v>230.66370000000001</v>
      </c>
      <c r="C57" s="95">
        <v>7.8773</v>
      </c>
      <c r="D57" s="95">
        <v>238.541</v>
      </c>
      <c r="E57" s="95">
        <v>88</v>
      </c>
      <c r="F57" s="95">
        <v>73.828400000000002</v>
      </c>
      <c r="G57" s="95">
        <v>3.5428999999999999</v>
      </c>
      <c r="H57" s="95">
        <v>35</v>
      </c>
      <c r="I57" s="95">
        <v>31.2727</v>
      </c>
      <c r="J57" s="95">
        <v>2.7955000000000001</v>
      </c>
      <c r="K57" s="95"/>
      <c r="L57" s="95">
        <v>5.7011000000000003</v>
      </c>
      <c r="M57" s="95"/>
      <c r="N57" s="95">
        <v>0</v>
      </c>
      <c r="O57" s="95">
        <v>0</v>
      </c>
      <c r="P57" s="95">
        <v>244.8794</v>
      </c>
    </row>
    <row r="58" spans="1:16" x14ac:dyDescent="0.25">
      <c r="A58" s="95" t="s">
        <v>503</v>
      </c>
      <c r="B58" s="95">
        <v>36.649500000000003</v>
      </c>
      <c r="C58" s="95">
        <v>5.7000000000000002E-2</v>
      </c>
      <c r="D58" s="95">
        <v>28.130099999999999</v>
      </c>
      <c r="E58" s="95">
        <v>27.53</v>
      </c>
      <c r="F58" s="95">
        <v>11.3607</v>
      </c>
      <c r="G58" s="95">
        <v>4.0423</v>
      </c>
      <c r="H58" s="95">
        <v>2</v>
      </c>
      <c r="I58" s="95">
        <v>3.6879</v>
      </c>
      <c r="J58" s="95"/>
      <c r="K58" s="95"/>
      <c r="L58" s="95">
        <v>0.67230000000000001</v>
      </c>
      <c r="M58" s="95"/>
      <c r="N58" s="95">
        <v>0</v>
      </c>
      <c r="O58" s="95">
        <v>0</v>
      </c>
      <c r="P58" s="95">
        <v>40.748800000000003</v>
      </c>
    </row>
    <row r="59" spans="1:16" x14ac:dyDescent="0.25">
      <c r="A59" s="95" t="s">
        <v>60</v>
      </c>
      <c r="B59" s="95">
        <v>915.10680000000002</v>
      </c>
      <c r="C59" s="95">
        <v>32.746400000000001</v>
      </c>
      <c r="D59" s="95">
        <v>947.85320000000002</v>
      </c>
      <c r="E59" s="95">
        <v>403.54</v>
      </c>
      <c r="F59" s="95">
        <v>293.36059999999998</v>
      </c>
      <c r="G59" s="95">
        <v>27.544899999999998</v>
      </c>
      <c r="H59" s="95">
        <v>164</v>
      </c>
      <c r="I59" s="95">
        <v>124.2636</v>
      </c>
      <c r="J59" s="95">
        <v>29.802299999999999</v>
      </c>
      <c r="K59" s="95">
        <v>4</v>
      </c>
      <c r="L59" s="95">
        <v>22.653700000000001</v>
      </c>
      <c r="M59" s="95"/>
      <c r="N59" s="95">
        <v>0</v>
      </c>
      <c r="O59" s="95">
        <v>0</v>
      </c>
      <c r="P59" s="97">
        <v>1005.2003999999999</v>
      </c>
    </row>
    <row r="60" spans="1:16" x14ac:dyDescent="0.25">
      <c r="A60" s="95" t="s">
        <v>61</v>
      </c>
      <c r="B60" s="95">
        <v>619.52139999999997</v>
      </c>
      <c r="C60" s="95">
        <v>10.702</v>
      </c>
      <c r="D60" s="95">
        <v>630.22339999999997</v>
      </c>
      <c r="E60" s="95">
        <v>243.68</v>
      </c>
      <c r="F60" s="95">
        <v>195.05410000000001</v>
      </c>
      <c r="G60" s="95">
        <v>12.156499999999999</v>
      </c>
      <c r="H60" s="95">
        <v>78</v>
      </c>
      <c r="I60" s="95">
        <v>82.622299999999996</v>
      </c>
      <c r="J60" s="95"/>
      <c r="K60" s="95"/>
      <c r="L60" s="95">
        <v>15.0623</v>
      </c>
      <c r="M60" s="95"/>
      <c r="N60" s="95">
        <v>0</v>
      </c>
      <c r="O60" s="95">
        <v>0</v>
      </c>
      <c r="P60" s="95">
        <v>642.37990000000002</v>
      </c>
    </row>
    <row r="61" spans="1:16" x14ac:dyDescent="0.25">
      <c r="A61" s="95" t="s">
        <v>62</v>
      </c>
      <c r="B61" s="97">
        <v>1935.9803999999999</v>
      </c>
      <c r="C61" s="95">
        <v>28.269500000000001</v>
      </c>
      <c r="D61" s="97">
        <v>1964.2499</v>
      </c>
      <c r="E61" s="95">
        <v>1057.68</v>
      </c>
      <c r="F61" s="95">
        <v>607.93529999999998</v>
      </c>
      <c r="G61" s="95">
        <v>112.4362</v>
      </c>
      <c r="H61" s="95">
        <v>350</v>
      </c>
      <c r="I61" s="95">
        <v>257.51319999999998</v>
      </c>
      <c r="J61" s="95">
        <v>69.365099999999998</v>
      </c>
      <c r="K61" s="95">
        <v>23</v>
      </c>
      <c r="L61" s="95">
        <v>46.945599999999999</v>
      </c>
      <c r="M61" s="95"/>
      <c r="N61" s="95">
        <v>27.714300000000001</v>
      </c>
      <c r="O61" s="95">
        <v>0</v>
      </c>
      <c r="P61" s="97">
        <v>2173.7655</v>
      </c>
    </row>
    <row r="62" spans="1:16" x14ac:dyDescent="0.25">
      <c r="A62" s="95" t="s">
        <v>63</v>
      </c>
      <c r="B62" s="95">
        <v>707.14840000000004</v>
      </c>
      <c r="C62" s="95"/>
      <c r="D62" s="95">
        <v>707.14840000000004</v>
      </c>
      <c r="E62" s="95">
        <v>244.45</v>
      </c>
      <c r="F62" s="95">
        <v>218.86240000000001</v>
      </c>
      <c r="G62" s="95">
        <v>6.3968999999999996</v>
      </c>
      <c r="H62" s="95">
        <v>77</v>
      </c>
      <c r="I62" s="95">
        <v>92.7072</v>
      </c>
      <c r="J62" s="95"/>
      <c r="K62" s="95"/>
      <c r="L62" s="95">
        <v>16.9008</v>
      </c>
      <c r="M62" s="95"/>
      <c r="N62" s="95">
        <v>0</v>
      </c>
      <c r="O62" s="95">
        <v>0</v>
      </c>
      <c r="P62" s="95">
        <v>713.5453</v>
      </c>
    </row>
    <row r="63" spans="1:16" x14ac:dyDescent="0.25">
      <c r="A63" s="95" t="s">
        <v>64</v>
      </c>
      <c r="B63" s="95">
        <v>339.66969999999998</v>
      </c>
      <c r="C63" s="95">
        <v>17.504000000000001</v>
      </c>
      <c r="D63" s="95">
        <v>357.1737</v>
      </c>
      <c r="E63" s="95">
        <v>234</v>
      </c>
      <c r="F63" s="95">
        <v>110.5453</v>
      </c>
      <c r="G63" s="95">
        <v>30.863700000000001</v>
      </c>
      <c r="H63" s="95">
        <v>66</v>
      </c>
      <c r="I63" s="95">
        <v>46.825499999999998</v>
      </c>
      <c r="J63" s="95">
        <v>14.3809</v>
      </c>
      <c r="K63" s="95"/>
      <c r="L63" s="95">
        <v>8.5365000000000002</v>
      </c>
      <c r="M63" s="95"/>
      <c r="N63" s="95">
        <v>0</v>
      </c>
      <c r="O63" s="95">
        <v>0</v>
      </c>
      <c r="P63" s="95">
        <v>402.41829999999999</v>
      </c>
    </row>
    <row r="64" spans="1:16" x14ac:dyDescent="0.25">
      <c r="A64" s="95" t="s">
        <v>65</v>
      </c>
      <c r="B64" s="97">
        <v>3392.8800999999999</v>
      </c>
      <c r="C64" s="95">
        <v>12.059200000000001</v>
      </c>
      <c r="D64" s="97">
        <v>3404.9393</v>
      </c>
      <c r="E64" s="95">
        <v>1602.26</v>
      </c>
      <c r="F64" s="97">
        <v>1053.8287</v>
      </c>
      <c r="G64" s="95">
        <v>137.1078</v>
      </c>
      <c r="H64" s="95">
        <v>436</v>
      </c>
      <c r="I64" s="95">
        <v>446.38749999999999</v>
      </c>
      <c r="J64" s="95"/>
      <c r="K64" s="95">
        <v>66</v>
      </c>
      <c r="L64" s="95">
        <v>81.378</v>
      </c>
      <c r="M64" s="95"/>
      <c r="N64" s="95">
        <v>0</v>
      </c>
      <c r="O64" s="95">
        <v>0</v>
      </c>
      <c r="P64" s="97">
        <v>3542.0470999999998</v>
      </c>
    </row>
    <row r="65" spans="1:16" x14ac:dyDescent="0.25">
      <c r="A65" s="95" t="s">
        <v>66</v>
      </c>
      <c r="B65" s="95">
        <v>181.6446</v>
      </c>
      <c r="C65" s="95"/>
      <c r="D65" s="95">
        <v>181.6446</v>
      </c>
      <c r="E65" s="95">
        <v>125</v>
      </c>
      <c r="F65" s="95">
        <v>56.219000000000001</v>
      </c>
      <c r="G65" s="95">
        <v>17.1952</v>
      </c>
      <c r="H65" s="95">
        <v>28</v>
      </c>
      <c r="I65" s="95">
        <v>23.813600000000001</v>
      </c>
      <c r="J65" s="95">
        <v>3.1398000000000001</v>
      </c>
      <c r="K65" s="95"/>
      <c r="L65" s="95">
        <v>4.3413000000000004</v>
      </c>
      <c r="M65" s="95"/>
      <c r="N65" s="95">
        <v>0.97230000000000005</v>
      </c>
      <c r="O65" s="95">
        <v>0</v>
      </c>
      <c r="P65" s="95">
        <v>202.95189999999999</v>
      </c>
    </row>
    <row r="66" spans="1:16" x14ac:dyDescent="0.25">
      <c r="A66" s="95" t="s">
        <v>67</v>
      </c>
      <c r="B66" s="95">
        <v>295.9812</v>
      </c>
      <c r="C66" s="95"/>
      <c r="D66" s="95">
        <v>295.9812</v>
      </c>
      <c r="E66" s="95">
        <v>157</v>
      </c>
      <c r="F66" s="95">
        <v>91.606200000000001</v>
      </c>
      <c r="G66" s="95">
        <v>16.348500000000001</v>
      </c>
      <c r="H66" s="95">
        <v>37</v>
      </c>
      <c r="I66" s="95">
        <v>38.803100000000001</v>
      </c>
      <c r="J66" s="95"/>
      <c r="K66" s="95"/>
      <c r="L66" s="95">
        <v>7.0739999999999998</v>
      </c>
      <c r="M66" s="95"/>
      <c r="N66" s="95">
        <v>9.2161000000000008</v>
      </c>
      <c r="O66" s="95">
        <v>0</v>
      </c>
      <c r="P66" s="95">
        <v>321.54579999999999</v>
      </c>
    </row>
    <row r="67" spans="1:16" x14ac:dyDescent="0.25">
      <c r="A67" s="95" t="s">
        <v>68</v>
      </c>
      <c r="B67" s="97">
        <v>4997.2542999999996</v>
      </c>
      <c r="C67" s="95">
        <v>156.47329999999999</v>
      </c>
      <c r="D67" s="97">
        <v>5153.7276000000002</v>
      </c>
      <c r="E67" s="97">
        <v>1862.63</v>
      </c>
      <c r="F67" s="97">
        <v>1595.0787</v>
      </c>
      <c r="G67" s="95">
        <v>66.887799999999999</v>
      </c>
      <c r="H67" s="95">
        <v>724</v>
      </c>
      <c r="I67" s="95">
        <v>675.65369999999996</v>
      </c>
      <c r="J67" s="95">
        <v>36.259700000000002</v>
      </c>
      <c r="K67" s="95">
        <v>46</v>
      </c>
      <c r="L67" s="95">
        <v>123.1741</v>
      </c>
      <c r="M67" s="95"/>
      <c r="N67" s="95">
        <v>6.2530000000000001</v>
      </c>
      <c r="O67" s="95">
        <v>0</v>
      </c>
      <c r="P67" s="97">
        <v>5263.1280999999999</v>
      </c>
    </row>
    <row r="68" spans="1:16" x14ac:dyDescent="0.25">
      <c r="A68" s="95" t="s">
        <v>69</v>
      </c>
      <c r="B68" s="95">
        <v>197.5975</v>
      </c>
      <c r="C68" s="95"/>
      <c r="D68" s="95">
        <v>197.5975</v>
      </c>
      <c r="E68" s="95">
        <v>120</v>
      </c>
      <c r="F68" s="95">
        <v>61.156399999999998</v>
      </c>
      <c r="G68" s="95">
        <v>14.710900000000001</v>
      </c>
      <c r="H68" s="95">
        <v>20</v>
      </c>
      <c r="I68" s="95">
        <v>25.905000000000001</v>
      </c>
      <c r="J68" s="95"/>
      <c r="K68" s="95"/>
      <c r="L68" s="95">
        <v>4.7225999999999999</v>
      </c>
      <c r="M68" s="95"/>
      <c r="N68" s="95">
        <v>0</v>
      </c>
      <c r="O68" s="95">
        <v>0</v>
      </c>
      <c r="P68" s="95">
        <v>212.30840000000001</v>
      </c>
    </row>
    <row r="69" spans="1:16" x14ac:dyDescent="0.25">
      <c r="A69" s="95" t="s">
        <v>70</v>
      </c>
      <c r="B69" s="95">
        <v>324.07580000000002</v>
      </c>
      <c r="C69" s="95"/>
      <c r="D69" s="95">
        <v>324.07580000000002</v>
      </c>
      <c r="E69" s="95">
        <v>118</v>
      </c>
      <c r="F69" s="95">
        <v>100.3015</v>
      </c>
      <c r="G69" s="95">
        <v>4.4245999999999999</v>
      </c>
      <c r="H69" s="95">
        <v>29</v>
      </c>
      <c r="I69" s="95">
        <v>42.4863</v>
      </c>
      <c r="J69" s="95"/>
      <c r="K69" s="95"/>
      <c r="L69" s="95">
        <v>7.7454000000000001</v>
      </c>
      <c r="M69" s="95"/>
      <c r="N69" s="95">
        <v>3.2940999999999998</v>
      </c>
      <c r="O69" s="95">
        <v>0</v>
      </c>
      <c r="P69" s="95">
        <v>331.79450000000003</v>
      </c>
    </row>
    <row r="70" spans="1:16" x14ac:dyDescent="0.25">
      <c r="A70" s="95" t="s">
        <v>71</v>
      </c>
      <c r="B70" s="97">
        <v>3629.2570000000001</v>
      </c>
      <c r="C70" s="95">
        <v>57.734499999999997</v>
      </c>
      <c r="D70" s="97">
        <v>3686.9915000000001</v>
      </c>
      <c r="E70" s="97">
        <v>2457.14</v>
      </c>
      <c r="F70" s="97">
        <v>1141.1239</v>
      </c>
      <c r="G70" s="95">
        <v>329.00400000000002</v>
      </c>
      <c r="H70" s="95">
        <v>610</v>
      </c>
      <c r="I70" s="95">
        <v>483.3646</v>
      </c>
      <c r="J70" s="95">
        <v>94.976600000000005</v>
      </c>
      <c r="K70" s="95">
        <v>174</v>
      </c>
      <c r="L70" s="95">
        <v>88.119100000000003</v>
      </c>
      <c r="M70" s="95">
        <v>51.528500000000001</v>
      </c>
      <c r="N70" s="95">
        <v>19.9071</v>
      </c>
      <c r="O70" s="95">
        <v>0</v>
      </c>
      <c r="P70" s="97">
        <v>4182.4076999999997</v>
      </c>
    </row>
    <row r="71" spans="1:16" x14ac:dyDescent="0.25">
      <c r="A71" s="95" t="s">
        <v>504</v>
      </c>
      <c r="B71" s="95">
        <v>295.72230000000002</v>
      </c>
      <c r="C71" s="95">
        <v>8.2449999999999992</v>
      </c>
      <c r="D71" s="95">
        <v>228.6249</v>
      </c>
      <c r="E71" s="95">
        <v>143.59</v>
      </c>
      <c r="F71" s="95">
        <v>94.0779</v>
      </c>
      <c r="G71" s="95">
        <v>12.378</v>
      </c>
      <c r="H71" s="95">
        <v>35</v>
      </c>
      <c r="I71" s="95">
        <v>29.9727</v>
      </c>
      <c r="J71" s="95">
        <v>3.7705000000000002</v>
      </c>
      <c r="K71" s="95"/>
      <c r="L71" s="95">
        <v>5.4641000000000002</v>
      </c>
      <c r="M71" s="95"/>
      <c r="N71" s="95">
        <v>0</v>
      </c>
      <c r="O71" s="95">
        <v>0</v>
      </c>
      <c r="P71" s="95">
        <v>320.11579999999998</v>
      </c>
    </row>
    <row r="72" spans="1:16" x14ac:dyDescent="0.25">
      <c r="A72" s="95" t="s">
        <v>72</v>
      </c>
      <c r="B72" s="95">
        <v>97.101699999999994</v>
      </c>
      <c r="C72" s="95"/>
      <c r="D72" s="95">
        <v>97.101699999999994</v>
      </c>
      <c r="E72" s="95">
        <v>46</v>
      </c>
      <c r="F72" s="95">
        <v>30.053000000000001</v>
      </c>
      <c r="G72" s="95">
        <v>3.9868000000000001</v>
      </c>
      <c r="H72" s="95">
        <v>19</v>
      </c>
      <c r="I72" s="95">
        <v>12.73</v>
      </c>
      <c r="J72" s="95">
        <v>4.7024999999999997</v>
      </c>
      <c r="K72" s="95"/>
      <c r="L72" s="95">
        <v>2.3207</v>
      </c>
      <c r="M72" s="95"/>
      <c r="N72" s="95">
        <v>0</v>
      </c>
      <c r="O72" s="95">
        <v>0</v>
      </c>
      <c r="P72" s="95">
        <v>105.791</v>
      </c>
    </row>
    <row r="73" spans="1:16" x14ac:dyDescent="0.25">
      <c r="A73" s="95" t="s">
        <v>73</v>
      </c>
      <c r="B73" s="95">
        <v>125.9164</v>
      </c>
      <c r="C73" s="95"/>
      <c r="D73" s="95">
        <v>125.9164</v>
      </c>
      <c r="E73" s="95">
        <v>50</v>
      </c>
      <c r="F73" s="95">
        <v>38.9711</v>
      </c>
      <c r="G73" s="95">
        <v>2.7572000000000001</v>
      </c>
      <c r="H73" s="95">
        <v>19</v>
      </c>
      <c r="I73" s="95">
        <v>16.5076</v>
      </c>
      <c r="J73" s="95">
        <v>1.8693</v>
      </c>
      <c r="K73" s="95"/>
      <c r="L73" s="95">
        <v>3.0093999999999999</v>
      </c>
      <c r="M73" s="95"/>
      <c r="N73" s="95">
        <v>0</v>
      </c>
      <c r="O73" s="95">
        <v>0</v>
      </c>
      <c r="P73" s="95">
        <v>130.5429</v>
      </c>
    </row>
    <row r="74" spans="1:16" x14ac:dyDescent="0.25">
      <c r="A74" s="95" t="s">
        <v>74</v>
      </c>
      <c r="B74" s="95">
        <v>39.862900000000003</v>
      </c>
      <c r="C74" s="95">
        <v>1.0229999999999999</v>
      </c>
      <c r="D74" s="95">
        <v>40.885899999999999</v>
      </c>
      <c r="E74" s="95">
        <v>33.29</v>
      </c>
      <c r="F74" s="95">
        <v>12.654199999999999</v>
      </c>
      <c r="G74" s="95">
        <v>5.1589999999999998</v>
      </c>
      <c r="H74" s="95">
        <v>7</v>
      </c>
      <c r="I74" s="95">
        <v>5.3601000000000001</v>
      </c>
      <c r="J74" s="95">
        <v>1.2299</v>
      </c>
      <c r="K74" s="95"/>
      <c r="L74" s="95">
        <v>0.97719999999999996</v>
      </c>
      <c r="M74" s="95"/>
      <c r="N74" s="95">
        <v>0</v>
      </c>
      <c r="O74" s="95">
        <v>0</v>
      </c>
      <c r="P74" s="95">
        <v>47.274799999999999</v>
      </c>
    </row>
    <row r="75" spans="1:16" x14ac:dyDescent="0.25">
      <c r="A75" s="95" t="s">
        <v>75</v>
      </c>
      <c r="B75" s="95">
        <v>755.42129999999997</v>
      </c>
      <c r="C75" s="95">
        <v>25.6328</v>
      </c>
      <c r="D75" s="95">
        <v>781.05409999999995</v>
      </c>
      <c r="E75" s="95">
        <v>315.83999999999997</v>
      </c>
      <c r="F75" s="95">
        <v>241.7362</v>
      </c>
      <c r="G75" s="95">
        <v>18.5259</v>
      </c>
      <c r="H75" s="95">
        <v>116</v>
      </c>
      <c r="I75" s="95">
        <v>102.39619999999999</v>
      </c>
      <c r="J75" s="95">
        <v>10.2029</v>
      </c>
      <c r="K75" s="95">
        <v>1</v>
      </c>
      <c r="L75" s="95">
        <v>18.667200000000001</v>
      </c>
      <c r="M75" s="95"/>
      <c r="N75" s="95">
        <v>0</v>
      </c>
      <c r="O75" s="95">
        <v>0</v>
      </c>
      <c r="P75" s="95">
        <v>809.78290000000004</v>
      </c>
    </row>
    <row r="76" spans="1:16" x14ac:dyDescent="0.25">
      <c r="A76" s="95" t="s">
        <v>76</v>
      </c>
      <c r="B76" s="95">
        <v>130.44800000000001</v>
      </c>
      <c r="C76" s="95"/>
      <c r="D76" s="95">
        <v>130.44800000000001</v>
      </c>
      <c r="E76" s="95">
        <v>55.94</v>
      </c>
      <c r="F76" s="95">
        <v>40.373699999999999</v>
      </c>
      <c r="G76" s="95">
        <v>3.8915999999999999</v>
      </c>
      <c r="H76" s="95">
        <v>27</v>
      </c>
      <c r="I76" s="95">
        <v>17.101700000000001</v>
      </c>
      <c r="J76" s="95">
        <v>7.4237000000000002</v>
      </c>
      <c r="K76" s="95"/>
      <c r="L76" s="95">
        <v>3.1177000000000001</v>
      </c>
      <c r="M76" s="95"/>
      <c r="N76" s="95">
        <v>1.9480999999999999</v>
      </c>
      <c r="O76" s="95">
        <v>0</v>
      </c>
      <c r="P76" s="95">
        <v>143.7114</v>
      </c>
    </row>
    <row r="77" spans="1:16" x14ac:dyDescent="0.25">
      <c r="A77" s="95" t="s">
        <v>77</v>
      </c>
      <c r="B77" s="95">
        <v>596.33630000000005</v>
      </c>
      <c r="C77" s="95">
        <v>11.2743</v>
      </c>
      <c r="D77" s="95">
        <v>607.61059999999998</v>
      </c>
      <c r="E77" s="95">
        <v>415.38</v>
      </c>
      <c r="F77" s="95">
        <v>188.05549999999999</v>
      </c>
      <c r="G77" s="95">
        <v>56.831099999999999</v>
      </c>
      <c r="H77" s="95">
        <v>101</v>
      </c>
      <c r="I77" s="95">
        <v>79.657700000000006</v>
      </c>
      <c r="J77" s="95">
        <v>16.006699999999999</v>
      </c>
      <c r="K77" s="95"/>
      <c r="L77" s="95">
        <v>14.5219</v>
      </c>
      <c r="M77" s="95"/>
      <c r="N77" s="95">
        <v>0</v>
      </c>
      <c r="O77" s="95">
        <v>0</v>
      </c>
      <c r="P77" s="95">
        <v>680.44839999999999</v>
      </c>
    </row>
    <row r="78" spans="1:16" x14ac:dyDescent="0.25">
      <c r="A78" s="95" t="s">
        <v>78</v>
      </c>
      <c r="B78" s="95">
        <v>430.33819999999997</v>
      </c>
      <c r="C78" s="95">
        <v>17.1007</v>
      </c>
      <c r="D78" s="95">
        <v>447.43889999999999</v>
      </c>
      <c r="E78" s="95">
        <v>300.70999999999998</v>
      </c>
      <c r="F78" s="95">
        <v>138.48230000000001</v>
      </c>
      <c r="G78" s="95">
        <v>40.556899999999999</v>
      </c>
      <c r="H78" s="95">
        <v>74</v>
      </c>
      <c r="I78" s="95">
        <v>58.659199999999998</v>
      </c>
      <c r="J78" s="95">
        <v>11.505599999999999</v>
      </c>
      <c r="K78" s="95"/>
      <c r="L78" s="95">
        <v>10.6938</v>
      </c>
      <c r="M78" s="95"/>
      <c r="N78" s="95">
        <v>9.8612000000000002</v>
      </c>
      <c r="O78" s="95">
        <v>0</v>
      </c>
      <c r="P78" s="95">
        <v>509.36259999999999</v>
      </c>
    </row>
    <row r="79" spans="1:16" x14ac:dyDescent="0.25">
      <c r="A79" s="95" t="s">
        <v>79</v>
      </c>
      <c r="B79" s="95">
        <v>474.97469999999998</v>
      </c>
      <c r="C79" s="95">
        <v>4.8978999999999999</v>
      </c>
      <c r="D79" s="95">
        <v>479.87259999999998</v>
      </c>
      <c r="E79" s="95">
        <v>156.38</v>
      </c>
      <c r="F79" s="95">
        <v>148.5206</v>
      </c>
      <c r="G79" s="95">
        <v>1.9649000000000001</v>
      </c>
      <c r="H79" s="95">
        <v>77</v>
      </c>
      <c r="I79" s="95">
        <v>62.911299999999997</v>
      </c>
      <c r="J79" s="95">
        <v>10.5665</v>
      </c>
      <c r="K79" s="95">
        <v>1</v>
      </c>
      <c r="L79" s="95">
        <v>11.468999999999999</v>
      </c>
      <c r="M79" s="95"/>
      <c r="N79" s="95">
        <v>0</v>
      </c>
      <c r="O79" s="95">
        <v>0</v>
      </c>
      <c r="P79" s="95">
        <v>492.404</v>
      </c>
    </row>
    <row r="80" spans="1:16" x14ac:dyDescent="0.25">
      <c r="A80" s="95" t="s">
        <v>505</v>
      </c>
      <c r="B80" s="95">
        <v>155.66900000000001</v>
      </c>
      <c r="C80" s="95">
        <v>1.0104</v>
      </c>
      <c r="D80" s="95">
        <v>116.2889</v>
      </c>
      <c r="E80" s="95">
        <v>45</v>
      </c>
      <c r="F80" s="95">
        <v>48.4923</v>
      </c>
      <c r="G80" s="95"/>
      <c r="H80" s="95">
        <v>13</v>
      </c>
      <c r="I80" s="95">
        <v>15.2455</v>
      </c>
      <c r="J80" s="95"/>
      <c r="K80" s="95"/>
      <c r="L80" s="95">
        <v>2.7793000000000001</v>
      </c>
      <c r="M80" s="95"/>
      <c r="N80" s="95">
        <v>0</v>
      </c>
      <c r="O80" s="95">
        <v>0</v>
      </c>
      <c r="P80" s="95">
        <v>156.67939999999999</v>
      </c>
    </row>
    <row r="81" spans="1:16" x14ac:dyDescent="0.25">
      <c r="A81" s="95" t="s">
        <v>80</v>
      </c>
      <c r="B81" s="97">
        <v>5605.6097</v>
      </c>
      <c r="C81" s="95">
        <v>238.49719999999999</v>
      </c>
      <c r="D81" s="97">
        <v>5844.1068999999998</v>
      </c>
      <c r="E81" s="97">
        <v>1813.38</v>
      </c>
      <c r="F81" s="97">
        <v>1808.7511</v>
      </c>
      <c r="G81" s="95">
        <v>1.1572</v>
      </c>
      <c r="H81" s="95">
        <v>565</v>
      </c>
      <c r="I81" s="95">
        <v>766.16240000000005</v>
      </c>
      <c r="J81" s="95"/>
      <c r="K81" s="95">
        <v>87</v>
      </c>
      <c r="L81" s="95">
        <v>139.67420000000001</v>
      </c>
      <c r="M81" s="95"/>
      <c r="N81" s="95">
        <v>46.805300000000003</v>
      </c>
      <c r="O81" s="95">
        <v>0</v>
      </c>
      <c r="P81" s="97">
        <v>5892.0694000000003</v>
      </c>
    </row>
    <row r="82" spans="1:16" x14ac:dyDescent="0.25">
      <c r="A82" s="95" t="s">
        <v>81</v>
      </c>
      <c r="B82" s="95">
        <v>702.48710000000005</v>
      </c>
      <c r="C82" s="95">
        <v>26.8354</v>
      </c>
      <c r="D82" s="95">
        <v>729.32249999999999</v>
      </c>
      <c r="E82" s="95">
        <v>305</v>
      </c>
      <c r="F82" s="95">
        <v>225.7253</v>
      </c>
      <c r="G82" s="95">
        <v>19.8187</v>
      </c>
      <c r="H82" s="95">
        <v>122</v>
      </c>
      <c r="I82" s="95">
        <v>95.614199999999997</v>
      </c>
      <c r="J82" s="95">
        <v>19.789400000000001</v>
      </c>
      <c r="K82" s="95"/>
      <c r="L82" s="95">
        <v>17.430800000000001</v>
      </c>
      <c r="M82" s="95"/>
      <c r="N82" s="95">
        <v>4.9457000000000004</v>
      </c>
      <c r="O82" s="95">
        <v>0</v>
      </c>
      <c r="P82" s="95">
        <v>773.87630000000001</v>
      </c>
    </row>
    <row r="83" spans="1:16" x14ac:dyDescent="0.25">
      <c r="A83" s="95" t="s">
        <v>506</v>
      </c>
      <c r="B83" s="95">
        <v>177.3349</v>
      </c>
      <c r="C83" s="95">
        <v>0.55689999999999995</v>
      </c>
      <c r="D83" s="95">
        <v>138.06880000000001</v>
      </c>
      <c r="E83" s="95">
        <v>64</v>
      </c>
      <c r="F83" s="95">
        <v>55.057499999999997</v>
      </c>
      <c r="G83" s="95">
        <v>2.2355999999999998</v>
      </c>
      <c r="H83" s="95">
        <v>17</v>
      </c>
      <c r="I83" s="95">
        <v>18.1008</v>
      </c>
      <c r="J83" s="95"/>
      <c r="K83" s="95"/>
      <c r="L83" s="95">
        <v>3.2997999999999998</v>
      </c>
      <c r="M83" s="95"/>
      <c r="N83" s="95">
        <v>0</v>
      </c>
      <c r="O83" s="95">
        <v>0</v>
      </c>
      <c r="P83" s="95">
        <v>180.12739999999999</v>
      </c>
    </row>
    <row r="84" spans="1:16" x14ac:dyDescent="0.25">
      <c r="A84" s="95" t="s">
        <v>82</v>
      </c>
      <c r="B84" s="97">
        <v>1951.5477000000001</v>
      </c>
      <c r="C84" s="95">
        <v>45.362099999999998</v>
      </c>
      <c r="D84" s="97">
        <v>1996.9097999999999</v>
      </c>
      <c r="E84" s="95">
        <v>346.14</v>
      </c>
      <c r="F84" s="95">
        <v>618.04359999999997</v>
      </c>
      <c r="G84" s="95"/>
      <c r="H84" s="95">
        <v>215</v>
      </c>
      <c r="I84" s="95">
        <v>261.79489999999998</v>
      </c>
      <c r="J84" s="95"/>
      <c r="K84" s="95">
        <v>20</v>
      </c>
      <c r="L84" s="95">
        <v>47.726100000000002</v>
      </c>
      <c r="M84" s="95"/>
      <c r="N84" s="95">
        <v>0</v>
      </c>
      <c r="O84" s="95">
        <v>0</v>
      </c>
      <c r="P84" s="97">
        <v>1996.9097999999999</v>
      </c>
    </row>
    <row r="85" spans="1:16" x14ac:dyDescent="0.25">
      <c r="A85" s="95" t="s">
        <v>83</v>
      </c>
      <c r="B85" s="97">
        <v>1907.4954</v>
      </c>
      <c r="C85" s="95">
        <v>46.775399999999998</v>
      </c>
      <c r="D85" s="97">
        <v>1954.2708</v>
      </c>
      <c r="E85" s="95">
        <v>700.65</v>
      </c>
      <c r="F85" s="95">
        <v>604.84680000000003</v>
      </c>
      <c r="G85" s="95">
        <v>23.950800000000001</v>
      </c>
      <c r="H85" s="95">
        <v>232</v>
      </c>
      <c r="I85" s="95">
        <v>256.20490000000001</v>
      </c>
      <c r="J85" s="95"/>
      <c r="K85" s="95">
        <v>31</v>
      </c>
      <c r="L85" s="95">
        <v>46.707099999999997</v>
      </c>
      <c r="M85" s="95"/>
      <c r="N85" s="95">
        <v>0</v>
      </c>
      <c r="O85" s="95">
        <v>0</v>
      </c>
      <c r="P85" s="97">
        <v>1978.2216000000001</v>
      </c>
    </row>
    <row r="86" spans="1:16" x14ac:dyDescent="0.25">
      <c r="A86" s="95" t="s">
        <v>84</v>
      </c>
      <c r="B86" s="95">
        <v>259.42419999999998</v>
      </c>
      <c r="C86" s="95"/>
      <c r="D86" s="95">
        <v>259.42419999999998</v>
      </c>
      <c r="E86" s="95">
        <v>109</v>
      </c>
      <c r="F86" s="95">
        <v>80.291799999999995</v>
      </c>
      <c r="G86" s="95">
        <v>7.1771000000000003</v>
      </c>
      <c r="H86" s="95">
        <v>46</v>
      </c>
      <c r="I86" s="95">
        <v>34.0105</v>
      </c>
      <c r="J86" s="95">
        <v>8.9921000000000006</v>
      </c>
      <c r="K86" s="95"/>
      <c r="L86" s="95">
        <v>6.2001999999999997</v>
      </c>
      <c r="M86" s="95"/>
      <c r="N86" s="95">
        <v>0</v>
      </c>
      <c r="O86" s="95">
        <v>0</v>
      </c>
      <c r="P86" s="95">
        <v>275.59339999999997</v>
      </c>
    </row>
    <row r="87" spans="1:16" x14ac:dyDescent="0.25">
      <c r="A87" s="95" t="s">
        <v>85</v>
      </c>
      <c r="B87" s="95">
        <v>418.31079999999997</v>
      </c>
      <c r="C87" s="95">
        <v>2.1387999999999998</v>
      </c>
      <c r="D87" s="95">
        <v>420.44959999999998</v>
      </c>
      <c r="E87" s="95">
        <v>154</v>
      </c>
      <c r="F87" s="95">
        <v>130.1292</v>
      </c>
      <c r="G87" s="95">
        <v>5.9676999999999998</v>
      </c>
      <c r="H87" s="95">
        <v>78</v>
      </c>
      <c r="I87" s="95">
        <v>55.120899999999999</v>
      </c>
      <c r="J87" s="95">
        <v>17.159300000000002</v>
      </c>
      <c r="K87" s="95"/>
      <c r="L87" s="95">
        <v>10.0487</v>
      </c>
      <c r="M87" s="95"/>
      <c r="N87" s="95">
        <v>0</v>
      </c>
      <c r="O87" s="95">
        <v>0</v>
      </c>
      <c r="P87" s="95">
        <v>443.57659999999998</v>
      </c>
    </row>
    <row r="88" spans="1:16" x14ac:dyDescent="0.25">
      <c r="A88" s="95" t="s">
        <v>86</v>
      </c>
      <c r="B88" s="97">
        <v>3615.7937999999999</v>
      </c>
      <c r="C88" s="95">
        <v>144.83680000000001</v>
      </c>
      <c r="D88" s="97">
        <v>3760.6306</v>
      </c>
      <c r="E88" s="97">
        <v>1961.03</v>
      </c>
      <c r="F88" s="97">
        <v>1163.9151999999999</v>
      </c>
      <c r="G88" s="95">
        <v>195.04150000000001</v>
      </c>
      <c r="H88" s="95">
        <v>674</v>
      </c>
      <c r="I88" s="95">
        <v>493.01870000000002</v>
      </c>
      <c r="J88" s="95">
        <v>130.35149999999999</v>
      </c>
      <c r="K88" s="95">
        <v>246</v>
      </c>
      <c r="L88" s="95">
        <v>89.879099999999994</v>
      </c>
      <c r="M88" s="95">
        <v>92.887299999999996</v>
      </c>
      <c r="N88" s="95">
        <v>24.7027</v>
      </c>
      <c r="O88" s="95">
        <v>0</v>
      </c>
      <c r="P88" s="97">
        <v>4203.6135999999997</v>
      </c>
    </row>
    <row r="89" spans="1:16" x14ac:dyDescent="0.25">
      <c r="A89" s="95" t="s">
        <v>87</v>
      </c>
      <c r="B89" s="95">
        <v>52.765999999999998</v>
      </c>
      <c r="C89" s="95">
        <v>1.9959</v>
      </c>
      <c r="D89" s="95">
        <v>54.761899999999997</v>
      </c>
      <c r="E89" s="95"/>
      <c r="F89" s="95">
        <v>16.948799999999999</v>
      </c>
      <c r="G89" s="95"/>
      <c r="H89" s="95"/>
      <c r="I89" s="95">
        <v>7.1792999999999996</v>
      </c>
      <c r="J89" s="95"/>
      <c r="K89" s="95"/>
      <c r="L89" s="95">
        <v>1.3088</v>
      </c>
      <c r="M89" s="95"/>
      <c r="N89" s="95">
        <v>0</v>
      </c>
      <c r="O89" s="95">
        <v>0</v>
      </c>
      <c r="P89" s="95">
        <v>54.761899999999997</v>
      </c>
    </row>
    <row r="90" spans="1:16" x14ac:dyDescent="0.25">
      <c r="A90" s="95" t="s">
        <v>88</v>
      </c>
      <c r="B90" s="95">
        <v>846.52599999999995</v>
      </c>
      <c r="C90" s="95">
        <v>41.630899999999997</v>
      </c>
      <c r="D90" s="95">
        <v>888.15689999999995</v>
      </c>
      <c r="E90" s="95">
        <v>439.91</v>
      </c>
      <c r="F90" s="95">
        <v>274.88459999999998</v>
      </c>
      <c r="G90" s="95">
        <v>41.256399999999999</v>
      </c>
      <c r="H90" s="95">
        <v>89</v>
      </c>
      <c r="I90" s="95">
        <v>116.4374</v>
      </c>
      <c r="J90" s="95"/>
      <c r="K90" s="95"/>
      <c r="L90" s="95">
        <v>21.226900000000001</v>
      </c>
      <c r="M90" s="95"/>
      <c r="N90" s="95">
        <v>9.6519999999999992</v>
      </c>
      <c r="O90" s="95">
        <v>0</v>
      </c>
      <c r="P90" s="95">
        <v>939.06529999999998</v>
      </c>
    </row>
    <row r="91" spans="1:16" x14ac:dyDescent="0.25">
      <c r="A91" s="95" t="s">
        <v>89</v>
      </c>
      <c r="B91" s="97">
        <v>1036.6669999999999</v>
      </c>
      <c r="C91" s="95">
        <v>54.157699999999998</v>
      </c>
      <c r="D91" s="97">
        <v>1090.8246999999999</v>
      </c>
      <c r="E91" s="95">
        <v>579.65</v>
      </c>
      <c r="F91" s="95">
        <v>337.61020000000002</v>
      </c>
      <c r="G91" s="95">
        <v>60.509900000000002</v>
      </c>
      <c r="H91" s="95">
        <v>139</v>
      </c>
      <c r="I91" s="95">
        <v>143.00710000000001</v>
      </c>
      <c r="J91" s="95"/>
      <c r="K91" s="95"/>
      <c r="L91" s="95">
        <v>26.070699999999999</v>
      </c>
      <c r="M91" s="95"/>
      <c r="N91" s="95">
        <v>0</v>
      </c>
      <c r="O91" s="95">
        <v>0</v>
      </c>
      <c r="P91" s="97">
        <v>1151.3345999999999</v>
      </c>
    </row>
    <row r="92" spans="1:16" x14ac:dyDescent="0.25">
      <c r="A92" s="95" t="s">
        <v>90</v>
      </c>
      <c r="B92" s="95">
        <v>139.2884</v>
      </c>
      <c r="C92" s="95">
        <v>7.7000000000000002E-3</v>
      </c>
      <c r="D92" s="95">
        <v>139.2961</v>
      </c>
      <c r="E92" s="95">
        <v>63</v>
      </c>
      <c r="F92" s="95">
        <v>43.112099999999998</v>
      </c>
      <c r="G92" s="95">
        <v>4.9720000000000004</v>
      </c>
      <c r="H92" s="95">
        <v>20</v>
      </c>
      <c r="I92" s="95">
        <v>18.261700000000001</v>
      </c>
      <c r="J92" s="95">
        <v>1.3037000000000001</v>
      </c>
      <c r="K92" s="95"/>
      <c r="L92" s="95">
        <v>3.3292000000000002</v>
      </c>
      <c r="M92" s="95"/>
      <c r="N92" s="95">
        <v>0.58330000000000004</v>
      </c>
      <c r="O92" s="95">
        <v>0</v>
      </c>
      <c r="P92" s="95">
        <v>146.1551</v>
      </c>
    </row>
    <row r="93" spans="1:16" x14ac:dyDescent="0.25">
      <c r="A93" s="95" t="s">
        <v>91</v>
      </c>
      <c r="B93" s="95">
        <v>234.7758</v>
      </c>
      <c r="C93" s="95"/>
      <c r="D93" s="95">
        <v>234.7758</v>
      </c>
      <c r="E93" s="95">
        <v>129</v>
      </c>
      <c r="F93" s="95">
        <v>72.6631</v>
      </c>
      <c r="G93" s="95">
        <v>14.084199999999999</v>
      </c>
      <c r="H93" s="95">
        <v>47</v>
      </c>
      <c r="I93" s="95">
        <v>30.7791</v>
      </c>
      <c r="J93" s="95">
        <v>12.165699999999999</v>
      </c>
      <c r="K93" s="95"/>
      <c r="L93" s="95">
        <v>5.6111000000000004</v>
      </c>
      <c r="M93" s="95"/>
      <c r="N93" s="95">
        <v>0</v>
      </c>
      <c r="O93" s="95">
        <v>0</v>
      </c>
      <c r="P93" s="95">
        <v>261.02569999999997</v>
      </c>
    </row>
    <row r="94" spans="1:16" x14ac:dyDescent="0.25">
      <c r="A94" s="95" t="s">
        <v>92</v>
      </c>
      <c r="B94" s="95">
        <v>101.08069999999999</v>
      </c>
      <c r="C94" s="95"/>
      <c r="D94" s="95">
        <v>101.08069999999999</v>
      </c>
      <c r="E94" s="95">
        <v>36</v>
      </c>
      <c r="F94" s="95">
        <v>31.284500000000001</v>
      </c>
      <c r="G94" s="95">
        <v>1.1789000000000001</v>
      </c>
      <c r="H94" s="95">
        <v>16</v>
      </c>
      <c r="I94" s="95">
        <v>13.2517</v>
      </c>
      <c r="J94" s="95">
        <v>2.0611999999999999</v>
      </c>
      <c r="K94" s="95"/>
      <c r="L94" s="95">
        <v>2.4157999999999999</v>
      </c>
      <c r="M94" s="95"/>
      <c r="N94" s="95">
        <v>0</v>
      </c>
      <c r="O94" s="95">
        <v>0</v>
      </c>
      <c r="P94" s="95">
        <v>104.32080000000001</v>
      </c>
    </row>
    <row r="95" spans="1:16" x14ac:dyDescent="0.25">
      <c r="A95" s="95" t="s">
        <v>93</v>
      </c>
      <c r="B95" s="95">
        <v>424.73239999999998</v>
      </c>
      <c r="C95" s="95"/>
      <c r="D95" s="95">
        <v>424.73239999999998</v>
      </c>
      <c r="E95" s="95">
        <v>176</v>
      </c>
      <c r="F95" s="95">
        <v>131.4547</v>
      </c>
      <c r="G95" s="95">
        <v>11.1363</v>
      </c>
      <c r="H95" s="95">
        <v>54</v>
      </c>
      <c r="I95" s="95">
        <v>55.682400000000001</v>
      </c>
      <c r="J95" s="95"/>
      <c r="K95" s="95"/>
      <c r="L95" s="95">
        <v>10.1511</v>
      </c>
      <c r="M95" s="95"/>
      <c r="N95" s="95">
        <v>0</v>
      </c>
      <c r="O95" s="95">
        <v>0</v>
      </c>
      <c r="P95" s="95">
        <v>435.86869999999999</v>
      </c>
    </row>
    <row r="96" spans="1:16" x14ac:dyDescent="0.25">
      <c r="A96" s="95" t="s">
        <v>94</v>
      </c>
      <c r="B96" s="95">
        <v>235.4562</v>
      </c>
      <c r="C96" s="95"/>
      <c r="D96" s="95">
        <v>235.4562</v>
      </c>
      <c r="E96" s="95">
        <v>126</v>
      </c>
      <c r="F96" s="95">
        <v>72.873699999999999</v>
      </c>
      <c r="G96" s="95">
        <v>13.281599999999999</v>
      </c>
      <c r="H96" s="95">
        <v>51</v>
      </c>
      <c r="I96" s="95">
        <v>30.868300000000001</v>
      </c>
      <c r="J96" s="95">
        <v>15.098800000000001</v>
      </c>
      <c r="K96" s="95"/>
      <c r="L96" s="95">
        <v>5.6273999999999997</v>
      </c>
      <c r="M96" s="95"/>
      <c r="N96" s="95">
        <v>4.9866999999999999</v>
      </c>
      <c r="O96" s="95">
        <v>0</v>
      </c>
      <c r="P96" s="95">
        <v>268.82330000000002</v>
      </c>
    </row>
    <row r="97" spans="1:16" x14ac:dyDescent="0.25">
      <c r="A97" s="95" t="s">
        <v>95</v>
      </c>
      <c r="B97" s="97">
        <v>5967.8163999999997</v>
      </c>
      <c r="C97" s="95">
        <v>263.98700000000002</v>
      </c>
      <c r="D97" s="97">
        <v>6231.8033999999998</v>
      </c>
      <c r="E97" s="97">
        <v>1628.68</v>
      </c>
      <c r="F97" s="97">
        <v>1928.7431999999999</v>
      </c>
      <c r="G97" s="95"/>
      <c r="H97" s="95">
        <v>676</v>
      </c>
      <c r="I97" s="95">
        <v>816.98940000000005</v>
      </c>
      <c r="J97" s="95"/>
      <c r="K97" s="95">
        <v>282</v>
      </c>
      <c r="L97" s="95">
        <v>148.9401</v>
      </c>
      <c r="M97" s="95">
        <v>79.835899999999995</v>
      </c>
      <c r="N97" s="95">
        <v>6.4814999999999996</v>
      </c>
      <c r="O97" s="95">
        <v>0</v>
      </c>
      <c r="P97" s="97">
        <v>6318.1207999999997</v>
      </c>
    </row>
    <row r="98" spans="1:16" x14ac:dyDescent="0.25">
      <c r="A98" s="95" t="s">
        <v>96</v>
      </c>
      <c r="B98" s="95">
        <v>643.67399999999998</v>
      </c>
      <c r="C98" s="95">
        <v>41.496200000000002</v>
      </c>
      <c r="D98" s="95">
        <v>685.17020000000002</v>
      </c>
      <c r="E98" s="95">
        <v>322.5</v>
      </c>
      <c r="F98" s="95">
        <v>212.06020000000001</v>
      </c>
      <c r="G98" s="95">
        <v>27.61</v>
      </c>
      <c r="H98" s="95">
        <v>66</v>
      </c>
      <c r="I98" s="95">
        <v>89.825800000000001</v>
      </c>
      <c r="J98" s="95"/>
      <c r="K98" s="95">
        <v>17</v>
      </c>
      <c r="L98" s="95">
        <v>16.375599999999999</v>
      </c>
      <c r="M98" s="95">
        <v>0.37469999999999998</v>
      </c>
      <c r="N98" s="95">
        <v>6.5385999999999997</v>
      </c>
      <c r="O98" s="95">
        <v>0</v>
      </c>
      <c r="P98" s="95">
        <v>719.69349999999997</v>
      </c>
    </row>
    <row r="99" spans="1:16" x14ac:dyDescent="0.25">
      <c r="A99" s="95" t="s">
        <v>97</v>
      </c>
      <c r="B99" s="95">
        <v>345.77589999999998</v>
      </c>
      <c r="C99" s="95">
        <v>21.220500000000001</v>
      </c>
      <c r="D99" s="95">
        <v>366.99639999999999</v>
      </c>
      <c r="E99" s="95">
        <v>149</v>
      </c>
      <c r="F99" s="95">
        <v>113.58540000000001</v>
      </c>
      <c r="G99" s="95">
        <v>8.8536999999999999</v>
      </c>
      <c r="H99" s="95">
        <v>56</v>
      </c>
      <c r="I99" s="95">
        <v>48.113199999999999</v>
      </c>
      <c r="J99" s="95">
        <v>5.9150999999999998</v>
      </c>
      <c r="K99" s="95">
        <v>2</v>
      </c>
      <c r="L99" s="95">
        <v>8.7712000000000003</v>
      </c>
      <c r="M99" s="95"/>
      <c r="N99" s="95">
        <v>0.45810000000000001</v>
      </c>
      <c r="O99" s="95">
        <v>0</v>
      </c>
      <c r="P99" s="95">
        <v>382.22329999999999</v>
      </c>
    </row>
    <row r="100" spans="1:16" x14ac:dyDescent="0.25">
      <c r="A100" s="95" t="s">
        <v>98</v>
      </c>
      <c r="B100" s="97">
        <v>1153.2829999999999</v>
      </c>
      <c r="C100" s="95">
        <v>46.056199999999997</v>
      </c>
      <c r="D100" s="97">
        <v>1199.3391999999999</v>
      </c>
      <c r="E100" s="95">
        <v>395.54</v>
      </c>
      <c r="F100" s="95">
        <v>371.19549999999998</v>
      </c>
      <c r="G100" s="95">
        <v>6.0861000000000001</v>
      </c>
      <c r="H100" s="95">
        <v>111</v>
      </c>
      <c r="I100" s="95">
        <v>157.23339999999999</v>
      </c>
      <c r="J100" s="95"/>
      <c r="K100" s="95">
        <v>13</v>
      </c>
      <c r="L100" s="95">
        <v>28.664200000000001</v>
      </c>
      <c r="M100" s="95"/>
      <c r="N100" s="95">
        <v>5.5180999999999996</v>
      </c>
      <c r="O100" s="95">
        <v>0</v>
      </c>
      <c r="P100" s="97">
        <v>1210.9434000000001</v>
      </c>
    </row>
    <row r="101" spans="1:16" x14ac:dyDescent="0.25">
      <c r="A101" s="95" t="s">
        <v>99</v>
      </c>
      <c r="B101" s="97">
        <v>5457.7694000000001</v>
      </c>
      <c r="C101" s="95">
        <v>139.5615</v>
      </c>
      <c r="D101" s="97">
        <v>5597.3308999999999</v>
      </c>
      <c r="E101" s="97">
        <v>1743.2</v>
      </c>
      <c r="F101" s="97">
        <v>1732.3739</v>
      </c>
      <c r="G101" s="95">
        <v>2.7065000000000001</v>
      </c>
      <c r="H101" s="95">
        <v>682</v>
      </c>
      <c r="I101" s="95">
        <v>733.81010000000003</v>
      </c>
      <c r="J101" s="95"/>
      <c r="K101" s="95">
        <v>241</v>
      </c>
      <c r="L101" s="95">
        <v>133.77619999999999</v>
      </c>
      <c r="M101" s="95">
        <v>64.334299999999999</v>
      </c>
      <c r="N101" s="95">
        <v>21.5397</v>
      </c>
      <c r="O101" s="95">
        <v>0</v>
      </c>
      <c r="P101" s="97">
        <v>5685.9114</v>
      </c>
    </row>
    <row r="102" spans="1:16" x14ac:dyDescent="0.25">
      <c r="A102" s="95" t="s">
        <v>100</v>
      </c>
      <c r="B102" s="95">
        <v>608.94809999999995</v>
      </c>
      <c r="C102" s="95">
        <v>22.752300000000002</v>
      </c>
      <c r="D102" s="95">
        <v>631.70039999999995</v>
      </c>
      <c r="E102" s="95">
        <v>252.68</v>
      </c>
      <c r="F102" s="95">
        <v>195.51130000000001</v>
      </c>
      <c r="G102" s="95">
        <v>14.292199999999999</v>
      </c>
      <c r="H102" s="95">
        <v>84</v>
      </c>
      <c r="I102" s="95">
        <v>82.815899999999999</v>
      </c>
      <c r="J102" s="95">
        <v>0.8881</v>
      </c>
      <c r="K102" s="95">
        <v>25</v>
      </c>
      <c r="L102" s="95">
        <v>15.0976</v>
      </c>
      <c r="M102" s="95">
        <v>5.9413999999999998</v>
      </c>
      <c r="N102" s="95">
        <v>7.5526999999999997</v>
      </c>
      <c r="O102" s="95">
        <v>0</v>
      </c>
      <c r="P102" s="95">
        <v>660.37480000000005</v>
      </c>
    </row>
    <row r="103" spans="1:16" x14ac:dyDescent="0.25">
      <c r="A103" s="95" t="s">
        <v>101</v>
      </c>
      <c r="B103" s="95">
        <v>939.6114</v>
      </c>
      <c r="C103" s="95">
        <v>28.477699999999999</v>
      </c>
      <c r="D103" s="95">
        <v>968.08910000000003</v>
      </c>
      <c r="E103" s="95">
        <v>517.5</v>
      </c>
      <c r="F103" s="95">
        <v>299.62360000000001</v>
      </c>
      <c r="G103" s="95">
        <v>54.469099999999997</v>
      </c>
      <c r="H103" s="95">
        <v>160</v>
      </c>
      <c r="I103" s="95">
        <v>126.9165</v>
      </c>
      <c r="J103" s="95">
        <v>24.8126</v>
      </c>
      <c r="K103" s="95">
        <v>3</v>
      </c>
      <c r="L103" s="95">
        <v>23.1373</v>
      </c>
      <c r="M103" s="95"/>
      <c r="N103" s="95">
        <v>0</v>
      </c>
      <c r="O103" s="95">
        <v>0</v>
      </c>
      <c r="P103" s="97">
        <v>1047.3707999999999</v>
      </c>
    </row>
    <row r="104" spans="1:16" x14ac:dyDescent="0.25">
      <c r="A104" s="95" t="s">
        <v>102</v>
      </c>
      <c r="B104" s="97">
        <v>3168.7496000000001</v>
      </c>
      <c r="C104" s="95">
        <v>69.765199999999993</v>
      </c>
      <c r="D104" s="97">
        <v>3238.5147999999999</v>
      </c>
      <c r="E104" s="95">
        <v>573.71</v>
      </c>
      <c r="F104" s="95">
        <v>1002.3203</v>
      </c>
      <c r="G104" s="95"/>
      <c r="H104" s="95">
        <v>376</v>
      </c>
      <c r="I104" s="95">
        <v>424.5693</v>
      </c>
      <c r="J104" s="95"/>
      <c r="K104" s="95">
        <v>8</v>
      </c>
      <c r="L104" s="95">
        <v>77.400499999999994</v>
      </c>
      <c r="M104" s="95"/>
      <c r="N104" s="95">
        <v>10.6576</v>
      </c>
      <c r="O104" s="95">
        <v>0</v>
      </c>
      <c r="P104" s="97">
        <v>3249.1723999999999</v>
      </c>
    </row>
    <row r="105" spans="1:16" x14ac:dyDescent="0.25">
      <c r="A105" s="95" t="s">
        <v>103</v>
      </c>
      <c r="B105" s="97">
        <v>2332.1932000000002</v>
      </c>
      <c r="C105" s="95">
        <v>76.397300000000001</v>
      </c>
      <c r="D105" s="97">
        <v>2408.5904999999998</v>
      </c>
      <c r="E105" s="95">
        <v>335.78</v>
      </c>
      <c r="F105" s="95">
        <v>745.4588</v>
      </c>
      <c r="G105" s="95"/>
      <c r="H105" s="95">
        <v>188</v>
      </c>
      <c r="I105" s="95">
        <v>315.76620000000003</v>
      </c>
      <c r="J105" s="95"/>
      <c r="K105" s="95">
        <v>7</v>
      </c>
      <c r="L105" s="95">
        <v>57.565300000000001</v>
      </c>
      <c r="M105" s="95"/>
      <c r="N105" s="95">
        <v>0</v>
      </c>
      <c r="O105" s="95">
        <v>0</v>
      </c>
      <c r="P105" s="97">
        <v>2408.5904999999998</v>
      </c>
    </row>
    <row r="106" spans="1:16" x14ac:dyDescent="0.25">
      <c r="A106" s="95" t="s">
        <v>104</v>
      </c>
      <c r="B106" s="97">
        <v>2298.3654000000001</v>
      </c>
      <c r="C106" s="95">
        <v>96.141900000000007</v>
      </c>
      <c r="D106" s="97">
        <v>2394.5073000000002</v>
      </c>
      <c r="E106" s="97">
        <v>1208.48</v>
      </c>
      <c r="F106" s="95">
        <v>741.1</v>
      </c>
      <c r="G106" s="95">
        <v>116.845</v>
      </c>
      <c r="H106" s="95">
        <v>312</v>
      </c>
      <c r="I106" s="95">
        <v>313.91989999999998</v>
      </c>
      <c r="J106" s="95"/>
      <c r="K106" s="95"/>
      <c r="L106" s="95">
        <v>57.228700000000003</v>
      </c>
      <c r="M106" s="95"/>
      <c r="N106" s="95">
        <v>0</v>
      </c>
      <c r="O106" s="95">
        <v>0</v>
      </c>
      <c r="P106" s="97">
        <v>2511.3523</v>
      </c>
    </row>
    <row r="107" spans="1:16" x14ac:dyDescent="0.25">
      <c r="A107" s="95" t="s">
        <v>105</v>
      </c>
      <c r="B107" s="97">
        <v>11238.5836</v>
      </c>
      <c r="C107" s="95">
        <v>389.56299999999999</v>
      </c>
      <c r="D107" s="97">
        <v>11628.1466</v>
      </c>
      <c r="E107" s="97">
        <v>2506.98</v>
      </c>
      <c r="F107" s="97">
        <v>3598.9114</v>
      </c>
      <c r="G107" s="95"/>
      <c r="H107" s="92">
        <v>1381</v>
      </c>
      <c r="I107" s="97">
        <v>1524.45</v>
      </c>
      <c r="J107" s="95"/>
      <c r="K107" s="95">
        <v>199</v>
      </c>
      <c r="L107" s="95">
        <v>277.91269999999997</v>
      </c>
      <c r="M107" s="95"/>
      <c r="N107" s="95">
        <v>36.615900000000003</v>
      </c>
      <c r="O107" s="95">
        <v>0</v>
      </c>
      <c r="P107" s="97">
        <v>11664.762500000001</v>
      </c>
    </row>
    <row r="108" spans="1:16" x14ac:dyDescent="0.25">
      <c r="A108" s="95" t="s">
        <v>508</v>
      </c>
      <c r="B108" s="95">
        <v>22.135200000000001</v>
      </c>
      <c r="C108" s="95"/>
      <c r="D108" s="95">
        <v>17.5382</v>
      </c>
      <c r="E108" s="95">
        <v>12</v>
      </c>
      <c r="F108" s="95">
        <v>6.8507999999999996</v>
      </c>
      <c r="G108" s="95">
        <v>1.2873000000000001</v>
      </c>
      <c r="H108" s="95">
        <v>2</v>
      </c>
      <c r="I108" s="95">
        <v>2.2993000000000001</v>
      </c>
      <c r="J108" s="95"/>
      <c r="K108" s="95"/>
      <c r="L108" s="95">
        <v>0.41920000000000002</v>
      </c>
      <c r="M108" s="95"/>
      <c r="N108" s="95">
        <v>0</v>
      </c>
      <c r="O108" s="95">
        <v>0</v>
      </c>
      <c r="P108" s="95">
        <v>23.422499999999999</v>
      </c>
    </row>
    <row r="109" spans="1:16" x14ac:dyDescent="0.25">
      <c r="A109" s="95" t="s">
        <v>106</v>
      </c>
      <c r="B109" s="97">
        <v>18767.585299999999</v>
      </c>
      <c r="C109" s="95">
        <v>665.62249999999995</v>
      </c>
      <c r="D109" s="97">
        <v>19433.2078</v>
      </c>
      <c r="E109" s="97">
        <v>9237.77</v>
      </c>
      <c r="F109" s="97">
        <v>6014.5778</v>
      </c>
      <c r="G109" s="95">
        <v>805.798</v>
      </c>
      <c r="H109" s="92">
        <v>2454</v>
      </c>
      <c r="I109" s="97">
        <v>2547.6934999999999</v>
      </c>
      <c r="J109" s="95"/>
      <c r="K109" s="92">
        <v>1580</v>
      </c>
      <c r="L109" s="95">
        <v>464.45370000000003</v>
      </c>
      <c r="M109" s="95">
        <v>669.32780000000002</v>
      </c>
      <c r="N109" s="95">
        <v>113.82259999999999</v>
      </c>
      <c r="O109" s="95">
        <v>0</v>
      </c>
      <c r="P109" s="97">
        <v>21022.156200000001</v>
      </c>
    </row>
    <row r="110" spans="1:16" x14ac:dyDescent="0.25">
      <c r="A110" s="95" t="s">
        <v>107</v>
      </c>
      <c r="B110" s="97">
        <v>1413.2029</v>
      </c>
      <c r="C110" s="95">
        <v>65.979399999999998</v>
      </c>
      <c r="D110" s="97">
        <v>1479.1822999999999</v>
      </c>
      <c r="E110" s="95">
        <v>606.24</v>
      </c>
      <c r="F110" s="95">
        <v>457.80689999999998</v>
      </c>
      <c r="G110" s="95">
        <v>37.1083</v>
      </c>
      <c r="H110" s="95">
        <v>215</v>
      </c>
      <c r="I110" s="95">
        <v>193.92080000000001</v>
      </c>
      <c r="J110" s="95">
        <v>15.8094</v>
      </c>
      <c r="K110" s="95">
        <v>8</v>
      </c>
      <c r="L110" s="95">
        <v>35.352499999999999</v>
      </c>
      <c r="M110" s="95"/>
      <c r="N110" s="95">
        <v>18.609200000000001</v>
      </c>
      <c r="O110" s="95">
        <v>0</v>
      </c>
      <c r="P110" s="97">
        <v>1550.7092</v>
      </c>
    </row>
    <row r="111" spans="1:16" x14ac:dyDescent="0.25">
      <c r="A111" s="95" t="s">
        <v>108</v>
      </c>
      <c r="B111" s="95">
        <v>806.84190000000001</v>
      </c>
      <c r="C111" s="95">
        <v>37.867400000000004</v>
      </c>
      <c r="D111" s="95">
        <v>844.70929999999998</v>
      </c>
      <c r="E111" s="95">
        <v>265.77</v>
      </c>
      <c r="F111" s="95">
        <v>261.4375</v>
      </c>
      <c r="G111" s="95">
        <v>1.0831</v>
      </c>
      <c r="H111" s="95">
        <v>100</v>
      </c>
      <c r="I111" s="95">
        <v>110.7414</v>
      </c>
      <c r="J111" s="95"/>
      <c r="K111" s="95"/>
      <c r="L111" s="95">
        <v>20.188600000000001</v>
      </c>
      <c r="M111" s="95"/>
      <c r="N111" s="95">
        <v>0</v>
      </c>
      <c r="O111" s="95">
        <v>0</v>
      </c>
      <c r="P111" s="95">
        <v>845.79240000000004</v>
      </c>
    </row>
    <row r="112" spans="1:16" x14ac:dyDescent="0.25">
      <c r="A112" s="95" t="s">
        <v>109</v>
      </c>
      <c r="B112" s="95">
        <v>589.88919999999996</v>
      </c>
      <c r="C112" s="95">
        <v>18.303000000000001</v>
      </c>
      <c r="D112" s="95">
        <v>608.19219999999996</v>
      </c>
      <c r="E112" s="95">
        <v>241</v>
      </c>
      <c r="F112" s="95">
        <v>188.2355</v>
      </c>
      <c r="G112" s="95">
        <v>13.1911</v>
      </c>
      <c r="H112" s="95">
        <v>102</v>
      </c>
      <c r="I112" s="95">
        <v>79.733999999999995</v>
      </c>
      <c r="J112" s="95">
        <v>16.6995</v>
      </c>
      <c r="K112" s="95">
        <v>5</v>
      </c>
      <c r="L112" s="95">
        <v>14.5358</v>
      </c>
      <c r="M112" s="95"/>
      <c r="N112" s="95">
        <v>0</v>
      </c>
      <c r="O112" s="95">
        <v>0</v>
      </c>
      <c r="P112" s="95">
        <v>638.08280000000002</v>
      </c>
    </row>
    <row r="113" spans="1:16" x14ac:dyDescent="0.25">
      <c r="A113" s="95" t="s">
        <v>110</v>
      </c>
      <c r="B113" s="95">
        <v>552.03369999999995</v>
      </c>
      <c r="C113" s="95">
        <v>13.372299999999999</v>
      </c>
      <c r="D113" s="95">
        <v>565.40599999999995</v>
      </c>
      <c r="E113" s="95">
        <v>167</v>
      </c>
      <c r="F113" s="95">
        <v>174.9932</v>
      </c>
      <c r="G113" s="95"/>
      <c r="H113" s="95">
        <v>82</v>
      </c>
      <c r="I113" s="95">
        <v>74.124700000000004</v>
      </c>
      <c r="J113" s="95">
        <v>5.9065000000000003</v>
      </c>
      <c r="K113" s="95"/>
      <c r="L113" s="95">
        <v>13.513199999999999</v>
      </c>
      <c r="M113" s="95"/>
      <c r="N113" s="95">
        <v>0</v>
      </c>
      <c r="O113" s="95">
        <v>0</v>
      </c>
      <c r="P113" s="95">
        <v>571.3125</v>
      </c>
    </row>
    <row r="114" spans="1:16" x14ac:dyDescent="0.25">
      <c r="A114" s="95" t="s">
        <v>111</v>
      </c>
      <c r="B114" s="97">
        <v>1098.0603000000001</v>
      </c>
      <c r="C114" s="95">
        <v>39.609499999999997</v>
      </c>
      <c r="D114" s="97">
        <v>1137.6697999999999</v>
      </c>
      <c r="E114" s="95">
        <v>106.14</v>
      </c>
      <c r="F114" s="95">
        <v>352.10879999999997</v>
      </c>
      <c r="G114" s="95"/>
      <c r="H114" s="95">
        <v>142</v>
      </c>
      <c r="I114" s="95">
        <v>149.14850000000001</v>
      </c>
      <c r="J114" s="95"/>
      <c r="K114" s="95"/>
      <c r="L114" s="95">
        <v>27.190300000000001</v>
      </c>
      <c r="M114" s="95"/>
      <c r="N114" s="95">
        <v>0</v>
      </c>
      <c r="O114" s="95">
        <v>0</v>
      </c>
      <c r="P114" s="97">
        <v>1137.6697999999999</v>
      </c>
    </row>
    <row r="115" spans="1:16" x14ac:dyDescent="0.25">
      <c r="A115" s="95" t="s">
        <v>112</v>
      </c>
      <c r="B115" s="95">
        <v>561.51880000000006</v>
      </c>
      <c r="C115" s="95">
        <v>18.1464</v>
      </c>
      <c r="D115" s="95">
        <v>579.66520000000003</v>
      </c>
      <c r="E115" s="95">
        <v>121</v>
      </c>
      <c r="F115" s="95">
        <v>179.40639999999999</v>
      </c>
      <c r="G115" s="95"/>
      <c r="H115" s="95">
        <v>34</v>
      </c>
      <c r="I115" s="95">
        <v>75.994100000000003</v>
      </c>
      <c r="J115" s="95"/>
      <c r="K115" s="95"/>
      <c r="L115" s="95">
        <v>13.853999999999999</v>
      </c>
      <c r="M115" s="95"/>
      <c r="N115" s="95">
        <v>0</v>
      </c>
      <c r="O115" s="95">
        <v>0</v>
      </c>
      <c r="P115" s="95">
        <v>579.66520000000003</v>
      </c>
    </row>
    <row r="116" spans="1:16" x14ac:dyDescent="0.25">
      <c r="A116" s="95" t="s">
        <v>113</v>
      </c>
      <c r="B116" s="97">
        <v>7320.3402999999998</v>
      </c>
      <c r="C116" s="95">
        <v>296.02379999999999</v>
      </c>
      <c r="D116" s="97">
        <v>7616.3640999999998</v>
      </c>
      <c r="E116" s="97">
        <v>4312.92</v>
      </c>
      <c r="F116" s="97">
        <v>2357.2647000000002</v>
      </c>
      <c r="G116" s="95">
        <v>488.91379999999998</v>
      </c>
      <c r="H116" s="92">
        <v>1068</v>
      </c>
      <c r="I116" s="95">
        <v>998.50530000000003</v>
      </c>
      <c r="J116" s="95">
        <v>52.121000000000002</v>
      </c>
      <c r="K116" s="95">
        <v>210</v>
      </c>
      <c r="L116" s="95">
        <v>182.03110000000001</v>
      </c>
      <c r="M116" s="95">
        <v>16.781300000000002</v>
      </c>
      <c r="N116" s="95">
        <v>104.9859</v>
      </c>
      <c r="O116" s="95">
        <v>0</v>
      </c>
      <c r="P116" s="97">
        <v>8279.1661000000004</v>
      </c>
    </row>
    <row r="117" spans="1:16" x14ac:dyDescent="0.25">
      <c r="A117" s="95" t="s">
        <v>509</v>
      </c>
      <c r="B117" s="95">
        <v>121.4418</v>
      </c>
      <c r="C117" s="95"/>
      <c r="D117" s="95">
        <v>75.328599999999994</v>
      </c>
      <c r="E117" s="95">
        <v>53</v>
      </c>
      <c r="F117" s="95">
        <v>37.586199999999998</v>
      </c>
      <c r="G117" s="95">
        <v>3.8534000000000002</v>
      </c>
      <c r="H117" s="95">
        <v>16</v>
      </c>
      <c r="I117" s="95">
        <v>9.8756000000000004</v>
      </c>
      <c r="J117" s="95">
        <v>4.5933000000000002</v>
      </c>
      <c r="K117" s="95"/>
      <c r="L117" s="95">
        <v>1.8004</v>
      </c>
      <c r="M117" s="95"/>
      <c r="N117" s="95">
        <v>0.83299999999999996</v>
      </c>
      <c r="O117" s="95">
        <v>0</v>
      </c>
      <c r="P117" s="95">
        <v>130.72149999999999</v>
      </c>
    </row>
    <row r="118" spans="1:16" x14ac:dyDescent="0.25">
      <c r="A118" s="95" t="s">
        <v>114</v>
      </c>
      <c r="B118" s="95">
        <v>73.927099999999996</v>
      </c>
      <c r="C118" s="95"/>
      <c r="D118" s="95">
        <v>73.927099999999996</v>
      </c>
      <c r="E118" s="95">
        <v>76.55</v>
      </c>
      <c r="F118" s="95">
        <v>22.880400000000002</v>
      </c>
      <c r="G118" s="95">
        <v>13.417400000000001</v>
      </c>
      <c r="H118" s="95">
        <v>11</v>
      </c>
      <c r="I118" s="95">
        <v>9.6918000000000006</v>
      </c>
      <c r="J118" s="95">
        <v>0.98109999999999997</v>
      </c>
      <c r="K118" s="95"/>
      <c r="L118" s="95">
        <v>1.7668999999999999</v>
      </c>
      <c r="M118" s="95"/>
      <c r="N118" s="95">
        <v>0</v>
      </c>
      <c r="O118" s="95">
        <v>0</v>
      </c>
      <c r="P118" s="95">
        <v>88.325599999999994</v>
      </c>
    </row>
    <row r="119" spans="1:16" x14ac:dyDescent="0.25">
      <c r="A119" s="95" t="s">
        <v>115</v>
      </c>
      <c r="B119" s="95">
        <v>133.24789999999999</v>
      </c>
      <c r="C119" s="95"/>
      <c r="D119" s="95">
        <v>133.24789999999999</v>
      </c>
      <c r="E119" s="95">
        <v>63</v>
      </c>
      <c r="F119" s="95">
        <v>41.240200000000002</v>
      </c>
      <c r="G119" s="95">
        <v>5.4398999999999997</v>
      </c>
      <c r="H119" s="95">
        <v>13</v>
      </c>
      <c r="I119" s="95">
        <v>17.468800000000002</v>
      </c>
      <c r="J119" s="95"/>
      <c r="K119" s="95">
        <v>2</v>
      </c>
      <c r="L119" s="95">
        <v>3.1846000000000001</v>
      </c>
      <c r="M119" s="95"/>
      <c r="N119" s="95">
        <v>0</v>
      </c>
      <c r="O119" s="95">
        <v>0</v>
      </c>
      <c r="P119" s="95">
        <v>138.68780000000001</v>
      </c>
    </row>
    <row r="120" spans="1:16" x14ac:dyDescent="0.25">
      <c r="A120" s="95" t="s">
        <v>116</v>
      </c>
      <c r="B120" s="95">
        <v>191.76650000000001</v>
      </c>
      <c r="C120" s="95"/>
      <c r="D120" s="95">
        <v>191.76650000000001</v>
      </c>
      <c r="E120" s="95">
        <v>80</v>
      </c>
      <c r="F120" s="95">
        <v>59.351700000000001</v>
      </c>
      <c r="G120" s="95">
        <v>5.1620999999999997</v>
      </c>
      <c r="H120" s="95">
        <v>34</v>
      </c>
      <c r="I120" s="95">
        <v>25.140599999999999</v>
      </c>
      <c r="J120" s="95">
        <v>6.6445999999999996</v>
      </c>
      <c r="K120" s="95"/>
      <c r="L120" s="95">
        <v>4.5831999999999997</v>
      </c>
      <c r="M120" s="95"/>
      <c r="N120" s="95">
        <v>0</v>
      </c>
      <c r="O120" s="95">
        <v>0</v>
      </c>
      <c r="P120" s="95">
        <v>203.57320000000001</v>
      </c>
    </row>
    <row r="121" spans="1:16" x14ac:dyDescent="0.25">
      <c r="A121" s="95" t="s">
        <v>117</v>
      </c>
      <c r="B121" s="95">
        <v>188.3939</v>
      </c>
      <c r="C121" s="95"/>
      <c r="D121" s="95">
        <v>188.3939</v>
      </c>
      <c r="E121" s="95">
        <v>61</v>
      </c>
      <c r="F121" s="95">
        <v>58.307899999999997</v>
      </c>
      <c r="G121" s="95">
        <v>0.67300000000000004</v>
      </c>
      <c r="H121" s="95">
        <v>34</v>
      </c>
      <c r="I121" s="95">
        <v>24.698399999999999</v>
      </c>
      <c r="J121" s="95">
        <v>6.9762000000000004</v>
      </c>
      <c r="K121" s="95"/>
      <c r="L121" s="95">
        <v>4.5026000000000002</v>
      </c>
      <c r="M121" s="95"/>
      <c r="N121" s="95">
        <v>0</v>
      </c>
      <c r="O121" s="95">
        <v>0</v>
      </c>
      <c r="P121" s="95">
        <v>196.04310000000001</v>
      </c>
    </row>
    <row r="122" spans="1:16" x14ac:dyDescent="0.25">
      <c r="A122" s="95" t="s">
        <v>118</v>
      </c>
      <c r="B122" s="97">
        <v>1375.9404999999999</v>
      </c>
      <c r="C122" s="95">
        <v>56.350200000000001</v>
      </c>
      <c r="D122" s="97">
        <v>1432.2907</v>
      </c>
      <c r="E122" s="95">
        <v>782.98</v>
      </c>
      <c r="F122" s="95">
        <v>443.29399999999998</v>
      </c>
      <c r="G122" s="95">
        <v>84.921499999999995</v>
      </c>
      <c r="H122" s="95">
        <v>267</v>
      </c>
      <c r="I122" s="95">
        <v>187.77330000000001</v>
      </c>
      <c r="J122" s="95">
        <v>59.42</v>
      </c>
      <c r="K122" s="95">
        <v>5</v>
      </c>
      <c r="L122" s="95">
        <v>34.231699999999996</v>
      </c>
      <c r="M122" s="95"/>
      <c r="N122" s="95">
        <v>19.3734</v>
      </c>
      <c r="O122" s="95">
        <v>0</v>
      </c>
      <c r="P122" s="97">
        <v>1596.0056</v>
      </c>
    </row>
    <row r="123" spans="1:16" x14ac:dyDescent="0.25">
      <c r="A123" s="95" t="s">
        <v>119</v>
      </c>
      <c r="B123" s="95">
        <v>753.26210000000003</v>
      </c>
      <c r="C123" s="95">
        <v>37.489600000000003</v>
      </c>
      <c r="D123" s="95">
        <v>790.75170000000003</v>
      </c>
      <c r="E123" s="95">
        <v>407</v>
      </c>
      <c r="F123" s="95">
        <v>244.73769999999999</v>
      </c>
      <c r="G123" s="95">
        <v>40.565600000000003</v>
      </c>
      <c r="H123" s="95">
        <v>128</v>
      </c>
      <c r="I123" s="95">
        <v>103.6675</v>
      </c>
      <c r="J123" s="95">
        <v>18.249300000000002</v>
      </c>
      <c r="K123" s="95">
        <v>1</v>
      </c>
      <c r="L123" s="95">
        <v>18.899000000000001</v>
      </c>
      <c r="M123" s="95"/>
      <c r="N123" s="95">
        <v>0</v>
      </c>
      <c r="O123" s="95">
        <v>0</v>
      </c>
      <c r="P123" s="95">
        <v>849.56659999999999</v>
      </c>
    </row>
    <row r="124" spans="1:16" x14ac:dyDescent="0.25">
      <c r="A124" s="95" t="s">
        <v>120</v>
      </c>
      <c r="B124" s="97">
        <v>1179.4031</v>
      </c>
      <c r="C124" s="95">
        <v>41.201099999999997</v>
      </c>
      <c r="D124" s="97">
        <v>1220.6042</v>
      </c>
      <c r="E124" s="95">
        <v>659.4</v>
      </c>
      <c r="F124" s="95">
        <v>377.77699999999999</v>
      </c>
      <c r="G124" s="95">
        <v>70.405799999999999</v>
      </c>
      <c r="H124" s="95">
        <v>221</v>
      </c>
      <c r="I124" s="95">
        <v>160.02119999999999</v>
      </c>
      <c r="J124" s="95">
        <v>45.734099999999998</v>
      </c>
      <c r="K124" s="95">
        <v>14</v>
      </c>
      <c r="L124" s="95">
        <v>29.1724</v>
      </c>
      <c r="M124" s="95"/>
      <c r="N124" s="95">
        <v>0</v>
      </c>
      <c r="O124" s="95">
        <v>0</v>
      </c>
      <c r="P124" s="97">
        <v>1336.7440999999999</v>
      </c>
    </row>
    <row r="125" spans="1:16" x14ac:dyDescent="0.25">
      <c r="A125" s="95" t="s">
        <v>121</v>
      </c>
      <c r="B125" s="95">
        <v>822.71429999999998</v>
      </c>
      <c r="C125" s="95">
        <v>38.444099999999999</v>
      </c>
      <c r="D125" s="95">
        <v>861.15840000000003</v>
      </c>
      <c r="E125" s="95">
        <v>491</v>
      </c>
      <c r="F125" s="95">
        <v>266.52850000000001</v>
      </c>
      <c r="G125" s="95">
        <v>56.117899999999999</v>
      </c>
      <c r="H125" s="95">
        <v>138</v>
      </c>
      <c r="I125" s="95">
        <v>112.89790000000001</v>
      </c>
      <c r="J125" s="95">
        <v>18.826599999999999</v>
      </c>
      <c r="K125" s="95"/>
      <c r="L125" s="95">
        <v>20.581700000000001</v>
      </c>
      <c r="M125" s="95"/>
      <c r="N125" s="95">
        <v>0</v>
      </c>
      <c r="O125" s="95">
        <v>0</v>
      </c>
      <c r="P125" s="95">
        <v>936.10289999999998</v>
      </c>
    </row>
    <row r="126" spans="1:16" x14ac:dyDescent="0.25">
      <c r="A126" s="95" t="s">
        <v>122</v>
      </c>
      <c r="B126" s="95">
        <v>245.03399999999999</v>
      </c>
      <c r="C126" s="95"/>
      <c r="D126" s="95">
        <v>245.03399999999999</v>
      </c>
      <c r="E126" s="95">
        <v>138.02000000000001</v>
      </c>
      <c r="F126" s="95">
        <v>75.837999999999994</v>
      </c>
      <c r="G126" s="95">
        <v>15.545500000000001</v>
      </c>
      <c r="H126" s="95">
        <v>30</v>
      </c>
      <c r="I126" s="95">
        <v>32.124000000000002</v>
      </c>
      <c r="J126" s="95"/>
      <c r="K126" s="95">
        <v>1</v>
      </c>
      <c r="L126" s="95">
        <v>5.8563000000000001</v>
      </c>
      <c r="M126" s="95"/>
      <c r="N126" s="95">
        <v>0</v>
      </c>
      <c r="O126" s="95">
        <v>0</v>
      </c>
      <c r="P126" s="95">
        <v>260.5795</v>
      </c>
    </row>
    <row r="127" spans="1:16" x14ac:dyDescent="0.25">
      <c r="A127" s="95" t="s">
        <v>123</v>
      </c>
      <c r="B127" s="95">
        <v>186.2193</v>
      </c>
      <c r="C127" s="95"/>
      <c r="D127" s="95">
        <v>186.2193</v>
      </c>
      <c r="E127" s="95">
        <v>48</v>
      </c>
      <c r="F127" s="95">
        <v>57.634900000000002</v>
      </c>
      <c r="G127" s="95"/>
      <c r="H127" s="95">
        <v>18</v>
      </c>
      <c r="I127" s="95">
        <v>24.413399999999999</v>
      </c>
      <c r="J127" s="95"/>
      <c r="K127" s="95"/>
      <c r="L127" s="95">
        <v>4.4505999999999997</v>
      </c>
      <c r="M127" s="95"/>
      <c r="N127" s="95">
        <v>0</v>
      </c>
      <c r="O127" s="95">
        <v>0</v>
      </c>
      <c r="P127" s="95">
        <v>186.2193</v>
      </c>
    </row>
    <row r="128" spans="1:16" x14ac:dyDescent="0.25">
      <c r="A128" s="95" t="s">
        <v>124</v>
      </c>
      <c r="B128" s="95">
        <v>137.3852</v>
      </c>
      <c r="C128" s="95"/>
      <c r="D128" s="95">
        <v>137.3852</v>
      </c>
      <c r="E128" s="95">
        <v>97.63</v>
      </c>
      <c r="F128" s="95">
        <v>42.520699999999998</v>
      </c>
      <c r="G128" s="95">
        <v>13.7773</v>
      </c>
      <c r="H128" s="95">
        <v>19</v>
      </c>
      <c r="I128" s="95">
        <v>18.011199999999999</v>
      </c>
      <c r="J128" s="95">
        <v>0.74160000000000004</v>
      </c>
      <c r="K128" s="95"/>
      <c r="L128" s="95">
        <v>3.2835000000000001</v>
      </c>
      <c r="M128" s="95"/>
      <c r="N128" s="95">
        <v>0</v>
      </c>
      <c r="O128" s="95">
        <v>0</v>
      </c>
      <c r="P128" s="95">
        <v>151.9041</v>
      </c>
    </row>
    <row r="129" spans="1:16" x14ac:dyDescent="0.25">
      <c r="A129" s="95" t="s">
        <v>125</v>
      </c>
      <c r="B129" s="95">
        <v>300.92329999999998</v>
      </c>
      <c r="C129" s="95">
        <v>6.5632999999999999</v>
      </c>
      <c r="D129" s="95">
        <v>307.48660000000001</v>
      </c>
      <c r="E129" s="95">
        <v>187.35</v>
      </c>
      <c r="F129" s="95">
        <v>95.167100000000005</v>
      </c>
      <c r="G129" s="95">
        <v>23.0457</v>
      </c>
      <c r="H129" s="95">
        <v>54</v>
      </c>
      <c r="I129" s="95">
        <v>40.311500000000002</v>
      </c>
      <c r="J129" s="95">
        <v>10.266400000000001</v>
      </c>
      <c r="K129" s="95"/>
      <c r="L129" s="95">
        <v>7.3489000000000004</v>
      </c>
      <c r="M129" s="95"/>
      <c r="N129" s="95">
        <v>0</v>
      </c>
      <c r="O129" s="95">
        <v>0</v>
      </c>
      <c r="P129" s="95">
        <v>340.7987</v>
      </c>
    </row>
    <row r="130" spans="1:16" x14ac:dyDescent="0.25">
      <c r="A130" s="95" t="s">
        <v>126</v>
      </c>
      <c r="B130" s="97">
        <v>1540.6982</v>
      </c>
      <c r="C130" s="95">
        <v>40.573599999999999</v>
      </c>
      <c r="D130" s="97">
        <v>1581.2718</v>
      </c>
      <c r="E130" s="95">
        <v>921.57</v>
      </c>
      <c r="F130" s="95">
        <v>489.40359999999998</v>
      </c>
      <c r="G130" s="95">
        <v>108.0416</v>
      </c>
      <c r="H130" s="95">
        <v>257</v>
      </c>
      <c r="I130" s="95">
        <v>207.3047</v>
      </c>
      <c r="J130" s="95">
        <v>37.271500000000003</v>
      </c>
      <c r="K130" s="95">
        <v>8</v>
      </c>
      <c r="L130" s="95">
        <v>37.792400000000001</v>
      </c>
      <c r="M130" s="95"/>
      <c r="N130" s="95">
        <v>5.4558</v>
      </c>
      <c r="O130" s="95">
        <v>0</v>
      </c>
      <c r="P130" s="97">
        <v>1732.0407</v>
      </c>
    </row>
    <row r="131" spans="1:16" x14ac:dyDescent="0.25">
      <c r="A131" s="95" t="s">
        <v>127</v>
      </c>
      <c r="B131" s="95">
        <v>172.01669999999999</v>
      </c>
      <c r="C131" s="95"/>
      <c r="D131" s="95">
        <v>172.01669999999999</v>
      </c>
      <c r="E131" s="95">
        <v>119</v>
      </c>
      <c r="F131" s="95">
        <v>53.239199999999997</v>
      </c>
      <c r="G131" s="95">
        <v>16.440200000000001</v>
      </c>
      <c r="H131" s="95">
        <v>21</v>
      </c>
      <c r="I131" s="95">
        <v>22.551400000000001</v>
      </c>
      <c r="J131" s="95"/>
      <c r="K131" s="95"/>
      <c r="L131" s="95">
        <v>4.1112000000000002</v>
      </c>
      <c r="M131" s="95"/>
      <c r="N131" s="95">
        <v>0</v>
      </c>
      <c r="O131" s="95">
        <v>0</v>
      </c>
      <c r="P131" s="95">
        <v>188.45689999999999</v>
      </c>
    </row>
    <row r="132" spans="1:16" x14ac:dyDescent="0.25">
      <c r="A132" s="95" t="s">
        <v>128</v>
      </c>
      <c r="B132" s="95">
        <v>122.22190000000001</v>
      </c>
      <c r="C132" s="95">
        <v>6.3737000000000004</v>
      </c>
      <c r="D132" s="95">
        <v>128.59559999999999</v>
      </c>
      <c r="E132" s="95">
        <v>48</v>
      </c>
      <c r="F132" s="95">
        <v>39.8003</v>
      </c>
      <c r="G132" s="95">
        <v>2.0499000000000001</v>
      </c>
      <c r="H132" s="95">
        <v>17</v>
      </c>
      <c r="I132" s="95">
        <v>16.858899999999998</v>
      </c>
      <c r="J132" s="95">
        <v>0.10580000000000001</v>
      </c>
      <c r="K132" s="95"/>
      <c r="L132" s="95">
        <v>3.0733999999999999</v>
      </c>
      <c r="M132" s="95"/>
      <c r="N132" s="95">
        <v>0.46250000000000002</v>
      </c>
      <c r="O132" s="95">
        <v>0</v>
      </c>
      <c r="P132" s="95">
        <v>131.21379999999999</v>
      </c>
    </row>
    <row r="133" spans="1:16" x14ac:dyDescent="0.25">
      <c r="A133" s="95" t="s">
        <v>129</v>
      </c>
      <c r="B133" s="95">
        <v>52.288400000000003</v>
      </c>
      <c r="C133" s="95"/>
      <c r="D133" s="95">
        <v>52.288400000000003</v>
      </c>
      <c r="E133" s="95">
        <v>41.22</v>
      </c>
      <c r="F133" s="95">
        <v>16.183299999999999</v>
      </c>
      <c r="G133" s="95">
        <v>6.2591999999999999</v>
      </c>
      <c r="H133" s="95">
        <v>10</v>
      </c>
      <c r="I133" s="95">
        <v>6.8550000000000004</v>
      </c>
      <c r="J133" s="95">
        <v>2.3586999999999998</v>
      </c>
      <c r="K133" s="95"/>
      <c r="L133" s="95">
        <v>1.2497</v>
      </c>
      <c r="M133" s="95"/>
      <c r="N133" s="95">
        <v>0</v>
      </c>
      <c r="O133" s="95">
        <v>0</v>
      </c>
      <c r="P133" s="95">
        <v>60.906300000000002</v>
      </c>
    </row>
    <row r="134" spans="1:16" x14ac:dyDescent="0.25">
      <c r="A134" s="95" t="s">
        <v>130</v>
      </c>
      <c r="B134" s="95">
        <v>506.57819999999998</v>
      </c>
      <c r="C134" s="95">
        <v>20.354600000000001</v>
      </c>
      <c r="D134" s="95">
        <v>526.93280000000004</v>
      </c>
      <c r="E134" s="95">
        <v>212</v>
      </c>
      <c r="F134" s="95">
        <v>163.0857</v>
      </c>
      <c r="G134" s="95">
        <v>12.2286</v>
      </c>
      <c r="H134" s="95">
        <v>98</v>
      </c>
      <c r="I134" s="95">
        <v>69.0809</v>
      </c>
      <c r="J134" s="95">
        <v>21.689299999999999</v>
      </c>
      <c r="K134" s="95"/>
      <c r="L134" s="95">
        <v>12.5937</v>
      </c>
      <c r="M134" s="95"/>
      <c r="N134" s="95">
        <v>0</v>
      </c>
      <c r="O134" s="95">
        <v>0</v>
      </c>
      <c r="P134" s="95">
        <v>560.85069999999996</v>
      </c>
    </row>
    <row r="135" spans="1:16" x14ac:dyDescent="0.25">
      <c r="A135" s="95" t="s">
        <v>131</v>
      </c>
      <c r="B135" s="95">
        <v>139.36680000000001</v>
      </c>
      <c r="C135" s="95"/>
      <c r="D135" s="95">
        <v>139.36680000000001</v>
      </c>
      <c r="E135" s="95">
        <v>78</v>
      </c>
      <c r="F135" s="95">
        <v>43.134</v>
      </c>
      <c r="G135" s="95">
        <v>8.7164999999999999</v>
      </c>
      <c r="H135" s="95">
        <v>45</v>
      </c>
      <c r="I135" s="95">
        <v>18.271000000000001</v>
      </c>
      <c r="J135" s="95">
        <v>20.046800000000001</v>
      </c>
      <c r="K135" s="95"/>
      <c r="L135" s="95">
        <v>3.3309000000000002</v>
      </c>
      <c r="M135" s="95"/>
      <c r="N135" s="95">
        <v>0</v>
      </c>
      <c r="O135" s="95">
        <v>0</v>
      </c>
      <c r="P135" s="95">
        <v>168.1301</v>
      </c>
    </row>
    <row r="136" spans="1:16" x14ac:dyDescent="0.25">
      <c r="A136" s="95" t="s">
        <v>132</v>
      </c>
      <c r="B136" s="95">
        <v>115.82040000000001</v>
      </c>
      <c r="C136" s="95"/>
      <c r="D136" s="95">
        <v>115.82040000000001</v>
      </c>
      <c r="E136" s="95">
        <v>44.95</v>
      </c>
      <c r="F136" s="95">
        <v>35.846400000000003</v>
      </c>
      <c r="G136" s="95">
        <v>2.2759</v>
      </c>
      <c r="H136" s="95">
        <v>10</v>
      </c>
      <c r="I136" s="95">
        <v>15.184100000000001</v>
      </c>
      <c r="J136" s="95"/>
      <c r="K136" s="95"/>
      <c r="L136" s="95">
        <v>2.7681</v>
      </c>
      <c r="M136" s="95"/>
      <c r="N136" s="95">
        <v>0</v>
      </c>
      <c r="O136" s="95">
        <v>0</v>
      </c>
      <c r="P136" s="95">
        <v>118.0963</v>
      </c>
    </row>
    <row r="137" spans="1:16" x14ac:dyDescent="0.25">
      <c r="A137" s="95" t="s">
        <v>133</v>
      </c>
      <c r="B137" s="95">
        <v>480.77440000000001</v>
      </c>
      <c r="C137" s="95">
        <v>8.0190000000000001</v>
      </c>
      <c r="D137" s="95">
        <v>488.79340000000002</v>
      </c>
      <c r="E137" s="95">
        <v>205.22</v>
      </c>
      <c r="F137" s="95">
        <v>151.2816</v>
      </c>
      <c r="G137" s="95">
        <v>13.4846</v>
      </c>
      <c r="H137" s="95">
        <v>60</v>
      </c>
      <c r="I137" s="95">
        <v>64.080799999999996</v>
      </c>
      <c r="J137" s="95"/>
      <c r="K137" s="95"/>
      <c r="L137" s="95">
        <v>11.6822</v>
      </c>
      <c r="M137" s="95"/>
      <c r="N137" s="95">
        <v>0</v>
      </c>
      <c r="O137" s="95">
        <v>0</v>
      </c>
      <c r="P137" s="95">
        <v>502.27800000000002</v>
      </c>
    </row>
    <row r="138" spans="1:16" x14ac:dyDescent="0.25">
      <c r="A138" s="95" t="s">
        <v>134</v>
      </c>
      <c r="B138" s="95">
        <v>141.7457</v>
      </c>
      <c r="C138" s="95"/>
      <c r="D138" s="95">
        <v>141.7457</v>
      </c>
      <c r="E138" s="95">
        <v>58</v>
      </c>
      <c r="F138" s="95">
        <v>43.8703</v>
      </c>
      <c r="G138" s="95">
        <v>3.5324</v>
      </c>
      <c r="H138" s="95">
        <v>18</v>
      </c>
      <c r="I138" s="95">
        <v>18.582899999999999</v>
      </c>
      <c r="J138" s="95"/>
      <c r="K138" s="95"/>
      <c r="L138" s="95">
        <v>3.3877000000000002</v>
      </c>
      <c r="M138" s="95"/>
      <c r="N138" s="95">
        <v>0</v>
      </c>
      <c r="O138" s="95">
        <v>0</v>
      </c>
      <c r="P138" s="95">
        <v>145.27809999999999</v>
      </c>
    </row>
    <row r="139" spans="1:16" x14ac:dyDescent="0.25">
      <c r="A139" s="95" t="s">
        <v>135</v>
      </c>
      <c r="B139" s="95">
        <v>242.41329999999999</v>
      </c>
      <c r="C139" s="95">
        <v>7.2700000000000001E-2</v>
      </c>
      <c r="D139" s="95">
        <v>242.48599999999999</v>
      </c>
      <c r="E139" s="95">
        <v>53</v>
      </c>
      <c r="F139" s="95">
        <v>75.049400000000006</v>
      </c>
      <c r="G139" s="95"/>
      <c r="H139" s="95">
        <v>31</v>
      </c>
      <c r="I139" s="95">
        <v>31.789899999999999</v>
      </c>
      <c r="J139" s="95"/>
      <c r="K139" s="95"/>
      <c r="L139" s="95">
        <v>5.7953999999999999</v>
      </c>
      <c r="M139" s="95"/>
      <c r="N139" s="95">
        <v>0</v>
      </c>
      <c r="O139" s="95">
        <v>0</v>
      </c>
      <c r="P139" s="95">
        <v>242.48599999999999</v>
      </c>
    </row>
    <row r="140" spans="1:16" x14ac:dyDescent="0.25">
      <c r="A140" s="95" t="s">
        <v>136</v>
      </c>
      <c r="B140" s="95">
        <v>974.86890000000005</v>
      </c>
      <c r="C140" s="95">
        <v>22.229399999999998</v>
      </c>
      <c r="D140" s="95">
        <v>997.09829999999999</v>
      </c>
      <c r="E140" s="95">
        <v>555.49</v>
      </c>
      <c r="F140" s="95">
        <v>308.6019</v>
      </c>
      <c r="G140" s="95">
        <v>61.722000000000001</v>
      </c>
      <c r="H140" s="95">
        <v>187</v>
      </c>
      <c r="I140" s="95">
        <v>130.71960000000001</v>
      </c>
      <c r="J140" s="95">
        <v>42.210299999999997</v>
      </c>
      <c r="K140" s="95">
        <v>2</v>
      </c>
      <c r="L140" s="95">
        <v>23.8306</v>
      </c>
      <c r="M140" s="95"/>
      <c r="N140" s="95">
        <v>0</v>
      </c>
      <c r="O140" s="95">
        <v>0</v>
      </c>
      <c r="P140" s="97">
        <v>1101.0306</v>
      </c>
    </row>
    <row r="141" spans="1:16" x14ac:dyDescent="0.25">
      <c r="A141" s="95" t="s">
        <v>510</v>
      </c>
      <c r="B141" s="95">
        <v>175.5145</v>
      </c>
      <c r="C141" s="95"/>
      <c r="D141" s="95">
        <v>125.9211</v>
      </c>
      <c r="E141" s="95">
        <v>114</v>
      </c>
      <c r="F141" s="95">
        <v>54.3217</v>
      </c>
      <c r="G141" s="95">
        <v>14.919600000000001</v>
      </c>
      <c r="H141" s="95">
        <v>22</v>
      </c>
      <c r="I141" s="95">
        <v>16.508299999999998</v>
      </c>
      <c r="J141" s="95">
        <v>4.1188000000000002</v>
      </c>
      <c r="K141" s="95"/>
      <c r="L141" s="95">
        <v>3.0095000000000001</v>
      </c>
      <c r="M141" s="95"/>
      <c r="N141" s="95">
        <v>0</v>
      </c>
      <c r="O141" s="95">
        <v>0</v>
      </c>
      <c r="P141" s="95">
        <v>194.55289999999999</v>
      </c>
    </row>
    <row r="142" spans="1:16" x14ac:dyDescent="0.25">
      <c r="A142" s="95" t="s">
        <v>511</v>
      </c>
      <c r="B142" s="95">
        <v>204.2218</v>
      </c>
      <c r="C142" s="95"/>
      <c r="D142" s="95">
        <v>140.92509999999999</v>
      </c>
      <c r="E142" s="95">
        <v>115</v>
      </c>
      <c r="F142" s="95">
        <v>63.206600000000002</v>
      </c>
      <c r="G142" s="95">
        <v>12.9483</v>
      </c>
      <c r="H142" s="95">
        <v>17</v>
      </c>
      <c r="I142" s="95">
        <v>18.475300000000001</v>
      </c>
      <c r="J142" s="95"/>
      <c r="K142" s="95"/>
      <c r="L142" s="95">
        <v>3.3681000000000001</v>
      </c>
      <c r="M142" s="95"/>
      <c r="N142" s="95">
        <v>0</v>
      </c>
      <c r="O142" s="95">
        <v>0</v>
      </c>
      <c r="P142" s="95">
        <v>217.17009999999999</v>
      </c>
    </row>
    <row r="143" spans="1:16" x14ac:dyDescent="0.25">
      <c r="A143" s="95" t="s">
        <v>512</v>
      </c>
      <c r="B143" s="95">
        <v>336.81470000000002</v>
      </c>
      <c r="C143" s="95"/>
      <c r="D143" s="95">
        <v>242.2276</v>
      </c>
      <c r="E143" s="95">
        <v>168</v>
      </c>
      <c r="F143" s="95">
        <v>104.2441</v>
      </c>
      <c r="G143" s="95">
        <v>15.939</v>
      </c>
      <c r="H143" s="95">
        <v>35</v>
      </c>
      <c r="I143" s="95">
        <v>31.756</v>
      </c>
      <c r="J143" s="95">
        <v>2.4329999999999998</v>
      </c>
      <c r="K143" s="95"/>
      <c r="L143" s="95">
        <v>5.7892000000000001</v>
      </c>
      <c r="M143" s="95"/>
      <c r="N143" s="95">
        <v>0</v>
      </c>
      <c r="O143" s="95">
        <v>0</v>
      </c>
      <c r="P143" s="95">
        <v>355.18669999999997</v>
      </c>
    </row>
    <row r="144" spans="1:16" x14ac:dyDescent="0.25">
      <c r="A144" s="95" t="s">
        <v>513</v>
      </c>
      <c r="B144" s="95">
        <v>241.90520000000001</v>
      </c>
      <c r="C144" s="95"/>
      <c r="D144" s="95">
        <v>177.9873</v>
      </c>
      <c r="E144" s="95">
        <v>143</v>
      </c>
      <c r="F144" s="95">
        <v>74.869699999999995</v>
      </c>
      <c r="G144" s="95">
        <v>17.032599999999999</v>
      </c>
      <c r="H144" s="95">
        <v>30</v>
      </c>
      <c r="I144" s="95">
        <v>23.334099999999999</v>
      </c>
      <c r="J144" s="95">
        <v>4.9993999999999996</v>
      </c>
      <c r="K144" s="95"/>
      <c r="L144" s="95">
        <v>4.2538999999999998</v>
      </c>
      <c r="M144" s="95"/>
      <c r="N144" s="95">
        <v>0</v>
      </c>
      <c r="O144" s="95">
        <v>0</v>
      </c>
      <c r="P144" s="95">
        <v>263.93720000000002</v>
      </c>
    </row>
    <row r="145" spans="1:16" x14ac:dyDescent="0.25">
      <c r="A145" s="95" t="s">
        <v>514</v>
      </c>
      <c r="B145" s="95">
        <v>96.923500000000004</v>
      </c>
      <c r="C145" s="95"/>
      <c r="D145" s="95">
        <v>70.091899999999995</v>
      </c>
      <c r="E145" s="95">
        <v>67</v>
      </c>
      <c r="F145" s="95">
        <v>29.997800000000002</v>
      </c>
      <c r="G145" s="95">
        <v>9.2505000000000006</v>
      </c>
      <c r="H145" s="95">
        <v>12</v>
      </c>
      <c r="I145" s="95">
        <v>9.1890000000000001</v>
      </c>
      <c r="J145" s="95">
        <v>2.1082000000000001</v>
      </c>
      <c r="K145" s="95"/>
      <c r="L145" s="95">
        <v>1.6752</v>
      </c>
      <c r="M145" s="95"/>
      <c r="N145" s="95">
        <v>0</v>
      </c>
      <c r="O145" s="95">
        <v>0</v>
      </c>
      <c r="P145" s="95">
        <v>108.2822</v>
      </c>
    </row>
    <row r="146" spans="1:16" x14ac:dyDescent="0.25">
      <c r="A146" s="95" t="s">
        <v>515</v>
      </c>
      <c r="B146" s="95">
        <v>95.091099999999997</v>
      </c>
      <c r="C146" s="95">
        <v>8.7327999999999992</v>
      </c>
      <c r="D146" s="95">
        <v>83.037599999999998</v>
      </c>
      <c r="E146" s="95">
        <v>64</v>
      </c>
      <c r="F146" s="95">
        <v>32.133499999999998</v>
      </c>
      <c r="G146" s="95">
        <v>7.9665999999999997</v>
      </c>
      <c r="H146" s="95">
        <v>14</v>
      </c>
      <c r="I146" s="95">
        <v>10.886200000000001</v>
      </c>
      <c r="J146" s="95">
        <v>2.3353000000000002</v>
      </c>
      <c r="K146" s="95"/>
      <c r="L146" s="95">
        <v>1.9845999999999999</v>
      </c>
      <c r="M146" s="95"/>
      <c r="N146" s="95">
        <v>2</v>
      </c>
      <c r="O146" s="95">
        <v>0</v>
      </c>
      <c r="P146" s="95">
        <v>116.1258</v>
      </c>
    </row>
    <row r="147" spans="1:16" x14ac:dyDescent="0.25">
      <c r="A147" s="95" t="s">
        <v>137</v>
      </c>
      <c r="B147" s="97">
        <v>1160.6232</v>
      </c>
      <c r="C147" s="95">
        <v>49.970199999999998</v>
      </c>
      <c r="D147" s="97">
        <v>1210.5934</v>
      </c>
      <c r="E147" s="95">
        <v>745</v>
      </c>
      <c r="F147" s="95">
        <v>374.67869999999999</v>
      </c>
      <c r="G147" s="95">
        <v>92.580299999999994</v>
      </c>
      <c r="H147" s="95">
        <v>187</v>
      </c>
      <c r="I147" s="95">
        <v>158.7088</v>
      </c>
      <c r="J147" s="95">
        <v>21.218399999999999</v>
      </c>
      <c r="K147" s="95">
        <v>1</v>
      </c>
      <c r="L147" s="95">
        <v>28.933199999999999</v>
      </c>
      <c r="M147" s="95"/>
      <c r="N147" s="95">
        <v>19.980399999999999</v>
      </c>
      <c r="O147" s="95">
        <v>0</v>
      </c>
      <c r="P147" s="97">
        <v>1344.3724999999999</v>
      </c>
    </row>
    <row r="148" spans="1:16" x14ac:dyDescent="0.25">
      <c r="A148" s="95" t="s">
        <v>138</v>
      </c>
      <c r="B148" s="95">
        <v>750.58659999999998</v>
      </c>
      <c r="C148" s="95">
        <v>27.483599999999999</v>
      </c>
      <c r="D148" s="95">
        <v>778.0702</v>
      </c>
      <c r="E148" s="95">
        <v>589.61</v>
      </c>
      <c r="F148" s="95">
        <v>240.81270000000001</v>
      </c>
      <c r="G148" s="95">
        <v>87.199299999999994</v>
      </c>
      <c r="H148" s="95">
        <v>115</v>
      </c>
      <c r="I148" s="95">
        <v>102.005</v>
      </c>
      <c r="J148" s="95">
        <v>9.7462</v>
      </c>
      <c r="K148" s="95">
        <v>1</v>
      </c>
      <c r="L148" s="95">
        <v>18.5959</v>
      </c>
      <c r="M148" s="95"/>
      <c r="N148" s="95">
        <v>20.143699999999999</v>
      </c>
      <c r="O148" s="95">
        <v>0</v>
      </c>
      <c r="P148" s="95">
        <v>895.15940000000001</v>
      </c>
    </row>
    <row r="149" spans="1:16" x14ac:dyDescent="0.25">
      <c r="A149" s="95" t="s">
        <v>139</v>
      </c>
      <c r="B149" s="95">
        <v>478.1866</v>
      </c>
      <c r="C149" s="95">
        <v>18.0838</v>
      </c>
      <c r="D149" s="95">
        <v>496.2704</v>
      </c>
      <c r="E149" s="95">
        <v>315</v>
      </c>
      <c r="F149" s="95">
        <v>153.59569999999999</v>
      </c>
      <c r="G149" s="95">
        <v>40.351100000000002</v>
      </c>
      <c r="H149" s="95">
        <v>79</v>
      </c>
      <c r="I149" s="95">
        <v>65.061000000000007</v>
      </c>
      <c r="J149" s="95">
        <v>10.4542</v>
      </c>
      <c r="K149" s="95">
        <v>5</v>
      </c>
      <c r="L149" s="95">
        <v>11.860900000000001</v>
      </c>
      <c r="M149" s="95"/>
      <c r="N149" s="95">
        <v>11.350899999999999</v>
      </c>
      <c r="O149" s="95">
        <v>0</v>
      </c>
      <c r="P149" s="95">
        <v>558.42660000000001</v>
      </c>
    </row>
    <row r="150" spans="1:16" x14ac:dyDescent="0.25">
      <c r="A150" s="95" t="s">
        <v>140</v>
      </c>
      <c r="B150" s="95">
        <v>379.62189999999998</v>
      </c>
      <c r="C150" s="95">
        <v>12.564399999999999</v>
      </c>
      <c r="D150" s="95">
        <v>392.18630000000002</v>
      </c>
      <c r="E150" s="95">
        <v>242.03</v>
      </c>
      <c r="F150" s="95">
        <v>121.3817</v>
      </c>
      <c r="G150" s="95">
        <v>30.162099999999999</v>
      </c>
      <c r="H150" s="95">
        <v>47</v>
      </c>
      <c r="I150" s="95">
        <v>51.415599999999998</v>
      </c>
      <c r="J150" s="95"/>
      <c r="K150" s="95">
        <v>14</v>
      </c>
      <c r="L150" s="95">
        <v>9.3733000000000004</v>
      </c>
      <c r="M150" s="95">
        <v>2.7759999999999998</v>
      </c>
      <c r="N150" s="95">
        <v>10.295500000000001</v>
      </c>
      <c r="O150" s="95">
        <v>0</v>
      </c>
      <c r="P150" s="95">
        <v>435.41989999999998</v>
      </c>
    </row>
    <row r="151" spans="1:16" x14ac:dyDescent="0.25">
      <c r="A151" s="95" t="s">
        <v>141</v>
      </c>
      <c r="B151" s="95">
        <v>255.6703</v>
      </c>
      <c r="C151" s="95">
        <v>15.465400000000001</v>
      </c>
      <c r="D151" s="95">
        <v>271.13569999999999</v>
      </c>
      <c r="E151" s="95">
        <v>221.86</v>
      </c>
      <c r="F151" s="95">
        <v>83.916499999999999</v>
      </c>
      <c r="G151" s="95">
        <v>34.485900000000001</v>
      </c>
      <c r="H151" s="95">
        <v>39</v>
      </c>
      <c r="I151" s="95">
        <v>35.545900000000003</v>
      </c>
      <c r="J151" s="95">
        <v>2.5905999999999998</v>
      </c>
      <c r="K151" s="95">
        <v>21</v>
      </c>
      <c r="L151" s="95">
        <v>6.4801000000000002</v>
      </c>
      <c r="M151" s="95">
        <v>8.7119</v>
      </c>
      <c r="N151" s="95">
        <v>8.2789999999999999</v>
      </c>
      <c r="O151" s="95">
        <v>0</v>
      </c>
      <c r="P151" s="95">
        <v>325.20310000000001</v>
      </c>
    </row>
    <row r="152" spans="1:16" x14ac:dyDescent="0.25">
      <c r="A152" s="95" t="s">
        <v>142</v>
      </c>
      <c r="B152" s="95">
        <v>626.56110000000001</v>
      </c>
      <c r="C152" s="95">
        <v>17.790900000000001</v>
      </c>
      <c r="D152" s="95">
        <v>644.35199999999998</v>
      </c>
      <c r="E152" s="95">
        <v>457.64</v>
      </c>
      <c r="F152" s="95">
        <v>199.42689999999999</v>
      </c>
      <c r="G152" s="95">
        <v>64.553299999999993</v>
      </c>
      <c r="H152" s="95">
        <v>72</v>
      </c>
      <c r="I152" s="95">
        <v>84.474500000000006</v>
      </c>
      <c r="J152" s="95"/>
      <c r="K152" s="95">
        <v>100</v>
      </c>
      <c r="L152" s="95">
        <v>15.4</v>
      </c>
      <c r="M152" s="95">
        <v>50.76</v>
      </c>
      <c r="N152" s="95">
        <v>0</v>
      </c>
      <c r="O152" s="95">
        <v>0</v>
      </c>
      <c r="P152" s="95">
        <v>759.6653</v>
      </c>
    </row>
    <row r="153" spans="1:16" x14ac:dyDescent="0.25">
      <c r="A153" s="95" t="s">
        <v>143</v>
      </c>
      <c r="B153" s="95">
        <v>214.70599999999999</v>
      </c>
      <c r="C153" s="95"/>
      <c r="D153" s="95">
        <v>214.70599999999999</v>
      </c>
      <c r="E153" s="95">
        <v>190.01</v>
      </c>
      <c r="F153" s="95">
        <v>66.451499999999996</v>
      </c>
      <c r="G153" s="95">
        <v>30.889600000000002</v>
      </c>
      <c r="H153" s="95">
        <v>36</v>
      </c>
      <c r="I153" s="95">
        <v>28.148</v>
      </c>
      <c r="J153" s="95">
        <v>5.8890000000000002</v>
      </c>
      <c r="K153" s="95">
        <v>3</v>
      </c>
      <c r="L153" s="95">
        <v>5.1315</v>
      </c>
      <c r="M153" s="95"/>
      <c r="N153" s="95">
        <v>0</v>
      </c>
      <c r="O153" s="95">
        <v>0</v>
      </c>
      <c r="P153" s="95">
        <v>251.4846</v>
      </c>
    </row>
    <row r="154" spans="1:16" x14ac:dyDescent="0.25">
      <c r="A154" s="95" t="s">
        <v>144</v>
      </c>
      <c r="B154" s="97">
        <v>1615.5473999999999</v>
      </c>
      <c r="C154" s="95">
        <v>59.639099999999999</v>
      </c>
      <c r="D154" s="97">
        <v>1675.1865</v>
      </c>
      <c r="E154" s="97">
        <v>1305.2</v>
      </c>
      <c r="F154" s="95">
        <v>518.47019999999998</v>
      </c>
      <c r="G154" s="95">
        <v>196.6824</v>
      </c>
      <c r="H154" s="95">
        <v>258</v>
      </c>
      <c r="I154" s="95">
        <v>219.61699999999999</v>
      </c>
      <c r="J154" s="95">
        <v>28.787299999999998</v>
      </c>
      <c r="K154" s="95">
        <v>20</v>
      </c>
      <c r="L154" s="95">
        <v>40.036999999999999</v>
      </c>
      <c r="M154" s="95"/>
      <c r="N154" s="95">
        <v>0</v>
      </c>
      <c r="O154" s="95">
        <v>0</v>
      </c>
      <c r="P154" s="97">
        <v>1900.6561999999999</v>
      </c>
    </row>
    <row r="155" spans="1:16" x14ac:dyDescent="0.25">
      <c r="A155" s="95" t="s">
        <v>516</v>
      </c>
      <c r="B155" s="95">
        <v>156.57470000000001</v>
      </c>
      <c r="C155" s="95">
        <v>6.8000000000000005E-2</v>
      </c>
      <c r="D155" s="95">
        <v>111.7681</v>
      </c>
      <c r="E155" s="95">
        <v>40</v>
      </c>
      <c r="F155" s="95">
        <v>48.480899999999998</v>
      </c>
      <c r="G155" s="95"/>
      <c r="H155" s="95">
        <v>13</v>
      </c>
      <c r="I155" s="95">
        <v>14.652799999999999</v>
      </c>
      <c r="J155" s="95"/>
      <c r="K155" s="95"/>
      <c r="L155" s="95">
        <v>2.6713</v>
      </c>
      <c r="M155" s="95"/>
      <c r="N155" s="95">
        <v>0</v>
      </c>
      <c r="O155" s="95">
        <v>0</v>
      </c>
      <c r="P155" s="95">
        <v>156.64269999999999</v>
      </c>
    </row>
    <row r="156" spans="1:16" x14ac:dyDescent="0.25">
      <c r="A156" s="95" t="s">
        <v>145</v>
      </c>
      <c r="B156" s="97">
        <v>2638.1053999999999</v>
      </c>
      <c r="C156" s="95">
        <v>145.2621</v>
      </c>
      <c r="D156" s="97">
        <v>2783.3674999999998</v>
      </c>
      <c r="E156" s="97">
        <v>1198.44</v>
      </c>
      <c r="F156" s="95">
        <v>861.45219999999995</v>
      </c>
      <c r="G156" s="95">
        <v>84.246899999999997</v>
      </c>
      <c r="H156" s="95">
        <v>444</v>
      </c>
      <c r="I156" s="95">
        <v>364.89949999999999</v>
      </c>
      <c r="J156" s="95">
        <v>59.325400000000002</v>
      </c>
      <c r="K156" s="95">
        <v>27</v>
      </c>
      <c r="L156" s="95">
        <v>66.522499999999994</v>
      </c>
      <c r="M156" s="95"/>
      <c r="N156" s="95">
        <v>29.050899999999999</v>
      </c>
      <c r="O156" s="95">
        <v>0</v>
      </c>
      <c r="P156" s="97">
        <v>2955.9906999999998</v>
      </c>
    </row>
    <row r="157" spans="1:16" x14ac:dyDescent="0.25">
      <c r="A157" s="95" t="s">
        <v>146</v>
      </c>
      <c r="B157" s="97">
        <v>2767.0216</v>
      </c>
      <c r="C157" s="95">
        <v>146.79499999999999</v>
      </c>
      <c r="D157" s="97">
        <v>2913.8166000000001</v>
      </c>
      <c r="E157" s="95">
        <v>1279.2</v>
      </c>
      <c r="F157" s="95">
        <v>901.82619999999997</v>
      </c>
      <c r="G157" s="95">
        <v>94.343400000000003</v>
      </c>
      <c r="H157" s="95">
        <v>364</v>
      </c>
      <c r="I157" s="95">
        <v>382.00139999999999</v>
      </c>
      <c r="J157" s="95"/>
      <c r="K157" s="95">
        <v>17</v>
      </c>
      <c r="L157" s="95">
        <v>69.640199999999993</v>
      </c>
      <c r="M157" s="95"/>
      <c r="N157" s="95">
        <v>0</v>
      </c>
      <c r="O157" s="95">
        <v>0</v>
      </c>
      <c r="P157" s="97">
        <v>3008.16</v>
      </c>
    </row>
    <row r="158" spans="1:16" x14ac:dyDescent="0.25">
      <c r="A158" s="95" t="s">
        <v>517</v>
      </c>
      <c r="B158" s="95">
        <v>397.20249999999999</v>
      </c>
      <c r="C158" s="95">
        <v>28.948</v>
      </c>
      <c r="D158" s="95">
        <v>323.91669999999999</v>
      </c>
      <c r="E158" s="95">
        <v>204.2</v>
      </c>
      <c r="F158" s="95">
        <v>131.89359999999999</v>
      </c>
      <c r="G158" s="95">
        <v>18.076599999999999</v>
      </c>
      <c r="H158" s="95">
        <v>53</v>
      </c>
      <c r="I158" s="95">
        <v>42.465499999999999</v>
      </c>
      <c r="J158" s="95">
        <v>7.9009</v>
      </c>
      <c r="K158" s="95"/>
      <c r="L158" s="95">
        <v>7.7416</v>
      </c>
      <c r="M158" s="95"/>
      <c r="N158" s="95">
        <v>7.5266000000000002</v>
      </c>
      <c r="O158" s="95">
        <v>0</v>
      </c>
      <c r="P158" s="95">
        <v>459.65460000000002</v>
      </c>
    </row>
    <row r="159" spans="1:16" x14ac:dyDescent="0.25">
      <c r="A159" s="95" t="s">
        <v>518</v>
      </c>
      <c r="B159" s="95">
        <v>272.69959999999998</v>
      </c>
      <c r="C159" s="95">
        <v>14.1843</v>
      </c>
      <c r="D159" s="95">
        <v>221.2542</v>
      </c>
      <c r="E159" s="95">
        <v>35</v>
      </c>
      <c r="F159" s="95">
        <v>88.790599999999998</v>
      </c>
      <c r="G159" s="95"/>
      <c r="H159" s="95">
        <v>17</v>
      </c>
      <c r="I159" s="95">
        <v>29.006399999999999</v>
      </c>
      <c r="J159" s="95"/>
      <c r="K159" s="95"/>
      <c r="L159" s="95">
        <v>5.2880000000000003</v>
      </c>
      <c r="M159" s="95"/>
      <c r="N159" s="95">
        <v>0</v>
      </c>
      <c r="O159" s="95">
        <v>0</v>
      </c>
      <c r="P159" s="95">
        <v>286.88389999999998</v>
      </c>
    </row>
    <row r="160" spans="1:16" x14ac:dyDescent="0.25">
      <c r="A160" s="95" t="s">
        <v>519</v>
      </c>
      <c r="B160" s="95">
        <v>93.323700000000002</v>
      </c>
      <c r="C160" s="95"/>
      <c r="D160" s="95">
        <v>64.685500000000005</v>
      </c>
      <c r="E160" s="95">
        <v>29</v>
      </c>
      <c r="F160" s="95">
        <v>28.883700000000001</v>
      </c>
      <c r="G160" s="95">
        <v>2.9100000000000001E-2</v>
      </c>
      <c r="H160" s="95">
        <v>11</v>
      </c>
      <c r="I160" s="95">
        <v>8.4802999999999997</v>
      </c>
      <c r="J160" s="95">
        <v>1.8897999999999999</v>
      </c>
      <c r="K160" s="95"/>
      <c r="L160" s="95">
        <v>1.546</v>
      </c>
      <c r="M160" s="95"/>
      <c r="N160" s="95">
        <v>0</v>
      </c>
      <c r="O160" s="95">
        <v>0</v>
      </c>
      <c r="P160" s="95">
        <v>95.242599999999996</v>
      </c>
    </row>
    <row r="161" spans="1:16" x14ac:dyDescent="0.25">
      <c r="A161" s="95" t="s">
        <v>147</v>
      </c>
      <c r="B161" s="97">
        <v>1779.7898</v>
      </c>
      <c r="C161" s="95">
        <v>108.9973</v>
      </c>
      <c r="D161" s="97">
        <v>1888.7871</v>
      </c>
      <c r="E161" s="95">
        <v>937.6</v>
      </c>
      <c r="F161" s="95">
        <v>584.57960000000003</v>
      </c>
      <c r="G161" s="95">
        <v>88.255099999999999</v>
      </c>
      <c r="H161" s="95">
        <v>309</v>
      </c>
      <c r="I161" s="95">
        <v>247.62</v>
      </c>
      <c r="J161" s="95">
        <v>46.034999999999997</v>
      </c>
      <c r="K161" s="95"/>
      <c r="L161" s="95">
        <v>45.142000000000003</v>
      </c>
      <c r="M161" s="95"/>
      <c r="N161" s="95">
        <v>17.665900000000001</v>
      </c>
      <c r="O161" s="95">
        <v>0</v>
      </c>
      <c r="P161" s="97">
        <v>2040.7430999999999</v>
      </c>
    </row>
    <row r="162" spans="1:16" x14ac:dyDescent="0.25">
      <c r="A162" s="95" t="s">
        <v>148</v>
      </c>
      <c r="B162" s="97">
        <v>1735.5587</v>
      </c>
      <c r="C162" s="95">
        <v>67.079099999999997</v>
      </c>
      <c r="D162" s="97">
        <v>1802.6378</v>
      </c>
      <c r="E162" s="95">
        <v>874.46</v>
      </c>
      <c r="F162" s="95">
        <v>557.91639999999995</v>
      </c>
      <c r="G162" s="95">
        <v>79.135900000000007</v>
      </c>
      <c r="H162" s="95">
        <v>264</v>
      </c>
      <c r="I162" s="95">
        <v>236.32579999999999</v>
      </c>
      <c r="J162" s="95">
        <v>20.755600000000001</v>
      </c>
      <c r="K162" s="95">
        <v>9</v>
      </c>
      <c r="L162" s="95">
        <v>43.082999999999998</v>
      </c>
      <c r="M162" s="95"/>
      <c r="N162" s="95">
        <v>0</v>
      </c>
      <c r="O162" s="95">
        <v>0</v>
      </c>
      <c r="P162" s="97">
        <v>1902.5292999999999</v>
      </c>
    </row>
    <row r="163" spans="1:16" x14ac:dyDescent="0.25">
      <c r="A163" s="95" t="s">
        <v>149</v>
      </c>
      <c r="B163" s="95">
        <v>426.46480000000003</v>
      </c>
      <c r="C163" s="95">
        <v>23.0304</v>
      </c>
      <c r="D163" s="95">
        <v>449.49520000000001</v>
      </c>
      <c r="E163" s="95">
        <v>161</v>
      </c>
      <c r="F163" s="95">
        <v>139.11879999999999</v>
      </c>
      <c r="G163" s="95">
        <v>5.4702999999999999</v>
      </c>
      <c r="H163" s="95">
        <v>87</v>
      </c>
      <c r="I163" s="95">
        <v>58.928800000000003</v>
      </c>
      <c r="J163" s="95">
        <v>21.0534</v>
      </c>
      <c r="K163" s="95">
        <v>1</v>
      </c>
      <c r="L163" s="95">
        <v>10.742900000000001</v>
      </c>
      <c r="M163" s="95"/>
      <c r="N163" s="95">
        <v>5.2131999999999996</v>
      </c>
      <c r="O163" s="95">
        <v>0</v>
      </c>
      <c r="P163" s="95">
        <v>481.2321</v>
      </c>
    </row>
    <row r="164" spans="1:16" x14ac:dyDescent="0.25">
      <c r="A164" s="95" t="s">
        <v>150</v>
      </c>
      <c r="B164" s="97">
        <v>3307.5052999999998</v>
      </c>
      <c r="C164" s="95">
        <v>40.654200000000003</v>
      </c>
      <c r="D164" s="97">
        <v>3348.1595000000002</v>
      </c>
      <c r="E164" s="95">
        <v>892.24</v>
      </c>
      <c r="F164" s="95">
        <v>1036.2554</v>
      </c>
      <c r="G164" s="95"/>
      <c r="H164" s="95">
        <v>339</v>
      </c>
      <c r="I164" s="95">
        <v>438.94369999999998</v>
      </c>
      <c r="J164" s="95"/>
      <c r="K164" s="95">
        <v>35</v>
      </c>
      <c r="L164" s="95">
        <v>80.021000000000001</v>
      </c>
      <c r="M164" s="95"/>
      <c r="N164" s="95">
        <v>21.302800000000001</v>
      </c>
      <c r="O164" s="95">
        <v>0</v>
      </c>
      <c r="P164" s="97">
        <v>3369.4623000000001</v>
      </c>
    </row>
    <row r="165" spans="1:16" x14ac:dyDescent="0.25">
      <c r="A165" s="95" t="s">
        <v>151</v>
      </c>
      <c r="B165" s="97">
        <v>1577.1309000000001</v>
      </c>
      <c r="C165" s="95">
        <v>28.009599999999999</v>
      </c>
      <c r="D165" s="97">
        <v>1605.1405</v>
      </c>
      <c r="E165" s="95">
        <v>810.97</v>
      </c>
      <c r="F165" s="95">
        <v>496.791</v>
      </c>
      <c r="G165" s="95">
        <v>78.544799999999995</v>
      </c>
      <c r="H165" s="95">
        <v>263</v>
      </c>
      <c r="I165" s="95">
        <v>210.43389999999999</v>
      </c>
      <c r="J165" s="95">
        <v>39.424599999999998</v>
      </c>
      <c r="K165" s="95">
        <v>7</v>
      </c>
      <c r="L165" s="95">
        <v>38.362900000000003</v>
      </c>
      <c r="M165" s="95"/>
      <c r="N165" s="95">
        <v>0</v>
      </c>
      <c r="O165" s="95">
        <v>0</v>
      </c>
      <c r="P165" s="97">
        <v>1723.1098999999999</v>
      </c>
    </row>
    <row r="166" spans="1:16" x14ac:dyDescent="0.25">
      <c r="A166" s="95" t="s">
        <v>152</v>
      </c>
      <c r="B166" s="95">
        <v>761.80719999999997</v>
      </c>
      <c r="C166" s="95">
        <v>22.0976</v>
      </c>
      <c r="D166" s="95">
        <v>783.90480000000002</v>
      </c>
      <c r="E166" s="95">
        <v>369.75</v>
      </c>
      <c r="F166" s="95">
        <v>242.61850000000001</v>
      </c>
      <c r="G166" s="95">
        <v>31.782900000000001</v>
      </c>
      <c r="H166" s="95">
        <v>137</v>
      </c>
      <c r="I166" s="95">
        <v>102.76990000000001</v>
      </c>
      <c r="J166" s="95">
        <v>25.672599999999999</v>
      </c>
      <c r="K166" s="95"/>
      <c r="L166" s="95">
        <v>18.735299999999999</v>
      </c>
      <c r="M166" s="95"/>
      <c r="N166" s="95">
        <v>8.6488999999999994</v>
      </c>
      <c r="O166" s="95">
        <v>0</v>
      </c>
      <c r="P166" s="95">
        <v>850.00919999999996</v>
      </c>
    </row>
    <row r="167" spans="1:16" x14ac:dyDescent="0.25">
      <c r="A167" s="95" t="s">
        <v>153</v>
      </c>
      <c r="B167" s="95">
        <v>305.25349999999997</v>
      </c>
      <c r="C167" s="95"/>
      <c r="D167" s="95">
        <v>305.25349999999997</v>
      </c>
      <c r="E167" s="95">
        <v>115</v>
      </c>
      <c r="F167" s="95">
        <v>94.475999999999999</v>
      </c>
      <c r="G167" s="95">
        <v>5.1310000000000002</v>
      </c>
      <c r="H167" s="95">
        <v>41</v>
      </c>
      <c r="I167" s="95">
        <v>40.018700000000003</v>
      </c>
      <c r="J167" s="95">
        <v>0.7359</v>
      </c>
      <c r="K167" s="95"/>
      <c r="L167" s="95">
        <v>7.2956000000000003</v>
      </c>
      <c r="M167" s="95"/>
      <c r="N167" s="95">
        <v>0</v>
      </c>
      <c r="O167" s="95">
        <v>0</v>
      </c>
      <c r="P167" s="95">
        <v>311.12040000000002</v>
      </c>
    </row>
    <row r="168" spans="1:16" x14ac:dyDescent="0.25">
      <c r="A168" s="95" t="s">
        <v>154</v>
      </c>
      <c r="B168" s="95">
        <v>353.51299999999998</v>
      </c>
      <c r="C168" s="95"/>
      <c r="D168" s="95">
        <v>353.51299999999998</v>
      </c>
      <c r="E168" s="95">
        <v>105</v>
      </c>
      <c r="F168" s="95">
        <v>109.4123</v>
      </c>
      <c r="G168" s="95"/>
      <c r="H168" s="95">
        <v>39</v>
      </c>
      <c r="I168" s="95">
        <v>46.345599999999997</v>
      </c>
      <c r="J168" s="95"/>
      <c r="K168" s="95"/>
      <c r="L168" s="95">
        <v>8.4489999999999998</v>
      </c>
      <c r="M168" s="95"/>
      <c r="N168" s="95">
        <v>0</v>
      </c>
      <c r="O168" s="95">
        <v>0</v>
      </c>
      <c r="P168" s="95">
        <v>353.51299999999998</v>
      </c>
    </row>
    <row r="169" spans="1:16" x14ac:dyDescent="0.25">
      <c r="A169" s="95" t="s">
        <v>155</v>
      </c>
      <c r="B169" s="95">
        <v>398.2475</v>
      </c>
      <c r="C169" s="95">
        <v>23.341899999999999</v>
      </c>
      <c r="D169" s="95">
        <v>421.58940000000001</v>
      </c>
      <c r="E169" s="95">
        <v>194</v>
      </c>
      <c r="F169" s="95">
        <v>130.4819</v>
      </c>
      <c r="G169" s="95">
        <v>15.8795</v>
      </c>
      <c r="H169" s="95">
        <v>58</v>
      </c>
      <c r="I169" s="95">
        <v>55.270400000000002</v>
      </c>
      <c r="J169" s="95">
        <v>2.0472000000000001</v>
      </c>
      <c r="K169" s="95"/>
      <c r="L169" s="95">
        <v>10.076000000000001</v>
      </c>
      <c r="M169" s="95"/>
      <c r="N169" s="95">
        <v>0</v>
      </c>
      <c r="O169" s="95">
        <v>0</v>
      </c>
      <c r="P169" s="95">
        <v>439.51609999999999</v>
      </c>
    </row>
    <row r="170" spans="1:16" x14ac:dyDescent="0.25">
      <c r="A170" s="95" t="s">
        <v>156</v>
      </c>
      <c r="B170" s="97">
        <v>4092.2435999999998</v>
      </c>
      <c r="C170" s="95">
        <v>134.5548</v>
      </c>
      <c r="D170" s="97">
        <v>4226.7983999999997</v>
      </c>
      <c r="E170" s="97">
        <v>1645.2</v>
      </c>
      <c r="F170" s="97">
        <v>1308.1940999999999</v>
      </c>
      <c r="G170" s="95">
        <v>84.251499999999993</v>
      </c>
      <c r="H170" s="95">
        <v>533</v>
      </c>
      <c r="I170" s="95">
        <v>554.13329999999996</v>
      </c>
      <c r="J170" s="95"/>
      <c r="K170" s="95">
        <v>113</v>
      </c>
      <c r="L170" s="95">
        <v>101.0205</v>
      </c>
      <c r="M170" s="95">
        <v>7.1877000000000004</v>
      </c>
      <c r="N170" s="95">
        <v>55.692999999999998</v>
      </c>
      <c r="O170" s="95">
        <v>0</v>
      </c>
      <c r="P170" s="97">
        <v>4373.9305999999997</v>
      </c>
    </row>
    <row r="171" spans="1:16" x14ac:dyDescent="0.25">
      <c r="A171" s="95" t="s">
        <v>157</v>
      </c>
      <c r="B171" s="97">
        <v>4642.9795999999997</v>
      </c>
      <c r="C171" s="95">
        <v>133.99610000000001</v>
      </c>
      <c r="D171" s="97">
        <v>4776.9757</v>
      </c>
      <c r="E171" s="97">
        <v>1786.94</v>
      </c>
      <c r="F171" s="97">
        <v>1478.4739999999999</v>
      </c>
      <c r="G171" s="95">
        <v>77.116500000000002</v>
      </c>
      <c r="H171" s="95">
        <v>672</v>
      </c>
      <c r="I171" s="95">
        <v>626.26149999999996</v>
      </c>
      <c r="J171" s="95">
        <v>34.303899999999999</v>
      </c>
      <c r="K171" s="95">
        <v>56</v>
      </c>
      <c r="L171" s="95">
        <v>114.16970000000001</v>
      </c>
      <c r="M171" s="95"/>
      <c r="N171" s="95">
        <v>45.464799999999997</v>
      </c>
      <c r="O171" s="95">
        <v>0</v>
      </c>
      <c r="P171" s="97">
        <v>4933.8608999999997</v>
      </c>
    </row>
    <row r="172" spans="1:16" x14ac:dyDescent="0.25">
      <c r="A172" s="95" t="s">
        <v>158</v>
      </c>
      <c r="B172" s="95">
        <v>623.1336</v>
      </c>
      <c r="C172" s="95">
        <v>28.256699999999999</v>
      </c>
      <c r="D172" s="95">
        <v>651.39030000000002</v>
      </c>
      <c r="E172" s="95">
        <v>285.86</v>
      </c>
      <c r="F172" s="95">
        <v>201.6053</v>
      </c>
      <c r="G172" s="95">
        <v>21.063700000000001</v>
      </c>
      <c r="H172" s="95">
        <v>73</v>
      </c>
      <c r="I172" s="95">
        <v>85.397300000000001</v>
      </c>
      <c r="J172" s="95"/>
      <c r="K172" s="95">
        <v>12</v>
      </c>
      <c r="L172" s="95">
        <v>15.568199999999999</v>
      </c>
      <c r="M172" s="95"/>
      <c r="N172" s="95">
        <v>10.083500000000001</v>
      </c>
      <c r="O172" s="95">
        <v>0</v>
      </c>
      <c r="P172" s="95">
        <v>682.53750000000002</v>
      </c>
    </row>
    <row r="173" spans="1:16" x14ac:dyDescent="0.25">
      <c r="A173" s="95" t="s">
        <v>159</v>
      </c>
      <c r="B173" s="95">
        <v>255.7346</v>
      </c>
      <c r="C173" s="95"/>
      <c r="D173" s="95">
        <v>255.7346</v>
      </c>
      <c r="E173" s="95">
        <v>105.3</v>
      </c>
      <c r="F173" s="95">
        <v>79.149900000000002</v>
      </c>
      <c r="G173" s="95">
        <v>6.5374999999999996</v>
      </c>
      <c r="H173" s="95">
        <v>31</v>
      </c>
      <c r="I173" s="95">
        <v>33.526800000000001</v>
      </c>
      <c r="J173" s="95"/>
      <c r="K173" s="95"/>
      <c r="L173" s="95">
        <v>6.1120999999999999</v>
      </c>
      <c r="M173" s="95"/>
      <c r="N173" s="95">
        <v>0</v>
      </c>
      <c r="O173" s="95">
        <v>0</v>
      </c>
      <c r="P173" s="95">
        <v>262.27210000000002</v>
      </c>
    </row>
    <row r="174" spans="1:16" x14ac:dyDescent="0.25">
      <c r="A174" s="95" t="s">
        <v>160</v>
      </c>
      <c r="B174" s="97">
        <v>1237.7147</v>
      </c>
      <c r="C174" s="95">
        <v>8.5324000000000009</v>
      </c>
      <c r="D174" s="97">
        <v>1246.2471</v>
      </c>
      <c r="E174" s="95">
        <v>509</v>
      </c>
      <c r="F174" s="95">
        <v>385.71350000000001</v>
      </c>
      <c r="G174" s="95">
        <v>30.8216</v>
      </c>
      <c r="H174" s="95">
        <v>145</v>
      </c>
      <c r="I174" s="95">
        <v>163.38300000000001</v>
      </c>
      <c r="J174" s="95"/>
      <c r="K174" s="95">
        <v>9</v>
      </c>
      <c r="L174" s="95">
        <v>29.785299999999999</v>
      </c>
      <c r="M174" s="95"/>
      <c r="N174" s="95">
        <v>13.916700000000001</v>
      </c>
      <c r="O174" s="95">
        <v>0</v>
      </c>
      <c r="P174" s="97">
        <v>1290.9854</v>
      </c>
    </row>
    <row r="175" spans="1:16" x14ac:dyDescent="0.25">
      <c r="A175" s="95" t="s">
        <v>161</v>
      </c>
      <c r="B175" s="97">
        <v>2154.3027000000002</v>
      </c>
      <c r="C175" s="95">
        <v>95.174099999999996</v>
      </c>
      <c r="D175" s="97">
        <v>2249.4767999999999</v>
      </c>
      <c r="E175" s="95">
        <v>709.35</v>
      </c>
      <c r="F175" s="95">
        <v>696.21310000000005</v>
      </c>
      <c r="G175" s="95">
        <v>3.2841999999999998</v>
      </c>
      <c r="H175" s="95">
        <v>249</v>
      </c>
      <c r="I175" s="95">
        <v>294.90640000000002</v>
      </c>
      <c r="J175" s="95"/>
      <c r="K175" s="95">
        <v>133</v>
      </c>
      <c r="L175" s="95">
        <v>53.762500000000003</v>
      </c>
      <c r="M175" s="95">
        <v>47.542499999999997</v>
      </c>
      <c r="N175" s="95">
        <v>9.5350000000000001</v>
      </c>
      <c r="O175" s="95">
        <v>0</v>
      </c>
      <c r="P175" s="97">
        <v>2309.8384999999998</v>
      </c>
    </row>
    <row r="176" spans="1:16" x14ac:dyDescent="0.25">
      <c r="A176" s="95" t="s">
        <v>162</v>
      </c>
      <c r="B176" s="97">
        <v>20087.721300000001</v>
      </c>
      <c r="C176" s="97">
        <v>1351.7494999999999</v>
      </c>
      <c r="D176" s="97">
        <v>21439.470799999999</v>
      </c>
      <c r="E176" s="97">
        <v>11944.78</v>
      </c>
      <c r="F176" s="97">
        <v>6635.5162</v>
      </c>
      <c r="G176" s="95">
        <v>1327.3159000000001</v>
      </c>
      <c r="H176" s="92">
        <v>2678</v>
      </c>
      <c r="I176" s="97">
        <v>2810.7145999999998</v>
      </c>
      <c r="J176" s="95"/>
      <c r="K176" s="92">
        <v>1168</v>
      </c>
      <c r="L176" s="95">
        <v>512.40340000000003</v>
      </c>
      <c r="M176" s="95">
        <v>393.358</v>
      </c>
      <c r="N176" s="95">
        <v>371.3494</v>
      </c>
      <c r="O176" s="95">
        <v>0</v>
      </c>
      <c r="P176" s="97">
        <v>23531.4941</v>
      </c>
    </row>
    <row r="177" spans="1:16" x14ac:dyDescent="0.25">
      <c r="A177" s="95" t="s">
        <v>163</v>
      </c>
      <c r="B177" s="97">
        <v>1125.7519</v>
      </c>
      <c r="C177" s="95">
        <v>32.287399999999998</v>
      </c>
      <c r="D177" s="97">
        <v>1158.0392999999999</v>
      </c>
      <c r="E177" s="95">
        <v>401</v>
      </c>
      <c r="F177" s="95">
        <v>358.41320000000002</v>
      </c>
      <c r="G177" s="95">
        <v>10.646699999999999</v>
      </c>
      <c r="H177" s="95">
        <v>112</v>
      </c>
      <c r="I177" s="95">
        <v>151.81899999999999</v>
      </c>
      <c r="J177" s="95"/>
      <c r="K177" s="95">
        <v>8</v>
      </c>
      <c r="L177" s="95">
        <v>27.677099999999999</v>
      </c>
      <c r="M177" s="95"/>
      <c r="N177" s="95">
        <v>12.709899999999999</v>
      </c>
      <c r="O177" s="95">
        <v>0</v>
      </c>
      <c r="P177" s="97">
        <v>1181.3959</v>
      </c>
    </row>
    <row r="178" spans="1:16" x14ac:dyDescent="0.25">
      <c r="A178" s="95" t="s">
        <v>164</v>
      </c>
      <c r="B178" s="95">
        <v>106.5853</v>
      </c>
      <c r="C178" s="95"/>
      <c r="D178" s="95">
        <v>106.5853</v>
      </c>
      <c r="E178" s="95">
        <v>59</v>
      </c>
      <c r="F178" s="95">
        <v>32.988199999999999</v>
      </c>
      <c r="G178" s="95">
        <v>6.5030000000000001</v>
      </c>
      <c r="H178" s="95">
        <v>23</v>
      </c>
      <c r="I178" s="95">
        <v>13.9733</v>
      </c>
      <c r="J178" s="95">
        <v>6.77</v>
      </c>
      <c r="K178" s="95"/>
      <c r="L178" s="95">
        <v>2.5474000000000001</v>
      </c>
      <c r="M178" s="95"/>
      <c r="N178" s="95">
        <v>0</v>
      </c>
      <c r="O178" s="95">
        <v>0</v>
      </c>
      <c r="P178" s="95">
        <v>119.8583</v>
      </c>
    </row>
    <row r="179" spans="1:16" x14ac:dyDescent="0.25">
      <c r="A179" s="95" t="s">
        <v>520</v>
      </c>
      <c r="B179" s="95">
        <v>37.588000000000001</v>
      </c>
      <c r="C179" s="95"/>
      <c r="D179" s="95">
        <v>24.757100000000001</v>
      </c>
      <c r="E179" s="95">
        <v>28.94</v>
      </c>
      <c r="F179" s="95">
        <v>11.6335</v>
      </c>
      <c r="G179" s="95">
        <v>4.3266</v>
      </c>
      <c r="H179" s="95">
        <v>4</v>
      </c>
      <c r="I179" s="95">
        <v>3.2456999999999998</v>
      </c>
      <c r="J179" s="95">
        <v>0.56579999999999997</v>
      </c>
      <c r="K179" s="95"/>
      <c r="L179" s="95">
        <v>0.5917</v>
      </c>
      <c r="M179" s="95"/>
      <c r="N179" s="95">
        <v>0</v>
      </c>
      <c r="O179" s="95">
        <v>0</v>
      </c>
      <c r="P179" s="95">
        <v>42.480400000000003</v>
      </c>
    </row>
    <row r="180" spans="1:16" x14ac:dyDescent="0.25">
      <c r="A180" s="95" t="s">
        <v>521</v>
      </c>
      <c r="B180" s="95">
        <v>71.083399999999997</v>
      </c>
      <c r="C180" s="95"/>
      <c r="D180" s="95">
        <v>59.408900000000003</v>
      </c>
      <c r="E180" s="95">
        <v>18</v>
      </c>
      <c r="F180" s="95">
        <v>22.000299999999999</v>
      </c>
      <c r="G180" s="95"/>
      <c r="H180" s="95">
        <v>17</v>
      </c>
      <c r="I180" s="95">
        <v>7.7885</v>
      </c>
      <c r="J180" s="95">
        <v>6.9085999999999999</v>
      </c>
      <c r="K180" s="95"/>
      <c r="L180" s="95">
        <v>1.4198999999999999</v>
      </c>
      <c r="M180" s="95"/>
      <c r="N180" s="95">
        <v>0</v>
      </c>
      <c r="O180" s="95">
        <v>0</v>
      </c>
      <c r="P180" s="95">
        <v>77.992000000000004</v>
      </c>
    </row>
    <row r="181" spans="1:16" x14ac:dyDescent="0.25">
      <c r="A181" s="95" t="s">
        <v>522</v>
      </c>
      <c r="B181" s="95">
        <v>62.471899999999998</v>
      </c>
      <c r="C181" s="95"/>
      <c r="D181" s="95">
        <v>45.242699999999999</v>
      </c>
      <c r="E181" s="95">
        <v>30</v>
      </c>
      <c r="F181" s="95">
        <v>19.335100000000001</v>
      </c>
      <c r="G181" s="95">
        <v>2.6661999999999999</v>
      </c>
      <c r="H181" s="95">
        <v>21</v>
      </c>
      <c r="I181" s="95">
        <v>5.9313000000000002</v>
      </c>
      <c r="J181" s="95">
        <v>11.301500000000001</v>
      </c>
      <c r="K181" s="95"/>
      <c r="L181" s="95">
        <v>1.0812999999999999</v>
      </c>
      <c r="M181" s="95"/>
      <c r="N181" s="95">
        <v>0</v>
      </c>
      <c r="O181" s="95">
        <v>0</v>
      </c>
      <c r="P181" s="95">
        <v>76.439599999999999</v>
      </c>
    </row>
    <row r="182" spans="1:16" x14ac:dyDescent="0.25">
      <c r="A182" s="95" t="s">
        <v>165</v>
      </c>
      <c r="B182" s="95">
        <v>929.57389999999998</v>
      </c>
      <c r="C182" s="95">
        <v>31.2668</v>
      </c>
      <c r="D182" s="95">
        <v>960.84069999999997</v>
      </c>
      <c r="E182" s="95">
        <v>485.35</v>
      </c>
      <c r="F182" s="95">
        <v>297.3802</v>
      </c>
      <c r="G182" s="95">
        <v>46.9925</v>
      </c>
      <c r="H182" s="95">
        <v>168</v>
      </c>
      <c r="I182" s="95">
        <v>125.9662</v>
      </c>
      <c r="J182" s="95">
        <v>31.525300000000001</v>
      </c>
      <c r="K182" s="95">
        <v>1</v>
      </c>
      <c r="L182" s="95">
        <v>22.964099999999998</v>
      </c>
      <c r="M182" s="95"/>
      <c r="N182" s="95">
        <v>0</v>
      </c>
      <c r="O182" s="95">
        <v>0</v>
      </c>
      <c r="P182" s="97">
        <v>1039.3585</v>
      </c>
    </row>
    <row r="183" spans="1:16" x14ac:dyDescent="0.25">
      <c r="A183" s="95" t="s">
        <v>166</v>
      </c>
      <c r="B183" s="95">
        <v>69.393900000000002</v>
      </c>
      <c r="C183" s="95"/>
      <c r="D183" s="95">
        <v>69.393900000000002</v>
      </c>
      <c r="E183" s="95">
        <v>47</v>
      </c>
      <c r="F183" s="95">
        <v>21.477399999999999</v>
      </c>
      <c r="G183" s="95">
        <v>6.3806000000000003</v>
      </c>
      <c r="H183" s="95">
        <v>22</v>
      </c>
      <c r="I183" s="95">
        <v>9.0975000000000001</v>
      </c>
      <c r="J183" s="95">
        <v>9.6768000000000001</v>
      </c>
      <c r="K183" s="95"/>
      <c r="L183" s="95">
        <v>1.6585000000000001</v>
      </c>
      <c r="M183" s="95"/>
      <c r="N183" s="95">
        <v>0</v>
      </c>
      <c r="O183" s="95">
        <v>0</v>
      </c>
      <c r="P183" s="95">
        <v>85.451300000000003</v>
      </c>
    </row>
    <row r="184" spans="1:16" x14ac:dyDescent="0.25">
      <c r="A184" s="95" t="s">
        <v>167</v>
      </c>
      <c r="B184" s="95">
        <v>737.09130000000005</v>
      </c>
      <c r="C184" s="95">
        <v>15.256600000000001</v>
      </c>
      <c r="D184" s="95">
        <v>752.34789999999998</v>
      </c>
      <c r="E184" s="95">
        <v>419.76</v>
      </c>
      <c r="F184" s="95">
        <v>232.85169999999999</v>
      </c>
      <c r="G184" s="95">
        <v>46.7271</v>
      </c>
      <c r="H184" s="95">
        <v>106</v>
      </c>
      <c r="I184" s="95">
        <v>98.632800000000003</v>
      </c>
      <c r="J184" s="95">
        <v>5.5254000000000003</v>
      </c>
      <c r="K184" s="95"/>
      <c r="L184" s="95">
        <v>17.981100000000001</v>
      </c>
      <c r="M184" s="95"/>
      <c r="N184" s="95">
        <v>0</v>
      </c>
      <c r="O184" s="95">
        <v>0</v>
      </c>
      <c r="P184" s="95">
        <v>804.60040000000004</v>
      </c>
    </row>
    <row r="185" spans="1:16" x14ac:dyDescent="0.25">
      <c r="A185" s="95" t="s">
        <v>168</v>
      </c>
      <c r="B185" s="95">
        <v>178.1908</v>
      </c>
      <c r="C185" s="95"/>
      <c r="D185" s="95">
        <v>178.1908</v>
      </c>
      <c r="E185" s="95">
        <v>77</v>
      </c>
      <c r="F185" s="95">
        <v>55.150100000000002</v>
      </c>
      <c r="G185" s="95">
        <v>5.4625000000000004</v>
      </c>
      <c r="H185" s="95">
        <v>23</v>
      </c>
      <c r="I185" s="95">
        <v>23.360800000000001</v>
      </c>
      <c r="J185" s="95"/>
      <c r="K185" s="95"/>
      <c r="L185" s="95">
        <v>4.2587999999999999</v>
      </c>
      <c r="M185" s="95"/>
      <c r="N185" s="95">
        <v>0</v>
      </c>
      <c r="O185" s="95">
        <v>0</v>
      </c>
      <c r="P185" s="95">
        <v>183.6533</v>
      </c>
    </row>
    <row r="186" spans="1:16" x14ac:dyDescent="0.25">
      <c r="A186" s="95" t="s">
        <v>169</v>
      </c>
      <c r="B186" s="95">
        <v>141.125</v>
      </c>
      <c r="C186" s="95">
        <v>2.6772</v>
      </c>
      <c r="D186" s="95">
        <v>143.8022</v>
      </c>
      <c r="E186" s="95">
        <v>90</v>
      </c>
      <c r="F186" s="95">
        <v>44.506799999999998</v>
      </c>
      <c r="G186" s="95">
        <v>11.3733</v>
      </c>
      <c r="H186" s="95">
        <v>20</v>
      </c>
      <c r="I186" s="95">
        <v>18.852499999999999</v>
      </c>
      <c r="J186" s="95">
        <v>0.86060000000000003</v>
      </c>
      <c r="K186" s="95"/>
      <c r="L186" s="95">
        <v>3.4369000000000001</v>
      </c>
      <c r="M186" s="95"/>
      <c r="N186" s="95">
        <v>0</v>
      </c>
      <c r="O186" s="95">
        <v>0</v>
      </c>
      <c r="P186" s="95">
        <v>156.0361</v>
      </c>
    </row>
    <row r="187" spans="1:16" x14ac:dyDescent="0.25">
      <c r="A187" s="95" t="s">
        <v>170</v>
      </c>
      <c r="B187" s="95">
        <v>63.0809</v>
      </c>
      <c r="C187" s="95"/>
      <c r="D187" s="95">
        <v>63.0809</v>
      </c>
      <c r="E187" s="95">
        <v>50.5</v>
      </c>
      <c r="F187" s="95">
        <v>19.523499999999999</v>
      </c>
      <c r="G187" s="95">
        <v>7.7441000000000004</v>
      </c>
      <c r="H187" s="95">
        <v>12</v>
      </c>
      <c r="I187" s="95">
        <v>8.2698999999999998</v>
      </c>
      <c r="J187" s="95">
        <v>2.7976000000000001</v>
      </c>
      <c r="K187" s="95"/>
      <c r="L187" s="95">
        <v>1.5076000000000001</v>
      </c>
      <c r="M187" s="95"/>
      <c r="N187" s="95">
        <v>0.13039999999999999</v>
      </c>
      <c r="O187" s="95">
        <v>0</v>
      </c>
      <c r="P187" s="95">
        <v>73.753</v>
      </c>
    </row>
    <row r="188" spans="1:16" x14ac:dyDescent="0.25">
      <c r="A188" s="95" t="s">
        <v>171</v>
      </c>
      <c r="B188" s="95">
        <v>622.06970000000001</v>
      </c>
      <c r="C188" s="95">
        <v>12.4534</v>
      </c>
      <c r="D188" s="95">
        <v>634.5231</v>
      </c>
      <c r="E188" s="95">
        <v>386.6</v>
      </c>
      <c r="F188" s="95">
        <v>196.38489999999999</v>
      </c>
      <c r="G188" s="95">
        <v>47.553800000000003</v>
      </c>
      <c r="H188" s="95">
        <v>104</v>
      </c>
      <c r="I188" s="95">
        <v>83.186000000000007</v>
      </c>
      <c r="J188" s="95">
        <v>15.6105</v>
      </c>
      <c r="K188" s="95"/>
      <c r="L188" s="95">
        <v>15.165100000000001</v>
      </c>
      <c r="M188" s="95"/>
      <c r="N188" s="95">
        <v>0</v>
      </c>
      <c r="O188" s="95">
        <v>0</v>
      </c>
      <c r="P188" s="95">
        <v>697.68740000000003</v>
      </c>
    </row>
    <row r="189" spans="1:16" x14ac:dyDescent="0.25">
      <c r="A189" s="95" t="s">
        <v>523</v>
      </c>
      <c r="B189" s="95">
        <v>71.612200000000001</v>
      </c>
      <c r="C189" s="95"/>
      <c r="D189" s="95">
        <v>51.745399999999997</v>
      </c>
      <c r="E189" s="95">
        <v>31</v>
      </c>
      <c r="F189" s="95">
        <v>22.164000000000001</v>
      </c>
      <c r="G189" s="95">
        <v>2.2090000000000001</v>
      </c>
      <c r="H189" s="95">
        <v>8</v>
      </c>
      <c r="I189" s="95">
        <v>6.7838000000000003</v>
      </c>
      <c r="J189" s="95">
        <v>0.91210000000000002</v>
      </c>
      <c r="K189" s="95"/>
      <c r="L189" s="95">
        <v>1.2366999999999999</v>
      </c>
      <c r="M189" s="95"/>
      <c r="N189" s="95">
        <v>0</v>
      </c>
      <c r="O189" s="95">
        <v>0</v>
      </c>
      <c r="P189" s="95">
        <v>74.7333</v>
      </c>
    </row>
    <row r="190" spans="1:16" x14ac:dyDescent="0.25">
      <c r="A190" s="95" t="s">
        <v>172</v>
      </c>
      <c r="B190" s="95">
        <v>80.005899999999997</v>
      </c>
      <c r="C190" s="95"/>
      <c r="D190" s="95">
        <v>63.098100000000002</v>
      </c>
      <c r="E190" s="95">
        <v>50</v>
      </c>
      <c r="F190" s="95">
        <v>24.761800000000001</v>
      </c>
      <c r="G190" s="95">
        <v>6.3094999999999999</v>
      </c>
      <c r="H190" s="95">
        <v>14</v>
      </c>
      <c r="I190" s="95">
        <v>8.2721999999999998</v>
      </c>
      <c r="J190" s="95">
        <v>4.2958999999999996</v>
      </c>
      <c r="K190" s="95"/>
      <c r="L190" s="95">
        <v>1.508</v>
      </c>
      <c r="M190" s="95"/>
      <c r="N190" s="95">
        <v>0</v>
      </c>
      <c r="O190" s="95">
        <v>0</v>
      </c>
      <c r="P190" s="95">
        <v>90.6113</v>
      </c>
    </row>
    <row r="191" spans="1:16" x14ac:dyDescent="0.25">
      <c r="A191" s="95" t="s">
        <v>524</v>
      </c>
      <c r="B191" s="95">
        <v>119.04600000000001</v>
      </c>
      <c r="C191" s="95"/>
      <c r="D191" s="95">
        <v>81.800399999999996</v>
      </c>
      <c r="E191" s="95">
        <v>70.040000000000006</v>
      </c>
      <c r="F191" s="95">
        <v>36.844700000000003</v>
      </c>
      <c r="G191" s="95">
        <v>8.2988</v>
      </c>
      <c r="H191" s="95">
        <v>11</v>
      </c>
      <c r="I191" s="95">
        <v>10.724</v>
      </c>
      <c r="J191" s="95">
        <v>0.20699999999999999</v>
      </c>
      <c r="K191" s="95"/>
      <c r="L191" s="95">
        <v>1.9550000000000001</v>
      </c>
      <c r="M191" s="95"/>
      <c r="N191" s="95">
        <v>0</v>
      </c>
      <c r="O191" s="95">
        <v>0</v>
      </c>
      <c r="P191" s="95">
        <v>127.5518</v>
      </c>
    </row>
    <row r="192" spans="1:16" x14ac:dyDescent="0.25">
      <c r="A192" s="95" t="s">
        <v>525</v>
      </c>
      <c r="B192" s="95">
        <v>52.837200000000003</v>
      </c>
      <c r="C192" s="95"/>
      <c r="D192" s="95">
        <v>40.475900000000003</v>
      </c>
      <c r="E192" s="95">
        <v>14</v>
      </c>
      <c r="F192" s="95">
        <v>16.353100000000001</v>
      </c>
      <c r="G192" s="95"/>
      <c r="H192" s="95">
        <v>4</v>
      </c>
      <c r="I192" s="95">
        <v>5.3064</v>
      </c>
      <c r="J192" s="95"/>
      <c r="K192" s="95"/>
      <c r="L192" s="95">
        <v>0.96740000000000004</v>
      </c>
      <c r="M192" s="95"/>
      <c r="N192" s="95">
        <v>0</v>
      </c>
      <c r="O192" s="95">
        <v>0</v>
      </c>
      <c r="P192" s="95">
        <v>52.837200000000003</v>
      </c>
    </row>
    <row r="193" spans="1:16" x14ac:dyDescent="0.25">
      <c r="A193" s="95" t="s">
        <v>173</v>
      </c>
      <c r="B193" s="95">
        <v>70.545100000000005</v>
      </c>
      <c r="C193" s="95"/>
      <c r="D193" s="95">
        <v>70.545100000000005</v>
      </c>
      <c r="E193" s="95">
        <v>33</v>
      </c>
      <c r="F193" s="95">
        <v>21.8337</v>
      </c>
      <c r="G193" s="95">
        <v>2.7915999999999999</v>
      </c>
      <c r="H193" s="95">
        <v>13</v>
      </c>
      <c r="I193" s="95">
        <v>9.2484999999999999</v>
      </c>
      <c r="J193" s="95">
        <v>2.8136999999999999</v>
      </c>
      <c r="K193" s="95"/>
      <c r="L193" s="95">
        <v>1.6859999999999999</v>
      </c>
      <c r="M193" s="95"/>
      <c r="N193" s="95">
        <v>0</v>
      </c>
      <c r="O193" s="95">
        <v>0</v>
      </c>
      <c r="P193" s="95">
        <v>76.150400000000005</v>
      </c>
    </row>
    <row r="194" spans="1:16" x14ac:dyDescent="0.25">
      <c r="A194" s="95" t="s">
        <v>174</v>
      </c>
      <c r="B194" s="97">
        <v>1528.2799</v>
      </c>
      <c r="C194" s="95">
        <v>40.781399999999998</v>
      </c>
      <c r="D194" s="97">
        <v>1569.0613000000001</v>
      </c>
      <c r="E194" s="95">
        <v>741.24</v>
      </c>
      <c r="F194" s="95">
        <v>485.62450000000001</v>
      </c>
      <c r="G194" s="95">
        <v>63.9039</v>
      </c>
      <c r="H194" s="95">
        <v>239</v>
      </c>
      <c r="I194" s="95">
        <v>205.7039</v>
      </c>
      <c r="J194" s="95">
        <v>24.972000000000001</v>
      </c>
      <c r="K194" s="95">
        <v>3</v>
      </c>
      <c r="L194" s="95">
        <v>37.500599999999999</v>
      </c>
      <c r="M194" s="95"/>
      <c r="N194" s="95">
        <v>19.4634</v>
      </c>
      <c r="O194" s="95">
        <v>0</v>
      </c>
      <c r="P194" s="97">
        <v>1677.4005999999999</v>
      </c>
    </row>
    <row r="195" spans="1:16" x14ac:dyDescent="0.25">
      <c r="A195" s="95" t="s">
        <v>175</v>
      </c>
      <c r="B195" s="95">
        <v>644.53840000000002</v>
      </c>
      <c r="C195" s="95">
        <v>27.4343</v>
      </c>
      <c r="D195" s="95">
        <v>671.97270000000003</v>
      </c>
      <c r="E195" s="95">
        <v>299</v>
      </c>
      <c r="F195" s="95">
        <v>207.97559999999999</v>
      </c>
      <c r="G195" s="95">
        <v>22.7561</v>
      </c>
      <c r="H195" s="95">
        <v>76</v>
      </c>
      <c r="I195" s="95">
        <v>88.095600000000005</v>
      </c>
      <c r="J195" s="95"/>
      <c r="K195" s="95"/>
      <c r="L195" s="95">
        <v>16.060099999999998</v>
      </c>
      <c r="M195" s="95"/>
      <c r="N195" s="95">
        <v>6.8518999999999997</v>
      </c>
      <c r="O195" s="95">
        <v>0</v>
      </c>
      <c r="P195" s="95">
        <v>701.58069999999998</v>
      </c>
    </row>
    <row r="196" spans="1:16" x14ac:dyDescent="0.25">
      <c r="A196" s="95" t="s">
        <v>176</v>
      </c>
      <c r="B196" s="95">
        <v>249.09520000000001</v>
      </c>
      <c r="C196" s="95"/>
      <c r="D196" s="95">
        <v>249.09520000000001</v>
      </c>
      <c r="E196" s="95">
        <v>177</v>
      </c>
      <c r="F196" s="95">
        <v>77.094999999999999</v>
      </c>
      <c r="G196" s="95">
        <v>24.976299999999998</v>
      </c>
      <c r="H196" s="95">
        <v>37</v>
      </c>
      <c r="I196" s="95">
        <v>32.656399999999998</v>
      </c>
      <c r="J196" s="95">
        <v>3.2576999999999998</v>
      </c>
      <c r="K196" s="95"/>
      <c r="L196" s="95">
        <v>5.9534000000000002</v>
      </c>
      <c r="M196" s="95"/>
      <c r="N196" s="95">
        <v>4.2762000000000002</v>
      </c>
      <c r="O196" s="95">
        <v>0</v>
      </c>
      <c r="P196" s="95">
        <v>281.60539999999997</v>
      </c>
    </row>
    <row r="197" spans="1:16" x14ac:dyDescent="0.25">
      <c r="A197" s="95" t="s">
        <v>177</v>
      </c>
      <c r="B197" s="95">
        <v>333.54390000000001</v>
      </c>
      <c r="C197" s="95"/>
      <c r="D197" s="95">
        <v>333.54390000000001</v>
      </c>
      <c r="E197" s="95">
        <v>207.86</v>
      </c>
      <c r="F197" s="95">
        <v>103.23180000000001</v>
      </c>
      <c r="G197" s="95">
        <v>26.157</v>
      </c>
      <c r="H197" s="95">
        <v>29</v>
      </c>
      <c r="I197" s="95">
        <v>43.727600000000002</v>
      </c>
      <c r="J197" s="95"/>
      <c r="K197" s="95"/>
      <c r="L197" s="95">
        <v>7.9717000000000002</v>
      </c>
      <c r="M197" s="95"/>
      <c r="N197" s="95">
        <v>4.9423000000000004</v>
      </c>
      <c r="O197" s="95">
        <v>0</v>
      </c>
      <c r="P197" s="95">
        <v>364.64319999999998</v>
      </c>
    </row>
    <row r="198" spans="1:16" x14ac:dyDescent="0.25">
      <c r="A198" s="95" t="s">
        <v>178</v>
      </c>
      <c r="B198" s="95">
        <v>237.94069999999999</v>
      </c>
      <c r="C198" s="95"/>
      <c r="D198" s="95">
        <v>237.94069999999999</v>
      </c>
      <c r="E198" s="95">
        <v>116.65</v>
      </c>
      <c r="F198" s="95">
        <v>73.642600000000002</v>
      </c>
      <c r="G198" s="95">
        <v>10.751799999999999</v>
      </c>
      <c r="H198" s="95">
        <v>36</v>
      </c>
      <c r="I198" s="95">
        <v>31.193999999999999</v>
      </c>
      <c r="J198" s="95">
        <v>3.6044999999999998</v>
      </c>
      <c r="K198" s="95"/>
      <c r="L198" s="95">
        <v>5.6867999999999999</v>
      </c>
      <c r="M198" s="95"/>
      <c r="N198" s="95">
        <v>0</v>
      </c>
      <c r="O198" s="95">
        <v>0</v>
      </c>
      <c r="P198" s="95">
        <v>252.297</v>
      </c>
    </row>
    <row r="199" spans="1:16" x14ac:dyDescent="0.25">
      <c r="A199" s="95" t="s">
        <v>179</v>
      </c>
      <c r="B199" s="95">
        <v>51.016100000000002</v>
      </c>
      <c r="C199" s="95"/>
      <c r="D199" s="95">
        <v>51.016100000000002</v>
      </c>
      <c r="E199" s="95">
        <v>42.67</v>
      </c>
      <c r="F199" s="95">
        <v>15.7895</v>
      </c>
      <c r="G199" s="95">
        <v>6.7201000000000004</v>
      </c>
      <c r="H199" s="95">
        <v>9</v>
      </c>
      <c r="I199" s="95">
        <v>6.6882000000000001</v>
      </c>
      <c r="J199" s="95">
        <v>1.7338</v>
      </c>
      <c r="K199" s="95"/>
      <c r="L199" s="95">
        <v>1.2193000000000001</v>
      </c>
      <c r="M199" s="95"/>
      <c r="N199" s="95">
        <v>0</v>
      </c>
      <c r="O199" s="95">
        <v>0</v>
      </c>
      <c r="P199" s="95">
        <v>59.47</v>
      </c>
    </row>
    <row r="200" spans="1:16" x14ac:dyDescent="0.25">
      <c r="A200" s="95" t="s">
        <v>180</v>
      </c>
      <c r="B200" s="95">
        <v>247.2466</v>
      </c>
      <c r="C200" s="95"/>
      <c r="D200" s="95">
        <v>247.2466</v>
      </c>
      <c r="E200" s="95">
        <v>76</v>
      </c>
      <c r="F200" s="95">
        <v>76.522800000000004</v>
      </c>
      <c r="G200" s="95"/>
      <c r="H200" s="95">
        <v>24</v>
      </c>
      <c r="I200" s="95">
        <v>32.414000000000001</v>
      </c>
      <c r="J200" s="95"/>
      <c r="K200" s="95"/>
      <c r="L200" s="95">
        <v>5.9092000000000002</v>
      </c>
      <c r="M200" s="95"/>
      <c r="N200" s="95">
        <v>0</v>
      </c>
      <c r="O200" s="95">
        <v>0</v>
      </c>
      <c r="P200" s="95">
        <v>247.2466</v>
      </c>
    </row>
    <row r="201" spans="1:16" x14ac:dyDescent="0.25">
      <c r="A201" s="95" t="s">
        <v>181</v>
      </c>
      <c r="B201" s="95">
        <v>256.0478</v>
      </c>
      <c r="C201" s="95"/>
      <c r="D201" s="95">
        <v>256.0478</v>
      </c>
      <c r="E201" s="95">
        <v>65</v>
      </c>
      <c r="F201" s="95">
        <v>79.246799999999993</v>
      </c>
      <c r="G201" s="95"/>
      <c r="H201" s="95">
        <v>24</v>
      </c>
      <c r="I201" s="95">
        <v>33.567900000000002</v>
      </c>
      <c r="J201" s="95"/>
      <c r="K201" s="95"/>
      <c r="L201" s="95">
        <v>6.1195000000000004</v>
      </c>
      <c r="M201" s="95"/>
      <c r="N201" s="95">
        <v>0</v>
      </c>
      <c r="O201" s="95">
        <v>0</v>
      </c>
      <c r="P201" s="95">
        <v>256.0478</v>
      </c>
    </row>
    <row r="202" spans="1:16" x14ac:dyDescent="0.25">
      <c r="A202" s="95" t="s">
        <v>182</v>
      </c>
      <c r="B202" s="95">
        <v>367.63729999999998</v>
      </c>
      <c r="C202" s="95">
        <v>14.7089</v>
      </c>
      <c r="D202" s="95">
        <v>382.34620000000001</v>
      </c>
      <c r="E202" s="95">
        <v>120</v>
      </c>
      <c r="F202" s="95">
        <v>118.3361</v>
      </c>
      <c r="G202" s="95">
        <v>0.41599999999999998</v>
      </c>
      <c r="H202" s="95">
        <v>57</v>
      </c>
      <c r="I202" s="95">
        <v>50.125599999999999</v>
      </c>
      <c r="J202" s="95">
        <v>5.1558000000000002</v>
      </c>
      <c r="K202" s="95"/>
      <c r="L202" s="95">
        <v>9.1380999999999997</v>
      </c>
      <c r="M202" s="95"/>
      <c r="N202" s="95">
        <v>2.3675000000000002</v>
      </c>
      <c r="O202" s="95">
        <v>0</v>
      </c>
      <c r="P202" s="95">
        <v>390.28550000000001</v>
      </c>
    </row>
    <row r="203" spans="1:16" x14ac:dyDescent="0.25">
      <c r="A203" s="95" t="s">
        <v>183</v>
      </c>
      <c r="B203" s="95">
        <v>580.09849999999994</v>
      </c>
      <c r="C203" s="95">
        <v>10.985200000000001</v>
      </c>
      <c r="D203" s="95">
        <v>591.08370000000002</v>
      </c>
      <c r="E203" s="95">
        <v>282.58999999999997</v>
      </c>
      <c r="F203" s="95">
        <v>182.94040000000001</v>
      </c>
      <c r="G203" s="95">
        <v>24.912400000000002</v>
      </c>
      <c r="H203" s="95">
        <v>71</v>
      </c>
      <c r="I203" s="95">
        <v>77.491100000000003</v>
      </c>
      <c r="J203" s="95"/>
      <c r="K203" s="95">
        <v>3</v>
      </c>
      <c r="L203" s="95">
        <v>14.126899999999999</v>
      </c>
      <c r="M203" s="95"/>
      <c r="N203" s="95">
        <v>0</v>
      </c>
      <c r="O203" s="95">
        <v>0</v>
      </c>
      <c r="P203" s="95">
        <v>615.99609999999996</v>
      </c>
    </row>
    <row r="204" spans="1:16" x14ac:dyDescent="0.25">
      <c r="A204" s="95" t="s">
        <v>184</v>
      </c>
      <c r="B204" s="95">
        <v>248.79929999999999</v>
      </c>
      <c r="C204" s="95"/>
      <c r="D204" s="95">
        <v>248.79929999999999</v>
      </c>
      <c r="E204" s="95">
        <v>100.24</v>
      </c>
      <c r="F204" s="95">
        <v>77.003399999999999</v>
      </c>
      <c r="G204" s="95">
        <v>5.8091999999999997</v>
      </c>
      <c r="H204" s="95">
        <v>55</v>
      </c>
      <c r="I204" s="95">
        <v>32.617600000000003</v>
      </c>
      <c r="J204" s="95">
        <v>16.786799999999999</v>
      </c>
      <c r="K204" s="95"/>
      <c r="L204" s="95">
        <v>5.9462999999999999</v>
      </c>
      <c r="M204" s="95"/>
      <c r="N204" s="95">
        <v>0</v>
      </c>
      <c r="O204" s="95">
        <v>0</v>
      </c>
      <c r="P204" s="95">
        <v>271.39530000000002</v>
      </c>
    </row>
    <row r="205" spans="1:16" x14ac:dyDescent="0.25">
      <c r="A205" s="95" t="s">
        <v>526</v>
      </c>
      <c r="B205" s="95">
        <v>262.59989999999999</v>
      </c>
      <c r="C205" s="95">
        <v>13.773899999999999</v>
      </c>
      <c r="D205" s="95">
        <v>207.4957</v>
      </c>
      <c r="E205" s="95">
        <v>129.94</v>
      </c>
      <c r="F205" s="95">
        <v>85.537700000000001</v>
      </c>
      <c r="G205" s="95">
        <v>11.1006</v>
      </c>
      <c r="H205" s="95">
        <v>29</v>
      </c>
      <c r="I205" s="95">
        <v>27.2027</v>
      </c>
      <c r="J205" s="95">
        <v>1.3480000000000001</v>
      </c>
      <c r="K205" s="95">
        <v>1</v>
      </c>
      <c r="L205" s="95">
        <v>4.9591000000000003</v>
      </c>
      <c r="M205" s="95"/>
      <c r="N205" s="95">
        <v>3.7161</v>
      </c>
      <c r="O205" s="95">
        <v>0</v>
      </c>
      <c r="P205" s="95">
        <v>292.5385</v>
      </c>
    </row>
    <row r="206" spans="1:16" x14ac:dyDescent="0.25">
      <c r="A206" s="95" t="s">
        <v>185</v>
      </c>
      <c r="B206" s="97">
        <v>1113.7692</v>
      </c>
      <c r="C206" s="95">
        <v>41.812100000000001</v>
      </c>
      <c r="D206" s="97">
        <v>1155.5813000000001</v>
      </c>
      <c r="E206" s="95">
        <v>782.86</v>
      </c>
      <c r="F206" s="95">
        <v>357.6524</v>
      </c>
      <c r="G206" s="95">
        <v>106.3019</v>
      </c>
      <c r="H206" s="95">
        <v>185</v>
      </c>
      <c r="I206" s="95">
        <v>151.4967</v>
      </c>
      <c r="J206" s="95">
        <v>25.127500000000001</v>
      </c>
      <c r="K206" s="95">
        <v>11</v>
      </c>
      <c r="L206" s="95">
        <v>27.618400000000001</v>
      </c>
      <c r="M206" s="95"/>
      <c r="N206" s="95">
        <v>0</v>
      </c>
      <c r="O206" s="95">
        <v>0</v>
      </c>
      <c r="P206" s="97">
        <v>1287.0107</v>
      </c>
    </row>
    <row r="207" spans="1:16" x14ac:dyDescent="0.25">
      <c r="A207" s="95" t="s">
        <v>186</v>
      </c>
      <c r="B207" s="97">
        <v>1098.8294000000001</v>
      </c>
      <c r="C207" s="95">
        <v>39.340699999999998</v>
      </c>
      <c r="D207" s="97">
        <v>1138.1701</v>
      </c>
      <c r="E207" s="95">
        <v>685.08</v>
      </c>
      <c r="F207" s="95">
        <v>352.2636</v>
      </c>
      <c r="G207" s="95">
        <v>83.204099999999997</v>
      </c>
      <c r="H207" s="95">
        <v>152</v>
      </c>
      <c r="I207" s="95">
        <v>149.2141</v>
      </c>
      <c r="J207" s="95">
        <v>2.0893999999999999</v>
      </c>
      <c r="K207" s="95">
        <v>67</v>
      </c>
      <c r="L207" s="95">
        <v>27.202300000000001</v>
      </c>
      <c r="M207" s="95">
        <v>23.878599999999999</v>
      </c>
      <c r="N207" s="95">
        <v>0</v>
      </c>
      <c r="O207" s="95">
        <v>0</v>
      </c>
      <c r="P207" s="97">
        <v>1247.3422</v>
      </c>
    </row>
    <row r="208" spans="1:16" x14ac:dyDescent="0.25">
      <c r="A208" s="95" t="s">
        <v>527</v>
      </c>
      <c r="B208" s="95">
        <v>437.04509999999999</v>
      </c>
      <c r="C208" s="95">
        <v>16.583400000000001</v>
      </c>
      <c r="D208" s="95">
        <v>342.21859999999998</v>
      </c>
      <c r="E208" s="95">
        <v>275.06</v>
      </c>
      <c r="F208" s="95">
        <v>140.398</v>
      </c>
      <c r="G208" s="95">
        <v>33.665500000000002</v>
      </c>
      <c r="H208" s="95">
        <v>52</v>
      </c>
      <c r="I208" s="95">
        <v>44.864899999999999</v>
      </c>
      <c r="J208" s="95">
        <v>5.3513999999999999</v>
      </c>
      <c r="K208" s="95">
        <v>3</v>
      </c>
      <c r="L208" s="95">
        <v>8.1790000000000003</v>
      </c>
      <c r="M208" s="95"/>
      <c r="N208" s="95">
        <v>6.6478000000000002</v>
      </c>
      <c r="O208" s="95">
        <v>0</v>
      </c>
      <c r="P208" s="95">
        <v>499.29320000000001</v>
      </c>
    </row>
    <row r="209" spans="1:16" x14ac:dyDescent="0.25">
      <c r="A209" s="95" t="s">
        <v>187</v>
      </c>
      <c r="B209" s="97">
        <v>1908.3344</v>
      </c>
      <c r="C209" s="95">
        <v>124.6759</v>
      </c>
      <c r="D209" s="97">
        <v>2033.0102999999999</v>
      </c>
      <c r="E209" s="97">
        <v>1220.82</v>
      </c>
      <c r="F209" s="95">
        <v>629.21669999999995</v>
      </c>
      <c r="G209" s="95">
        <v>147.9008</v>
      </c>
      <c r="H209" s="95">
        <v>389</v>
      </c>
      <c r="I209" s="95">
        <v>266.52769999999998</v>
      </c>
      <c r="J209" s="95">
        <v>91.854299999999995</v>
      </c>
      <c r="K209" s="95">
        <v>24</v>
      </c>
      <c r="L209" s="95">
        <v>48.588900000000002</v>
      </c>
      <c r="M209" s="95"/>
      <c r="N209" s="95">
        <v>15.9533</v>
      </c>
      <c r="O209" s="95">
        <v>0</v>
      </c>
      <c r="P209" s="97">
        <v>2288.7186999999999</v>
      </c>
    </row>
    <row r="210" spans="1:16" x14ac:dyDescent="0.25">
      <c r="A210" s="95" t="s">
        <v>528</v>
      </c>
      <c r="B210" s="95">
        <v>314.37979999999999</v>
      </c>
      <c r="C210" s="95"/>
      <c r="D210" s="95">
        <v>207.01159999999999</v>
      </c>
      <c r="E210" s="95">
        <v>145</v>
      </c>
      <c r="F210" s="95">
        <v>97.3005</v>
      </c>
      <c r="G210" s="95">
        <v>11.924899999999999</v>
      </c>
      <c r="H210" s="95">
        <v>34</v>
      </c>
      <c r="I210" s="95">
        <v>27.139199999999999</v>
      </c>
      <c r="J210" s="95">
        <v>5.1456</v>
      </c>
      <c r="K210" s="95"/>
      <c r="L210" s="95">
        <v>4.9476000000000004</v>
      </c>
      <c r="M210" s="95"/>
      <c r="N210" s="95">
        <v>0</v>
      </c>
      <c r="O210" s="95">
        <v>0</v>
      </c>
      <c r="P210" s="95">
        <v>331.45030000000003</v>
      </c>
    </row>
    <row r="211" spans="1:16" x14ac:dyDescent="0.25">
      <c r="A211" s="95" t="s">
        <v>529</v>
      </c>
      <c r="B211" s="95">
        <v>234.74250000000001</v>
      </c>
      <c r="C211" s="95">
        <v>7.7321999999999997</v>
      </c>
      <c r="D211" s="95">
        <v>182.71379999999999</v>
      </c>
      <c r="E211" s="95">
        <v>128</v>
      </c>
      <c r="F211" s="95">
        <v>75.045900000000003</v>
      </c>
      <c r="G211" s="95">
        <v>13.2385</v>
      </c>
      <c r="H211" s="95">
        <v>44</v>
      </c>
      <c r="I211" s="95">
        <v>23.953800000000001</v>
      </c>
      <c r="J211" s="95">
        <v>15.034700000000001</v>
      </c>
      <c r="K211" s="95"/>
      <c r="L211" s="95">
        <v>4.3669000000000002</v>
      </c>
      <c r="M211" s="95"/>
      <c r="N211" s="95">
        <v>3.9352</v>
      </c>
      <c r="O211" s="95">
        <v>0</v>
      </c>
      <c r="P211" s="95">
        <v>274.68310000000002</v>
      </c>
    </row>
    <row r="212" spans="1:16" x14ac:dyDescent="0.25">
      <c r="A212" s="95" t="s">
        <v>530</v>
      </c>
      <c r="B212" s="95">
        <v>630.37120000000004</v>
      </c>
      <c r="C212" s="95">
        <v>16.742100000000001</v>
      </c>
      <c r="D212" s="95">
        <v>474.00459999999998</v>
      </c>
      <c r="E212" s="95">
        <v>306</v>
      </c>
      <c r="F212" s="95">
        <v>200.2816</v>
      </c>
      <c r="G212" s="95">
        <v>26.429600000000001</v>
      </c>
      <c r="H212" s="95">
        <v>72</v>
      </c>
      <c r="I212" s="95">
        <v>62.142000000000003</v>
      </c>
      <c r="J212" s="95">
        <v>7.3935000000000004</v>
      </c>
      <c r="K212" s="95">
        <v>16</v>
      </c>
      <c r="L212" s="95">
        <v>11.3287</v>
      </c>
      <c r="M212" s="95">
        <v>2.8028</v>
      </c>
      <c r="N212" s="95">
        <v>0</v>
      </c>
      <c r="O212" s="95">
        <v>0</v>
      </c>
      <c r="P212" s="95">
        <v>683.73919999999998</v>
      </c>
    </row>
    <row r="213" spans="1:16" x14ac:dyDescent="0.25">
      <c r="A213" s="95" t="s">
        <v>188</v>
      </c>
      <c r="B213" s="95">
        <v>277.85120000000001</v>
      </c>
      <c r="C213" s="95"/>
      <c r="D213" s="95">
        <v>277.85120000000001</v>
      </c>
      <c r="E213" s="95">
        <v>205</v>
      </c>
      <c r="F213" s="95">
        <v>85.994900000000001</v>
      </c>
      <c r="G213" s="95">
        <v>29.751300000000001</v>
      </c>
      <c r="H213" s="95">
        <v>60</v>
      </c>
      <c r="I213" s="95">
        <v>36.426299999999998</v>
      </c>
      <c r="J213" s="95">
        <v>17.680299999999999</v>
      </c>
      <c r="K213" s="95"/>
      <c r="L213" s="95">
        <v>6.6406000000000001</v>
      </c>
      <c r="M213" s="95"/>
      <c r="N213" s="95">
        <v>0</v>
      </c>
      <c r="O213" s="95">
        <v>0</v>
      </c>
      <c r="P213" s="95">
        <v>325.28280000000001</v>
      </c>
    </row>
    <row r="214" spans="1:16" x14ac:dyDescent="0.25">
      <c r="A214" s="95" t="s">
        <v>189</v>
      </c>
      <c r="B214" s="95">
        <v>851.73540000000003</v>
      </c>
      <c r="C214" s="95">
        <v>36.752800000000001</v>
      </c>
      <c r="D214" s="95">
        <v>888.48820000000001</v>
      </c>
      <c r="E214" s="95">
        <v>529.73</v>
      </c>
      <c r="F214" s="95">
        <v>274.9871</v>
      </c>
      <c r="G214" s="95">
        <v>63.685699999999997</v>
      </c>
      <c r="H214" s="95">
        <v>147</v>
      </c>
      <c r="I214" s="95">
        <v>116.4808</v>
      </c>
      <c r="J214" s="95">
        <v>22.889399999999998</v>
      </c>
      <c r="K214" s="95">
        <v>1</v>
      </c>
      <c r="L214" s="95">
        <v>21.2349</v>
      </c>
      <c r="M214" s="95"/>
      <c r="N214" s="95">
        <v>15.762499999999999</v>
      </c>
      <c r="O214" s="95">
        <v>0</v>
      </c>
      <c r="P214" s="97">
        <v>990.82579999999996</v>
      </c>
    </row>
    <row r="215" spans="1:16" x14ac:dyDescent="0.25">
      <c r="A215" s="95" t="s">
        <v>531</v>
      </c>
      <c r="B215" s="95">
        <v>130.98609999999999</v>
      </c>
      <c r="C215" s="95">
        <v>5.0335999999999999</v>
      </c>
      <c r="D215" s="95">
        <v>88.524000000000001</v>
      </c>
      <c r="E215" s="95">
        <v>83</v>
      </c>
      <c r="F215" s="95">
        <v>42.098100000000002</v>
      </c>
      <c r="G215" s="95">
        <v>10.2255</v>
      </c>
      <c r="H215" s="95">
        <v>18</v>
      </c>
      <c r="I215" s="95">
        <v>11.605499999999999</v>
      </c>
      <c r="J215" s="95">
        <v>4.7958999999999996</v>
      </c>
      <c r="K215" s="95"/>
      <c r="L215" s="95">
        <v>2.1156999999999999</v>
      </c>
      <c r="M215" s="95"/>
      <c r="N215" s="95">
        <v>0</v>
      </c>
      <c r="O215" s="95">
        <v>0</v>
      </c>
      <c r="P215" s="95">
        <v>151.0411</v>
      </c>
    </row>
    <row r="216" spans="1:16" x14ac:dyDescent="0.25">
      <c r="A216" s="95" t="s">
        <v>190</v>
      </c>
      <c r="B216" s="95">
        <v>313.71769999999998</v>
      </c>
      <c r="C216" s="95"/>
      <c r="D216" s="95">
        <v>313.71769999999998</v>
      </c>
      <c r="E216" s="95">
        <v>210</v>
      </c>
      <c r="F216" s="95">
        <v>97.095600000000005</v>
      </c>
      <c r="G216" s="95">
        <v>28.226099999999999</v>
      </c>
      <c r="H216" s="95">
        <v>56</v>
      </c>
      <c r="I216" s="95">
        <v>41.128399999999999</v>
      </c>
      <c r="J216" s="95">
        <v>11.153700000000001</v>
      </c>
      <c r="K216" s="95"/>
      <c r="L216" s="95">
        <v>7.4978999999999996</v>
      </c>
      <c r="M216" s="95"/>
      <c r="N216" s="95">
        <v>0</v>
      </c>
      <c r="O216" s="95">
        <v>0</v>
      </c>
      <c r="P216" s="95">
        <v>353.09750000000003</v>
      </c>
    </row>
    <row r="217" spans="1:16" x14ac:dyDescent="0.25">
      <c r="A217" s="95" t="s">
        <v>191</v>
      </c>
      <c r="B217" s="97">
        <v>4112.7807000000003</v>
      </c>
      <c r="C217" s="95">
        <v>147.87819999999999</v>
      </c>
      <c r="D217" s="97">
        <v>4260.6589000000004</v>
      </c>
      <c r="E217" s="97">
        <v>2329.69</v>
      </c>
      <c r="F217" s="97">
        <v>1318.6739</v>
      </c>
      <c r="G217" s="95">
        <v>252.75399999999999</v>
      </c>
      <c r="H217" s="95">
        <v>610</v>
      </c>
      <c r="I217" s="95">
        <v>558.57240000000002</v>
      </c>
      <c r="J217" s="95">
        <v>38.570700000000002</v>
      </c>
      <c r="K217" s="95">
        <v>65</v>
      </c>
      <c r="L217" s="95">
        <v>101.8297</v>
      </c>
      <c r="M217" s="95"/>
      <c r="N217" s="95">
        <v>0</v>
      </c>
      <c r="O217" s="95">
        <v>0</v>
      </c>
      <c r="P217" s="97">
        <v>4551.9835999999996</v>
      </c>
    </row>
    <row r="218" spans="1:16" x14ac:dyDescent="0.25">
      <c r="A218" s="95" t="s">
        <v>192</v>
      </c>
      <c r="B218" s="97">
        <v>13359.2235</v>
      </c>
      <c r="C218" s="95">
        <v>299.4665</v>
      </c>
      <c r="D218" s="97">
        <v>13658.69</v>
      </c>
      <c r="E218" s="97">
        <v>3876.21</v>
      </c>
      <c r="F218" s="97">
        <v>4227.3645999999999</v>
      </c>
      <c r="G218" s="95"/>
      <c r="H218" s="92">
        <v>1637</v>
      </c>
      <c r="I218" s="97">
        <v>1790.6542999999999</v>
      </c>
      <c r="J218" s="95"/>
      <c r="K218" s="95">
        <v>120</v>
      </c>
      <c r="L218" s="95">
        <v>326.4427</v>
      </c>
      <c r="M218" s="95"/>
      <c r="N218" s="95">
        <v>0</v>
      </c>
      <c r="O218" s="95">
        <v>0</v>
      </c>
      <c r="P218" s="97">
        <v>13658.69</v>
      </c>
    </row>
    <row r="219" spans="1:16" x14ac:dyDescent="0.25">
      <c r="A219" s="95" t="s">
        <v>193</v>
      </c>
      <c r="B219" s="97">
        <v>4052.0927000000001</v>
      </c>
      <c r="C219" s="95">
        <v>116.2637</v>
      </c>
      <c r="D219" s="97">
        <v>4168.3563999999997</v>
      </c>
      <c r="E219" s="95">
        <v>978.62</v>
      </c>
      <c r="F219" s="97">
        <v>1290.1062999999999</v>
      </c>
      <c r="G219" s="95"/>
      <c r="H219" s="95">
        <v>546</v>
      </c>
      <c r="I219" s="95">
        <v>546.47149999999999</v>
      </c>
      <c r="J219" s="95"/>
      <c r="K219" s="95">
        <v>40</v>
      </c>
      <c r="L219" s="95">
        <v>99.623699999999999</v>
      </c>
      <c r="M219" s="95"/>
      <c r="N219" s="95">
        <v>0</v>
      </c>
      <c r="O219" s="95">
        <v>0</v>
      </c>
      <c r="P219" s="97">
        <v>4168.3563999999997</v>
      </c>
    </row>
    <row r="220" spans="1:16" x14ac:dyDescent="0.25">
      <c r="A220" s="95" t="s">
        <v>194</v>
      </c>
      <c r="B220" s="97">
        <v>1756.3655000000001</v>
      </c>
      <c r="C220" s="95">
        <v>29.072399999999998</v>
      </c>
      <c r="D220" s="97">
        <v>1785.4378999999999</v>
      </c>
      <c r="E220" s="95">
        <v>577.22</v>
      </c>
      <c r="F220" s="95">
        <v>552.59299999999996</v>
      </c>
      <c r="G220" s="95">
        <v>6.1566999999999998</v>
      </c>
      <c r="H220" s="95">
        <v>248</v>
      </c>
      <c r="I220" s="95">
        <v>234.07089999999999</v>
      </c>
      <c r="J220" s="95">
        <v>10.4468</v>
      </c>
      <c r="K220" s="95">
        <v>12</v>
      </c>
      <c r="L220" s="95">
        <v>42.671999999999997</v>
      </c>
      <c r="M220" s="95"/>
      <c r="N220" s="95">
        <v>0</v>
      </c>
      <c r="O220" s="95">
        <v>0</v>
      </c>
      <c r="P220" s="97">
        <v>1802.0414000000001</v>
      </c>
    </row>
    <row r="221" spans="1:16" x14ac:dyDescent="0.25">
      <c r="A221" s="95" t="s">
        <v>195</v>
      </c>
      <c r="B221" s="97">
        <v>16168.177100000001</v>
      </c>
      <c r="C221" s="95">
        <v>350.50360000000001</v>
      </c>
      <c r="D221" s="97">
        <v>16518.680700000001</v>
      </c>
      <c r="E221" s="97">
        <v>3432.57</v>
      </c>
      <c r="F221" s="97">
        <v>5112.5316999999995</v>
      </c>
      <c r="G221" s="95"/>
      <c r="H221" s="92">
        <v>1733</v>
      </c>
      <c r="I221" s="97">
        <v>2165.5990000000002</v>
      </c>
      <c r="J221" s="95"/>
      <c r="K221" s="95">
        <v>324</v>
      </c>
      <c r="L221" s="95">
        <v>394.79649999999998</v>
      </c>
      <c r="M221" s="95"/>
      <c r="N221" s="95">
        <v>0</v>
      </c>
      <c r="O221" s="95">
        <v>0</v>
      </c>
      <c r="P221" s="97">
        <v>16518.680700000001</v>
      </c>
    </row>
    <row r="222" spans="1:16" x14ac:dyDescent="0.25">
      <c r="A222" s="95" t="s">
        <v>196</v>
      </c>
      <c r="B222" s="97">
        <v>4123.6166000000003</v>
      </c>
      <c r="C222" s="95">
        <v>9.4917999999999996</v>
      </c>
      <c r="D222" s="97">
        <v>4133.1084000000001</v>
      </c>
      <c r="E222" s="97">
        <v>3822.58</v>
      </c>
      <c r="F222" s="97">
        <v>1279.1969999999999</v>
      </c>
      <c r="G222" s="95">
        <v>635.84569999999997</v>
      </c>
      <c r="H222" s="95">
        <v>714</v>
      </c>
      <c r="I222" s="95">
        <v>541.85050000000001</v>
      </c>
      <c r="J222" s="95">
        <v>129.1121</v>
      </c>
      <c r="K222" s="95">
        <v>434</v>
      </c>
      <c r="L222" s="95">
        <v>98.781300000000002</v>
      </c>
      <c r="M222" s="95">
        <v>201.13120000000001</v>
      </c>
      <c r="N222" s="95">
        <v>147.7089</v>
      </c>
      <c r="O222" s="95">
        <v>0</v>
      </c>
      <c r="P222" s="97">
        <v>5246.9062999999996</v>
      </c>
    </row>
    <row r="223" spans="1:16" x14ac:dyDescent="0.25">
      <c r="A223" s="95" t="s">
        <v>197</v>
      </c>
      <c r="B223" s="97">
        <v>6781.701</v>
      </c>
      <c r="C223" s="95">
        <v>339.29880000000003</v>
      </c>
      <c r="D223" s="97">
        <v>7120.9997999999996</v>
      </c>
      <c r="E223" s="97">
        <v>4694.2299999999996</v>
      </c>
      <c r="F223" s="97">
        <v>2203.9494</v>
      </c>
      <c r="G223" s="95">
        <v>622.57010000000002</v>
      </c>
      <c r="H223" s="92">
        <v>1249</v>
      </c>
      <c r="I223" s="95">
        <v>933.56309999999996</v>
      </c>
      <c r="J223" s="95">
        <v>236.57769999999999</v>
      </c>
      <c r="K223" s="95">
        <v>467</v>
      </c>
      <c r="L223" s="95">
        <v>170.1919</v>
      </c>
      <c r="M223" s="95">
        <v>178.0849</v>
      </c>
      <c r="N223" s="95">
        <v>106.4098</v>
      </c>
      <c r="O223" s="95">
        <v>0</v>
      </c>
      <c r="P223" s="97">
        <v>8264.6422999999995</v>
      </c>
    </row>
    <row r="224" spans="1:16" x14ac:dyDescent="0.25">
      <c r="A224" s="95" t="s">
        <v>198</v>
      </c>
      <c r="B224" s="97">
        <v>3032.7993999999999</v>
      </c>
      <c r="C224" s="95">
        <v>52.547800000000002</v>
      </c>
      <c r="D224" s="97">
        <v>3085.3472000000002</v>
      </c>
      <c r="E224" s="97">
        <v>2392</v>
      </c>
      <c r="F224" s="95">
        <v>954.91499999999996</v>
      </c>
      <c r="G224" s="95">
        <v>359.2713</v>
      </c>
      <c r="H224" s="95">
        <v>442</v>
      </c>
      <c r="I224" s="95">
        <v>404.48899999999998</v>
      </c>
      <c r="J224" s="95">
        <v>28.133199999999999</v>
      </c>
      <c r="K224" s="95">
        <v>510</v>
      </c>
      <c r="L224" s="95">
        <v>73.739800000000002</v>
      </c>
      <c r="M224" s="95">
        <v>261.7561</v>
      </c>
      <c r="N224" s="95">
        <v>0</v>
      </c>
      <c r="O224" s="95">
        <v>0</v>
      </c>
      <c r="P224" s="97">
        <v>3734.5077999999999</v>
      </c>
    </row>
    <row r="225" spans="1:16" x14ac:dyDescent="0.25">
      <c r="A225" s="95" t="s">
        <v>199</v>
      </c>
      <c r="B225" s="95">
        <v>619.51930000000004</v>
      </c>
      <c r="C225" s="95">
        <v>14.138299999999999</v>
      </c>
      <c r="D225" s="95">
        <v>633.6576</v>
      </c>
      <c r="E225" s="95">
        <v>74.25</v>
      </c>
      <c r="F225" s="95">
        <v>196.11699999999999</v>
      </c>
      <c r="G225" s="95"/>
      <c r="H225" s="95">
        <v>55</v>
      </c>
      <c r="I225" s="95">
        <v>83.072500000000005</v>
      </c>
      <c r="J225" s="95"/>
      <c r="K225" s="95"/>
      <c r="L225" s="95">
        <v>15.144399999999999</v>
      </c>
      <c r="M225" s="95"/>
      <c r="N225" s="95">
        <v>0</v>
      </c>
      <c r="O225" s="95">
        <v>0</v>
      </c>
      <c r="P225" s="95">
        <v>633.6576</v>
      </c>
    </row>
    <row r="226" spans="1:16" x14ac:dyDescent="0.25">
      <c r="A226" s="95" t="s">
        <v>200</v>
      </c>
      <c r="B226" s="97">
        <v>12199.7004</v>
      </c>
      <c r="C226" s="95">
        <v>330.10469999999998</v>
      </c>
      <c r="D226" s="97">
        <v>12529.8051</v>
      </c>
      <c r="E226" s="97">
        <v>9343.94</v>
      </c>
      <c r="F226" s="97">
        <v>3877.9747000000002</v>
      </c>
      <c r="G226" s="95">
        <v>1366.4912999999999</v>
      </c>
      <c r="H226" s="92">
        <v>1480</v>
      </c>
      <c r="I226" s="97">
        <v>1642.6574000000001</v>
      </c>
      <c r="J226" s="95"/>
      <c r="K226" s="95">
        <v>1014</v>
      </c>
      <c r="L226" s="95">
        <v>299.46230000000003</v>
      </c>
      <c r="M226" s="95">
        <v>428.7226</v>
      </c>
      <c r="N226" s="95">
        <v>125.2637</v>
      </c>
      <c r="O226" s="95">
        <v>0</v>
      </c>
      <c r="P226" s="97">
        <v>14450.2827</v>
      </c>
    </row>
    <row r="227" spans="1:16" x14ac:dyDescent="0.25">
      <c r="A227" s="95" t="s">
        <v>201</v>
      </c>
      <c r="B227" s="97">
        <v>11290.639300000001</v>
      </c>
      <c r="C227" s="95">
        <v>321.05939999999998</v>
      </c>
      <c r="D227" s="97">
        <v>11611.698700000001</v>
      </c>
      <c r="E227" s="97">
        <v>13579.34</v>
      </c>
      <c r="F227" s="97">
        <v>3593.8207000000002</v>
      </c>
      <c r="G227" s="97">
        <v>2496.3798000000002</v>
      </c>
      <c r="H227" s="92">
        <v>1561</v>
      </c>
      <c r="I227" s="97">
        <v>1522.2936999999999</v>
      </c>
      <c r="J227" s="95">
        <v>29.029699999999998</v>
      </c>
      <c r="K227" s="92">
        <v>3080</v>
      </c>
      <c r="L227" s="95">
        <v>277.51960000000003</v>
      </c>
      <c r="M227" s="97">
        <v>1681.4882</v>
      </c>
      <c r="N227" s="95">
        <v>182.4324</v>
      </c>
      <c r="O227" s="95">
        <v>0</v>
      </c>
      <c r="P227" s="97">
        <v>16001.0288</v>
      </c>
    </row>
    <row r="228" spans="1:16" x14ac:dyDescent="0.25">
      <c r="A228" s="95" t="s">
        <v>202</v>
      </c>
      <c r="B228" s="97">
        <v>2114.4113000000002</v>
      </c>
      <c r="C228" s="95">
        <v>22.084900000000001</v>
      </c>
      <c r="D228" s="97">
        <v>2136.4962</v>
      </c>
      <c r="E228" s="97">
        <v>1681.05</v>
      </c>
      <c r="F228" s="95">
        <v>661.24559999999997</v>
      </c>
      <c r="G228" s="95">
        <v>254.9511</v>
      </c>
      <c r="H228" s="95">
        <v>322</v>
      </c>
      <c r="I228" s="95">
        <v>280.09469999999999</v>
      </c>
      <c r="J228" s="95">
        <v>31.428999999999998</v>
      </c>
      <c r="K228" s="95">
        <v>136</v>
      </c>
      <c r="L228" s="95">
        <v>51.0623</v>
      </c>
      <c r="M228" s="95">
        <v>50.962600000000002</v>
      </c>
      <c r="N228" s="95">
        <v>0</v>
      </c>
      <c r="O228" s="95">
        <v>0</v>
      </c>
      <c r="P228" s="97">
        <v>2473.8389000000002</v>
      </c>
    </row>
    <row r="229" spans="1:16" x14ac:dyDescent="0.25">
      <c r="A229" s="95" t="s">
        <v>203</v>
      </c>
      <c r="B229" s="97">
        <v>994.66189999999995</v>
      </c>
      <c r="C229" s="95">
        <v>65.718400000000003</v>
      </c>
      <c r="D229" s="97">
        <v>1060.3803</v>
      </c>
      <c r="E229" s="95">
        <v>719.73</v>
      </c>
      <c r="F229" s="95">
        <v>328.18770000000001</v>
      </c>
      <c r="G229" s="95">
        <v>97.885599999999997</v>
      </c>
      <c r="H229" s="95">
        <v>44</v>
      </c>
      <c r="I229" s="95">
        <v>139.01589999999999</v>
      </c>
      <c r="J229" s="95"/>
      <c r="K229" s="95">
        <v>10</v>
      </c>
      <c r="L229" s="95">
        <v>25.3431</v>
      </c>
      <c r="M229" s="95"/>
      <c r="N229" s="95">
        <v>19.5138</v>
      </c>
      <c r="O229" s="95">
        <v>0</v>
      </c>
      <c r="P229" s="97">
        <v>1177.7797</v>
      </c>
    </row>
    <row r="230" spans="1:16" x14ac:dyDescent="0.25">
      <c r="A230" s="95" t="s">
        <v>204</v>
      </c>
      <c r="B230" s="97">
        <v>1312.9617000000001</v>
      </c>
      <c r="C230" s="95">
        <v>80.62</v>
      </c>
      <c r="D230" s="97">
        <v>1393.5817</v>
      </c>
      <c r="E230" s="97">
        <v>1359.93</v>
      </c>
      <c r="F230" s="95">
        <v>431.31349999999998</v>
      </c>
      <c r="G230" s="95">
        <v>232.1541</v>
      </c>
      <c r="H230" s="95">
        <v>114</v>
      </c>
      <c r="I230" s="95">
        <v>182.6986</v>
      </c>
      <c r="J230" s="95"/>
      <c r="K230" s="95">
        <v>1025</v>
      </c>
      <c r="L230" s="95">
        <v>33.306600000000003</v>
      </c>
      <c r="M230" s="95">
        <v>595.01599999999996</v>
      </c>
      <c r="N230" s="95">
        <v>48.620199999999997</v>
      </c>
      <c r="O230" s="95">
        <v>0</v>
      </c>
      <c r="P230" s="97">
        <v>2269.3719999999998</v>
      </c>
    </row>
    <row r="231" spans="1:16" x14ac:dyDescent="0.25">
      <c r="A231" s="95" t="s">
        <v>205</v>
      </c>
      <c r="B231" s="95">
        <v>712.9787</v>
      </c>
      <c r="C231" s="95">
        <v>5.0910000000000002</v>
      </c>
      <c r="D231" s="95">
        <v>718.06970000000001</v>
      </c>
      <c r="E231" s="95">
        <v>688.88</v>
      </c>
      <c r="F231" s="95">
        <v>222.24260000000001</v>
      </c>
      <c r="G231" s="95">
        <v>116.65940000000001</v>
      </c>
      <c r="H231" s="95">
        <v>104</v>
      </c>
      <c r="I231" s="95">
        <v>94.138900000000007</v>
      </c>
      <c r="J231" s="95">
        <v>7.3958000000000004</v>
      </c>
      <c r="K231" s="95">
        <v>9</v>
      </c>
      <c r="L231" s="95">
        <v>17.161899999999999</v>
      </c>
      <c r="M231" s="95"/>
      <c r="N231" s="95">
        <v>22.8155</v>
      </c>
      <c r="O231" s="95">
        <v>0</v>
      </c>
      <c r="P231" s="95">
        <v>864.94039999999995</v>
      </c>
    </row>
    <row r="232" spans="1:16" x14ac:dyDescent="0.25">
      <c r="A232" s="95" t="s">
        <v>206</v>
      </c>
      <c r="B232" s="95">
        <v>188.58709999999999</v>
      </c>
      <c r="C232" s="95">
        <v>33.700499999999998</v>
      </c>
      <c r="D232" s="95">
        <v>222.2876</v>
      </c>
      <c r="E232" s="95">
        <v>185.36</v>
      </c>
      <c r="F232" s="95">
        <v>68.798000000000002</v>
      </c>
      <c r="G232" s="95">
        <v>29.140499999999999</v>
      </c>
      <c r="H232" s="95">
        <v>26</v>
      </c>
      <c r="I232" s="95">
        <v>29.1419</v>
      </c>
      <c r="J232" s="95"/>
      <c r="K232" s="95"/>
      <c r="L232" s="95">
        <v>5.3127000000000004</v>
      </c>
      <c r="M232" s="95"/>
      <c r="N232" s="95">
        <v>4.7229999999999999</v>
      </c>
      <c r="O232" s="95">
        <v>0</v>
      </c>
      <c r="P232" s="95">
        <v>256.15109999999999</v>
      </c>
    </row>
    <row r="233" spans="1:16" x14ac:dyDescent="0.25">
      <c r="A233" s="95" t="s">
        <v>207</v>
      </c>
      <c r="B233" s="95">
        <v>387.50299999999999</v>
      </c>
      <c r="C233" s="95">
        <v>19.075099999999999</v>
      </c>
      <c r="D233" s="95">
        <v>406.57810000000001</v>
      </c>
      <c r="E233" s="95">
        <v>344</v>
      </c>
      <c r="F233" s="95">
        <v>125.8359</v>
      </c>
      <c r="G233" s="95">
        <v>54.540999999999997</v>
      </c>
      <c r="H233" s="95">
        <v>37</v>
      </c>
      <c r="I233" s="95">
        <v>53.302399999999999</v>
      </c>
      <c r="J233" s="95"/>
      <c r="K233" s="95">
        <v>118</v>
      </c>
      <c r="L233" s="95">
        <v>9.7172000000000001</v>
      </c>
      <c r="M233" s="95">
        <v>64.969700000000003</v>
      </c>
      <c r="N233" s="95">
        <v>10.8428</v>
      </c>
      <c r="O233" s="95">
        <v>0</v>
      </c>
      <c r="P233" s="95">
        <v>536.9316</v>
      </c>
    </row>
    <row r="234" spans="1:16" x14ac:dyDescent="0.25">
      <c r="A234" s="95" t="s">
        <v>208</v>
      </c>
      <c r="B234" s="95">
        <v>295.14760000000001</v>
      </c>
      <c r="C234" s="95">
        <v>15.2713</v>
      </c>
      <c r="D234" s="95">
        <v>310.41890000000001</v>
      </c>
      <c r="E234" s="95">
        <v>333</v>
      </c>
      <c r="F234" s="95">
        <v>96.074600000000004</v>
      </c>
      <c r="G234" s="95">
        <v>59.231299999999997</v>
      </c>
      <c r="H234" s="95">
        <v>34</v>
      </c>
      <c r="I234" s="95">
        <v>40.695900000000002</v>
      </c>
      <c r="J234" s="95"/>
      <c r="K234" s="95">
        <v>9</v>
      </c>
      <c r="L234" s="95">
        <v>7.4189999999999996</v>
      </c>
      <c r="M234" s="95">
        <v>0.9486</v>
      </c>
      <c r="N234" s="95">
        <v>11.0589</v>
      </c>
      <c r="O234" s="95">
        <v>0</v>
      </c>
      <c r="P234" s="95">
        <v>381.65769999999998</v>
      </c>
    </row>
    <row r="235" spans="1:16" x14ac:dyDescent="0.25">
      <c r="A235" s="95" t="s">
        <v>210</v>
      </c>
      <c r="B235" s="95">
        <v>573.84280000000001</v>
      </c>
      <c r="C235" s="95">
        <v>21.357299999999999</v>
      </c>
      <c r="D235" s="95">
        <v>595.20010000000002</v>
      </c>
      <c r="E235" s="95">
        <v>552.51</v>
      </c>
      <c r="F235" s="95">
        <v>184.21440000000001</v>
      </c>
      <c r="G235" s="95">
        <v>92.073899999999995</v>
      </c>
      <c r="H235" s="95">
        <v>56</v>
      </c>
      <c r="I235" s="95">
        <v>78.030699999999996</v>
      </c>
      <c r="J235" s="95"/>
      <c r="K235" s="95">
        <v>382</v>
      </c>
      <c r="L235" s="95">
        <v>14.225300000000001</v>
      </c>
      <c r="M235" s="95">
        <v>220.66480000000001</v>
      </c>
      <c r="N235" s="95">
        <v>10.757400000000001</v>
      </c>
      <c r="O235" s="95">
        <v>0</v>
      </c>
      <c r="P235" s="95">
        <v>918.69619999999998</v>
      </c>
    </row>
    <row r="236" spans="1:16" x14ac:dyDescent="0.25">
      <c r="A236" s="95" t="s">
        <v>211</v>
      </c>
      <c r="B236" s="95">
        <v>108.8205</v>
      </c>
      <c r="C236" s="95">
        <v>17.799399999999999</v>
      </c>
      <c r="D236" s="95">
        <v>126.6199</v>
      </c>
      <c r="E236" s="95">
        <v>111.43</v>
      </c>
      <c r="F236" s="95">
        <v>39.188899999999997</v>
      </c>
      <c r="G236" s="95">
        <v>18.060300000000002</v>
      </c>
      <c r="H236" s="95">
        <v>14</v>
      </c>
      <c r="I236" s="95">
        <v>16.599900000000002</v>
      </c>
      <c r="J236" s="95"/>
      <c r="K236" s="95">
        <v>19</v>
      </c>
      <c r="L236" s="95">
        <v>3.0261999999999998</v>
      </c>
      <c r="M236" s="95">
        <v>9.5843000000000007</v>
      </c>
      <c r="N236" s="95">
        <v>2</v>
      </c>
      <c r="O236" s="95">
        <v>0</v>
      </c>
      <c r="P236" s="95">
        <v>156.2645</v>
      </c>
    </row>
    <row r="237" spans="1:16" x14ac:dyDescent="0.25">
      <c r="A237" s="95" t="s">
        <v>212</v>
      </c>
      <c r="B237" s="97">
        <v>1198.8275000000001</v>
      </c>
      <c r="C237" s="95">
        <v>102.1707</v>
      </c>
      <c r="D237" s="97">
        <v>1300.9982</v>
      </c>
      <c r="E237" s="95">
        <v>306</v>
      </c>
      <c r="F237" s="95">
        <v>402.65890000000002</v>
      </c>
      <c r="G237" s="95"/>
      <c r="H237" s="95">
        <v>96</v>
      </c>
      <c r="I237" s="95">
        <v>170.5609</v>
      </c>
      <c r="J237" s="95"/>
      <c r="K237" s="95">
        <v>39</v>
      </c>
      <c r="L237" s="95">
        <v>31.093900000000001</v>
      </c>
      <c r="M237" s="95">
        <v>4.7436999999999996</v>
      </c>
      <c r="N237" s="95">
        <v>5.4969999999999999</v>
      </c>
      <c r="O237" s="95">
        <v>0</v>
      </c>
      <c r="P237" s="97">
        <v>1311.2389000000001</v>
      </c>
    </row>
    <row r="238" spans="1:16" x14ac:dyDescent="0.25">
      <c r="A238" s="95" t="s">
        <v>213</v>
      </c>
      <c r="B238" s="95">
        <v>366.83049999999997</v>
      </c>
      <c r="C238" s="95"/>
      <c r="D238" s="95">
        <v>366.83049999999997</v>
      </c>
      <c r="E238" s="95">
        <v>319</v>
      </c>
      <c r="F238" s="95">
        <v>113.53400000000001</v>
      </c>
      <c r="G238" s="95">
        <v>51.366500000000002</v>
      </c>
      <c r="H238" s="95">
        <v>29</v>
      </c>
      <c r="I238" s="95">
        <v>48.091500000000003</v>
      </c>
      <c r="J238" s="95"/>
      <c r="K238" s="95">
        <v>241</v>
      </c>
      <c r="L238" s="95">
        <v>8.7672000000000008</v>
      </c>
      <c r="M238" s="95">
        <v>139.33969999999999</v>
      </c>
      <c r="N238" s="95">
        <v>0</v>
      </c>
      <c r="O238" s="95">
        <v>0</v>
      </c>
      <c r="P238" s="95">
        <v>557.5367</v>
      </c>
    </row>
    <row r="239" spans="1:16" x14ac:dyDescent="0.25">
      <c r="A239" s="95" t="s">
        <v>214</v>
      </c>
      <c r="B239" s="95">
        <v>633.27099999999996</v>
      </c>
      <c r="C239" s="95">
        <v>31.409099999999999</v>
      </c>
      <c r="D239" s="95">
        <v>664.68010000000004</v>
      </c>
      <c r="E239" s="95">
        <v>633.04999999999995</v>
      </c>
      <c r="F239" s="95">
        <v>205.71850000000001</v>
      </c>
      <c r="G239" s="95">
        <v>106.8329</v>
      </c>
      <c r="H239" s="95">
        <v>136</v>
      </c>
      <c r="I239" s="95">
        <v>87.139600000000002</v>
      </c>
      <c r="J239" s="95">
        <v>36.645299999999999</v>
      </c>
      <c r="K239" s="95">
        <v>29</v>
      </c>
      <c r="L239" s="95">
        <v>15.885899999999999</v>
      </c>
      <c r="M239" s="95">
        <v>7.8685</v>
      </c>
      <c r="N239" s="95">
        <v>20.564499999999999</v>
      </c>
      <c r="O239" s="95">
        <v>0</v>
      </c>
      <c r="P239" s="95">
        <v>836.59130000000005</v>
      </c>
    </row>
    <row r="240" spans="1:16" x14ac:dyDescent="0.25">
      <c r="A240" s="95" t="s">
        <v>215</v>
      </c>
      <c r="B240" s="95">
        <v>656.58410000000003</v>
      </c>
      <c r="C240" s="95">
        <v>19.231400000000001</v>
      </c>
      <c r="D240" s="95">
        <v>675.81550000000004</v>
      </c>
      <c r="E240" s="95">
        <v>645.23</v>
      </c>
      <c r="F240" s="95">
        <v>209.16489999999999</v>
      </c>
      <c r="G240" s="95">
        <v>109.0163</v>
      </c>
      <c r="H240" s="95">
        <v>69</v>
      </c>
      <c r="I240" s="95">
        <v>88.599400000000003</v>
      </c>
      <c r="J240" s="95"/>
      <c r="K240" s="95">
        <v>85</v>
      </c>
      <c r="L240" s="95">
        <v>16.152000000000001</v>
      </c>
      <c r="M240" s="95">
        <v>41.308799999999998</v>
      </c>
      <c r="N240" s="95">
        <v>16.993500000000001</v>
      </c>
      <c r="O240" s="95">
        <v>0</v>
      </c>
      <c r="P240" s="95">
        <v>843.13409999999999</v>
      </c>
    </row>
    <row r="241" spans="1:16" x14ac:dyDescent="0.25">
      <c r="A241" s="95" t="s">
        <v>217</v>
      </c>
      <c r="B241" s="97">
        <v>1347.1677</v>
      </c>
      <c r="C241" s="95">
        <v>81.853099999999998</v>
      </c>
      <c r="D241" s="97">
        <v>1429.0208</v>
      </c>
      <c r="E241" s="97">
        <v>1159.22</v>
      </c>
      <c r="F241" s="95">
        <v>442.28190000000001</v>
      </c>
      <c r="G241" s="95">
        <v>179.2345</v>
      </c>
      <c r="H241" s="95">
        <v>125</v>
      </c>
      <c r="I241" s="95">
        <v>187.34460000000001</v>
      </c>
      <c r="J241" s="95"/>
      <c r="K241" s="95">
        <v>630</v>
      </c>
      <c r="L241" s="95">
        <v>34.153599999999997</v>
      </c>
      <c r="M241" s="95">
        <v>357.50779999999997</v>
      </c>
      <c r="N241" s="95">
        <v>0</v>
      </c>
      <c r="O241" s="95">
        <v>0</v>
      </c>
      <c r="P241" s="97">
        <v>1965.7630999999999</v>
      </c>
    </row>
    <row r="242" spans="1:16" x14ac:dyDescent="0.25">
      <c r="A242" s="95" t="s">
        <v>218</v>
      </c>
      <c r="B242" s="95">
        <v>126.992</v>
      </c>
      <c r="C242" s="95">
        <v>1.1393</v>
      </c>
      <c r="D242" s="95">
        <v>128.13130000000001</v>
      </c>
      <c r="E242" s="95">
        <v>124.07</v>
      </c>
      <c r="F242" s="95">
        <v>39.656599999999997</v>
      </c>
      <c r="G242" s="95">
        <v>21.103300000000001</v>
      </c>
      <c r="H242" s="95">
        <v>21</v>
      </c>
      <c r="I242" s="95">
        <v>16.797999999999998</v>
      </c>
      <c r="J242" s="95">
        <v>3.1515</v>
      </c>
      <c r="K242" s="95"/>
      <c r="L242" s="95">
        <v>3.0623</v>
      </c>
      <c r="M242" s="95"/>
      <c r="N242" s="95">
        <v>0</v>
      </c>
      <c r="O242" s="95">
        <v>0</v>
      </c>
      <c r="P242" s="95">
        <v>152.3861</v>
      </c>
    </row>
    <row r="243" spans="1:16" x14ac:dyDescent="0.25">
      <c r="A243" s="95" t="s">
        <v>219</v>
      </c>
      <c r="B243" s="95">
        <v>856.1096</v>
      </c>
      <c r="C243" s="95"/>
      <c r="D243" s="95">
        <v>856.1096</v>
      </c>
      <c r="E243" s="95">
        <v>705</v>
      </c>
      <c r="F243" s="95">
        <v>264.96589999999998</v>
      </c>
      <c r="G243" s="95">
        <v>110.0085</v>
      </c>
      <c r="H243" s="95">
        <v>80</v>
      </c>
      <c r="I243" s="95">
        <v>112.236</v>
      </c>
      <c r="J243" s="95"/>
      <c r="K243" s="95">
        <v>42</v>
      </c>
      <c r="L243" s="95">
        <v>20.460999999999999</v>
      </c>
      <c r="M243" s="95">
        <v>12.923400000000001</v>
      </c>
      <c r="N243" s="95">
        <v>0</v>
      </c>
      <c r="O243" s="95">
        <v>0</v>
      </c>
      <c r="P243" s="97">
        <v>979.04150000000004</v>
      </c>
    </row>
    <row r="244" spans="1:16" x14ac:dyDescent="0.25">
      <c r="A244" s="95" t="s">
        <v>220</v>
      </c>
      <c r="B244" s="95">
        <v>78.715299999999999</v>
      </c>
      <c r="C244" s="95">
        <v>2.2006999999999999</v>
      </c>
      <c r="D244" s="95">
        <v>80.915999999999997</v>
      </c>
      <c r="E244" s="95">
        <v>81</v>
      </c>
      <c r="F244" s="95">
        <v>25.043500000000002</v>
      </c>
      <c r="G244" s="95">
        <v>13.989100000000001</v>
      </c>
      <c r="H244" s="95">
        <v>11</v>
      </c>
      <c r="I244" s="95">
        <v>10.6081</v>
      </c>
      <c r="J244" s="95">
        <v>0.29389999999999999</v>
      </c>
      <c r="K244" s="95"/>
      <c r="L244" s="95">
        <v>1.9339</v>
      </c>
      <c r="M244" s="95"/>
      <c r="N244" s="95">
        <v>0</v>
      </c>
      <c r="O244" s="95">
        <v>0</v>
      </c>
      <c r="P244" s="95">
        <v>95.198999999999998</v>
      </c>
    </row>
    <row r="245" spans="1:16" x14ac:dyDescent="0.25">
      <c r="A245" s="95" t="s">
        <v>221</v>
      </c>
      <c r="B245" s="95">
        <v>908.12990000000002</v>
      </c>
      <c r="C245" s="95">
        <v>381.45440000000002</v>
      </c>
      <c r="D245" s="97">
        <v>1289.5843</v>
      </c>
      <c r="E245" s="95">
        <v>500</v>
      </c>
      <c r="F245" s="95">
        <v>399.12630000000001</v>
      </c>
      <c r="G245" s="95">
        <v>25.218399999999999</v>
      </c>
      <c r="H245" s="95">
        <v>138</v>
      </c>
      <c r="I245" s="95">
        <v>169.06450000000001</v>
      </c>
      <c r="J245" s="95"/>
      <c r="K245" s="95">
        <v>86</v>
      </c>
      <c r="L245" s="95">
        <v>30.821100000000001</v>
      </c>
      <c r="M245" s="95">
        <v>33.107399999999998</v>
      </c>
      <c r="N245" s="95">
        <v>13.9527</v>
      </c>
      <c r="O245" s="95">
        <v>0</v>
      </c>
      <c r="P245" s="97">
        <v>1361.8628000000001</v>
      </c>
    </row>
    <row r="246" spans="1:16" x14ac:dyDescent="0.25">
      <c r="A246" s="95" t="s">
        <v>222</v>
      </c>
      <c r="B246" s="95">
        <v>229.73159999999999</v>
      </c>
      <c r="C246" s="95"/>
      <c r="D246" s="95">
        <v>229.73159999999999</v>
      </c>
      <c r="E246" s="95">
        <v>228.79</v>
      </c>
      <c r="F246" s="95">
        <v>71.101900000000001</v>
      </c>
      <c r="G246" s="95">
        <v>39.421999999999997</v>
      </c>
      <c r="H246" s="95">
        <v>20</v>
      </c>
      <c r="I246" s="95">
        <v>30.117799999999999</v>
      </c>
      <c r="J246" s="95"/>
      <c r="K246" s="95">
        <v>1</v>
      </c>
      <c r="L246" s="95">
        <v>5.4905999999999997</v>
      </c>
      <c r="M246" s="95"/>
      <c r="N246" s="95">
        <v>8.8468999999999998</v>
      </c>
      <c r="O246" s="95">
        <v>0</v>
      </c>
      <c r="P246" s="95">
        <v>278.00049999999999</v>
      </c>
    </row>
    <row r="247" spans="1:16" x14ac:dyDescent="0.25">
      <c r="A247" s="95" t="s">
        <v>1168</v>
      </c>
      <c r="B247" s="95">
        <v>354.09030000000001</v>
      </c>
      <c r="C247" s="95"/>
      <c r="D247" s="95">
        <v>354.09030000000001</v>
      </c>
      <c r="E247" s="95">
        <v>230</v>
      </c>
      <c r="F247" s="95">
        <v>109.5909</v>
      </c>
      <c r="G247" s="95">
        <v>30.1023</v>
      </c>
      <c r="H247" s="95">
        <v>59</v>
      </c>
      <c r="I247" s="95">
        <v>46.421199999999999</v>
      </c>
      <c r="J247" s="95">
        <v>9.4341000000000008</v>
      </c>
      <c r="K247" s="95">
        <v>16</v>
      </c>
      <c r="L247" s="95">
        <v>8.4627999999999997</v>
      </c>
      <c r="M247" s="95">
        <v>4.5223000000000004</v>
      </c>
      <c r="N247" s="95">
        <v>5.2634999999999996</v>
      </c>
      <c r="O247" s="95">
        <v>0</v>
      </c>
      <c r="P247" s="95">
        <v>403.41250000000002</v>
      </c>
    </row>
    <row r="248" spans="1:16" x14ac:dyDescent="0.25">
      <c r="A248" s="95" t="s">
        <v>1243</v>
      </c>
      <c r="B248" s="95">
        <v>120.18049999999999</v>
      </c>
      <c r="C248" s="95"/>
      <c r="D248" s="95">
        <v>120.18049999999999</v>
      </c>
      <c r="E248" s="95">
        <v>110.19</v>
      </c>
      <c r="F248" s="95">
        <v>37.195900000000002</v>
      </c>
      <c r="G248" s="95">
        <v>18.2485</v>
      </c>
      <c r="H248" s="95">
        <v>16</v>
      </c>
      <c r="I248" s="95">
        <v>15.755699999999999</v>
      </c>
      <c r="J248" s="95">
        <v>0.18329999999999999</v>
      </c>
      <c r="K248" s="95">
        <v>23</v>
      </c>
      <c r="L248" s="95">
        <v>2.8723000000000001</v>
      </c>
      <c r="M248" s="95">
        <v>12.076599999999999</v>
      </c>
      <c r="N248" s="95">
        <v>0</v>
      </c>
      <c r="O248" s="95">
        <v>0</v>
      </c>
      <c r="P248" s="95">
        <v>150.68889999999999</v>
      </c>
    </row>
    <row r="249" spans="1:16" x14ac:dyDescent="0.25">
      <c r="A249" s="95" t="s">
        <v>223</v>
      </c>
      <c r="B249" s="97">
        <v>3018.2714999999998</v>
      </c>
      <c r="C249" s="95">
        <v>59.981099999999998</v>
      </c>
      <c r="D249" s="97">
        <v>3078.2525999999998</v>
      </c>
      <c r="E249" s="95">
        <v>1226</v>
      </c>
      <c r="F249" s="95">
        <v>952.7192</v>
      </c>
      <c r="G249" s="95">
        <v>68.3202</v>
      </c>
      <c r="H249" s="95">
        <v>352</v>
      </c>
      <c r="I249" s="95">
        <v>403.55889999999999</v>
      </c>
      <c r="J249" s="95"/>
      <c r="K249" s="95">
        <v>45</v>
      </c>
      <c r="L249" s="95">
        <v>73.5702</v>
      </c>
      <c r="M249" s="95"/>
      <c r="N249" s="95">
        <v>0</v>
      </c>
      <c r="O249" s="95">
        <v>0</v>
      </c>
      <c r="P249" s="97">
        <v>3146.5727999999999</v>
      </c>
    </row>
    <row r="250" spans="1:16" x14ac:dyDescent="0.25">
      <c r="A250" s="95" t="s">
        <v>532</v>
      </c>
      <c r="B250" s="95">
        <v>167.7509</v>
      </c>
      <c r="C250" s="95">
        <v>0.2853</v>
      </c>
      <c r="D250" s="95">
        <v>117.733</v>
      </c>
      <c r="E250" s="95">
        <v>99.6</v>
      </c>
      <c r="F250" s="95">
        <v>52.007199999999997</v>
      </c>
      <c r="G250" s="95">
        <v>11.898199999999999</v>
      </c>
      <c r="H250" s="95">
        <v>12</v>
      </c>
      <c r="I250" s="95">
        <v>15.434799999999999</v>
      </c>
      <c r="J250" s="95"/>
      <c r="K250" s="95">
        <v>7</v>
      </c>
      <c r="L250" s="95">
        <v>2.8138000000000001</v>
      </c>
      <c r="M250" s="95">
        <v>2.5116999999999998</v>
      </c>
      <c r="N250" s="95">
        <v>0</v>
      </c>
      <c r="O250" s="95">
        <v>0</v>
      </c>
      <c r="P250" s="95">
        <v>182.4461</v>
      </c>
    </row>
    <row r="251" spans="1:16" x14ac:dyDescent="0.25">
      <c r="A251" s="95" t="s">
        <v>224</v>
      </c>
      <c r="B251" s="95">
        <v>434.13589999999999</v>
      </c>
      <c r="C251" s="95">
        <v>23.0199</v>
      </c>
      <c r="D251" s="95">
        <v>457.1558</v>
      </c>
      <c r="E251" s="95">
        <v>211.7</v>
      </c>
      <c r="F251" s="95">
        <v>141.4897</v>
      </c>
      <c r="G251" s="95">
        <v>17.552600000000002</v>
      </c>
      <c r="H251" s="95">
        <v>52</v>
      </c>
      <c r="I251" s="95">
        <v>59.933100000000003</v>
      </c>
      <c r="J251" s="95"/>
      <c r="K251" s="95">
        <v>6</v>
      </c>
      <c r="L251" s="95">
        <v>10.926</v>
      </c>
      <c r="M251" s="95"/>
      <c r="N251" s="95">
        <v>0</v>
      </c>
      <c r="O251" s="95">
        <v>0</v>
      </c>
      <c r="P251" s="95">
        <v>474.70839999999998</v>
      </c>
    </row>
    <row r="252" spans="1:16" x14ac:dyDescent="0.25">
      <c r="A252" s="95" t="s">
        <v>225</v>
      </c>
      <c r="B252" s="95">
        <v>641.01549999999997</v>
      </c>
      <c r="C252" s="95">
        <v>67.987399999999994</v>
      </c>
      <c r="D252" s="95">
        <v>709.00289999999995</v>
      </c>
      <c r="E252" s="95">
        <v>466</v>
      </c>
      <c r="F252" s="95">
        <v>219.43639999999999</v>
      </c>
      <c r="G252" s="95">
        <v>61.640900000000002</v>
      </c>
      <c r="H252" s="95">
        <v>76</v>
      </c>
      <c r="I252" s="95">
        <v>92.950299999999999</v>
      </c>
      <c r="J252" s="95"/>
      <c r="K252" s="95">
        <v>39</v>
      </c>
      <c r="L252" s="95">
        <v>16.9452</v>
      </c>
      <c r="M252" s="95">
        <v>13.232900000000001</v>
      </c>
      <c r="N252" s="95">
        <v>0</v>
      </c>
      <c r="O252" s="95">
        <v>0</v>
      </c>
      <c r="P252" s="95">
        <v>783.87670000000003</v>
      </c>
    </row>
    <row r="253" spans="1:16" x14ac:dyDescent="0.25">
      <c r="A253" s="95" t="s">
        <v>226</v>
      </c>
      <c r="B253" s="97">
        <v>4510.3454000000002</v>
      </c>
      <c r="C253" s="95">
        <v>125.74939999999999</v>
      </c>
      <c r="D253" s="97">
        <v>4636.0947999999999</v>
      </c>
      <c r="E253" s="97">
        <v>3140.47</v>
      </c>
      <c r="F253" s="97">
        <v>1434.8713</v>
      </c>
      <c r="G253" s="95">
        <v>426.3997</v>
      </c>
      <c r="H253" s="95">
        <v>552</v>
      </c>
      <c r="I253" s="95">
        <v>607.79200000000003</v>
      </c>
      <c r="J253" s="95"/>
      <c r="K253" s="92">
        <v>1241</v>
      </c>
      <c r="L253" s="95">
        <v>110.8027</v>
      </c>
      <c r="M253" s="95">
        <v>678.11839999999995</v>
      </c>
      <c r="N253" s="95">
        <v>31.0669</v>
      </c>
      <c r="O253" s="95">
        <v>0</v>
      </c>
      <c r="P253" s="97">
        <v>5771.6797999999999</v>
      </c>
    </row>
    <row r="254" spans="1:16" x14ac:dyDescent="0.25">
      <c r="A254" s="95" t="s">
        <v>227</v>
      </c>
      <c r="B254" s="97">
        <v>4140.3818000000001</v>
      </c>
      <c r="C254" s="95">
        <v>137.0497</v>
      </c>
      <c r="D254" s="97">
        <v>4277.4314999999997</v>
      </c>
      <c r="E254" s="97">
        <v>1983.5</v>
      </c>
      <c r="F254" s="97">
        <v>1323.865</v>
      </c>
      <c r="G254" s="95">
        <v>164.90870000000001</v>
      </c>
      <c r="H254" s="95">
        <v>600</v>
      </c>
      <c r="I254" s="95">
        <v>560.7713</v>
      </c>
      <c r="J254" s="95">
        <v>29.421500000000002</v>
      </c>
      <c r="K254" s="95">
        <v>79</v>
      </c>
      <c r="L254" s="95">
        <v>102.2306</v>
      </c>
      <c r="M254" s="95"/>
      <c r="N254" s="95">
        <v>13.1861</v>
      </c>
      <c r="O254" s="95">
        <v>0</v>
      </c>
      <c r="P254" s="97">
        <v>4484.9477999999999</v>
      </c>
    </row>
    <row r="255" spans="1:16" x14ac:dyDescent="0.25">
      <c r="A255" s="95" t="s">
        <v>228</v>
      </c>
      <c r="B255" s="97">
        <v>6657.7066000000004</v>
      </c>
      <c r="C255" s="95">
        <v>244.76179999999999</v>
      </c>
      <c r="D255" s="97">
        <v>6902.4683999999997</v>
      </c>
      <c r="E255" s="97">
        <v>4374.2</v>
      </c>
      <c r="F255" s="97">
        <v>2136.3139999999999</v>
      </c>
      <c r="G255" s="95">
        <v>559.47149999999999</v>
      </c>
      <c r="H255" s="92">
        <v>1171</v>
      </c>
      <c r="I255" s="95">
        <v>904.91359999999997</v>
      </c>
      <c r="J255" s="95">
        <v>199.56479999999999</v>
      </c>
      <c r="K255" s="95">
        <v>368</v>
      </c>
      <c r="L255" s="95">
        <v>164.96899999999999</v>
      </c>
      <c r="M255" s="95">
        <v>121.8186</v>
      </c>
      <c r="N255" s="95">
        <v>49.793300000000002</v>
      </c>
      <c r="O255" s="95">
        <v>0</v>
      </c>
      <c r="P255" s="97">
        <v>7833.1166000000003</v>
      </c>
    </row>
    <row r="256" spans="1:16" x14ac:dyDescent="0.25">
      <c r="A256" s="95" t="s">
        <v>229</v>
      </c>
      <c r="B256" s="97">
        <v>5262.61</v>
      </c>
      <c r="C256" s="95">
        <v>229.77359999999999</v>
      </c>
      <c r="D256" s="97">
        <v>5492.3836000000001</v>
      </c>
      <c r="E256" s="97">
        <v>2245.1</v>
      </c>
      <c r="F256" s="97">
        <v>1699.8927000000001</v>
      </c>
      <c r="G256" s="95">
        <v>136.30179999999999</v>
      </c>
      <c r="H256" s="95">
        <v>719</v>
      </c>
      <c r="I256" s="95">
        <v>720.05150000000003</v>
      </c>
      <c r="J256" s="95"/>
      <c r="K256" s="95">
        <v>102</v>
      </c>
      <c r="L256" s="95">
        <v>131.268</v>
      </c>
      <c r="M256" s="95"/>
      <c r="N256" s="95">
        <v>21.629000000000001</v>
      </c>
      <c r="O256" s="95">
        <v>0</v>
      </c>
      <c r="P256" s="97">
        <v>5650.3144000000002</v>
      </c>
    </row>
    <row r="257" spans="1:16" x14ac:dyDescent="0.25">
      <c r="A257" s="95" t="s">
        <v>230</v>
      </c>
      <c r="B257" s="95">
        <v>510.11079999999998</v>
      </c>
      <c r="C257" s="95">
        <v>178.01499999999999</v>
      </c>
      <c r="D257" s="95">
        <v>688.12580000000003</v>
      </c>
      <c r="E257" s="95">
        <v>208.02</v>
      </c>
      <c r="F257" s="95">
        <v>212.97489999999999</v>
      </c>
      <c r="G257" s="95"/>
      <c r="H257" s="95">
        <v>98</v>
      </c>
      <c r="I257" s="95">
        <v>90.213300000000004</v>
      </c>
      <c r="J257" s="95">
        <v>5.84</v>
      </c>
      <c r="K257" s="95"/>
      <c r="L257" s="95">
        <v>16.446200000000001</v>
      </c>
      <c r="M257" s="95"/>
      <c r="N257" s="95">
        <v>5.4073000000000002</v>
      </c>
      <c r="O257" s="95">
        <v>0</v>
      </c>
      <c r="P257" s="95">
        <v>699.37310000000002</v>
      </c>
    </row>
    <row r="258" spans="1:16" x14ac:dyDescent="0.25">
      <c r="A258" s="95" t="s">
        <v>231</v>
      </c>
      <c r="B258" s="97">
        <v>3020.1190000000001</v>
      </c>
      <c r="C258" s="95">
        <v>75.801500000000004</v>
      </c>
      <c r="D258" s="97">
        <v>3095.9205000000002</v>
      </c>
      <c r="E258" s="95">
        <v>993</v>
      </c>
      <c r="F258" s="95">
        <v>958.18740000000003</v>
      </c>
      <c r="G258" s="95">
        <v>8.7032000000000007</v>
      </c>
      <c r="H258" s="95">
        <v>467</v>
      </c>
      <c r="I258" s="95">
        <v>405.87520000000001</v>
      </c>
      <c r="J258" s="95">
        <v>45.843600000000002</v>
      </c>
      <c r="K258" s="95">
        <v>1</v>
      </c>
      <c r="L258" s="95">
        <v>73.992500000000007</v>
      </c>
      <c r="M258" s="95"/>
      <c r="N258" s="95">
        <v>0</v>
      </c>
      <c r="O258" s="95">
        <v>0</v>
      </c>
      <c r="P258" s="97">
        <v>3150.4672999999998</v>
      </c>
    </row>
    <row r="259" spans="1:16" x14ac:dyDescent="0.25">
      <c r="A259" s="95" t="s">
        <v>232</v>
      </c>
      <c r="B259" s="97">
        <v>1414.1826000000001</v>
      </c>
      <c r="C259" s="95">
        <v>56.372900000000001</v>
      </c>
      <c r="D259" s="97">
        <v>1470.5554999999999</v>
      </c>
      <c r="E259" s="95">
        <v>681.8</v>
      </c>
      <c r="F259" s="95">
        <v>455.13690000000003</v>
      </c>
      <c r="G259" s="95">
        <v>56.665799999999997</v>
      </c>
      <c r="H259" s="95">
        <v>247</v>
      </c>
      <c r="I259" s="95">
        <v>192.78980000000001</v>
      </c>
      <c r="J259" s="95">
        <v>40.657600000000002</v>
      </c>
      <c r="K259" s="95">
        <v>12</v>
      </c>
      <c r="L259" s="95">
        <v>35.146299999999997</v>
      </c>
      <c r="M259" s="95"/>
      <c r="N259" s="95">
        <v>20.174800000000001</v>
      </c>
      <c r="O259" s="95">
        <v>0</v>
      </c>
      <c r="P259" s="97">
        <v>1588.0536999999999</v>
      </c>
    </row>
    <row r="260" spans="1:16" x14ac:dyDescent="0.25">
      <c r="A260" s="95" t="s">
        <v>233</v>
      </c>
      <c r="B260" s="97">
        <v>3077.9836</v>
      </c>
      <c r="C260" s="95">
        <v>125.20350000000001</v>
      </c>
      <c r="D260" s="97">
        <v>3203.1871000000001</v>
      </c>
      <c r="E260" s="97">
        <v>1119</v>
      </c>
      <c r="F260" s="95">
        <v>991.38639999999998</v>
      </c>
      <c r="G260" s="95">
        <v>31.903400000000001</v>
      </c>
      <c r="H260" s="95">
        <v>347</v>
      </c>
      <c r="I260" s="95">
        <v>419.93779999999998</v>
      </c>
      <c r="J260" s="95"/>
      <c r="K260" s="95"/>
      <c r="L260" s="95">
        <v>76.556200000000004</v>
      </c>
      <c r="M260" s="95"/>
      <c r="N260" s="95">
        <v>0</v>
      </c>
      <c r="O260" s="95">
        <v>0</v>
      </c>
      <c r="P260" s="97">
        <v>3235.0904999999998</v>
      </c>
    </row>
    <row r="261" spans="1:16" x14ac:dyDescent="0.25">
      <c r="A261" s="95" t="s">
        <v>234</v>
      </c>
      <c r="B261" s="95">
        <v>933.1223</v>
      </c>
      <c r="C261" s="95">
        <v>18.919899999999998</v>
      </c>
      <c r="D261" s="95">
        <v>952.04219999999998</v>
      </c>
      <c r="E261" s="95">
        <v>244</v>
      </c>
      <c r="F261" s="95">
        <v>294.65710000000001</v>
      </c>
      <c r="G261" s="95"/>
      <c r="H261" s="95">
        <v>116</v>
      </c>
      <c r="I261" s="95">
        <v>124.81270000000001</v>
      </c>
      <c r="J261" s="95"/>
      <c r="K261" s="95">
        <v>4</v>
      </c>
      <c r="L261" s="95">
        <v>22.753799999999998</v>
      </c>
      <c r="M261" s="95"/>
      <c r="N261" s="95">
        <v>0</v>
      </c>
      <c r="O261" s="95">
        <v>0</v>
      </c>
      <c r="P261" s="95">
        <v>952.04219999999998</v>
      </c>
    </row>
    <row r="262" spans="1:16" x14ac:dyDescent="0.25">
      <c r="A262" s="95" t="s">
        <v>533</v>
      </c>
      <c r="B262" s="95">
        <v>389.46339999999998</v>
      </c>
      <c r="C262" s="95"/>
      <c r="D262" s="95">
        <v>281.86500000000001</v>
      </c>
      <c r="E262" s="95">
        <v>160</v>
      </c>
      <c r="F262" s="95">
        <v>120.5389</v>
      </c>
      <c r="G262" s="95">
        <v>9.8652999999999995</v>
      </c>
      <c r="H262" s="95">
        <v>60</v>
      </c>
      <c r="I262" s="95">
        <v>36.952500000000001</v>
      </c>
      <c r="J262" s="95">
        <v>17.285599999999999</v>
      </c>
      <c r="K262" s="95"/>
      <c r="L262" s="95">
        <v>6.7366000000000001</v>
      </c>
      <c r="M262" s="95"/>
      <c r="N262" s="95">
        <v>0.61370000000000002</v>
      </c>
      <c r="O262" s="95">
        <v>0</v>
      </c>
      <c r="P262" s="95">
        <v>417.22800000000001</v>
      </c>
    </row>
    <row r="263" spans="1:16" x14ac:dyDescent="0.25">
      <c r="A263" s="95" t="s">
        <v>235</v>
      </c>
      <c r="B263" s="97">
        <v>2574.6631000000002</v>
      </c>
      <c r="C263" s="95">
        <v>111.0604</v>
      </c>
      <c r="D263" s="97">
        <v>2685.7235000000001</v>
      </c>
      <c r="E263" s="95">
        <v>832</v>
      </c>
      <c r="F263" s="95">
        <v>831.23140000000001</v>
      </c>
      <c r="G263" s="95">
        <v>0.19209999999999999</v>
      </c>
      <c r="H263" s="95">
        <v>344</v>
      </c>
      <c r="I263" s="95">
        <v>352.09840000000003</v>
      </c>
      <c r="J263" s="95"/>
      <c r="K263" s="95">
        <v>32</v>
      </c>
      <c r="L263" s="95">
        <v>64.188800000000001</v>
      </c>
      <c r="M263" s="95"/>
      <c r="N263" s="95">
        <v>0</v>
      </c>
      <c r="O263" s="95">
        <v>0</v>
      </c>
      <c r="P263" s="97">
        <v>2685.9155999999998</v>
      </c>
    </row>
    <row r="264" spans="1:16" x14ac:dyDescent="0.25">
      <c r="A264" s="95" t="s">
        <v>236</v>
      </c>
      <c r="B264" s="97">
        <v>9637.9192999999996</v>
      </c>
      <c r="C264" s="95">
        <v>290.2038</v>
      </c>
      <c r="D264" s="97">
        <v>9928.1231000000007</v>
      </c>
      <c r="E264" s="97">
        <v>2906.43</v>
      </c>
      <c r="F264" s="97">
        <v>3072.7541000000001</v>
      </c>
      <c r="G264" s="95"/>
      <c r="H264" s="92">
        <v>1771</v>
      </c>
      <c r="I264" s="97">
        <v>1301.5769</v>
      </c>
      <c r="J264" s="95">
        <v>352.06729999999999</v>
      </c>
      <c r="K264" s="95">
        <v>283</v>
      </c>
      <c r="L264" s="95">
        <v>237.28210000000001</v>
      </c>
      <c r="M264" s="95">
        <v>27.430700000000002</v>
      </c>
      <c r="N264" s="95">
        <v>0</v>
      </c>
      <c r="O264" s="95">
        <v>0</v>
      </c>
      <c r="P264" s="97">
        <v>10307.6211</v>
      </c>
    </row>
    <row r="265" spans="1:16" x14ac:dyDescent="0.25">
      <c r="A265" s="95" t="s">
        <v>237</v>
      </c>
      <c r="B265" s="95">
        <v>458.2122</v>
      </c>
      <c r="C265" s="95">
        <v>23.656500000000001</v>
      </c>
      <c r="D265" s="95">
        <v>481.86869999999999</v>
      </c>
      <c r="E265" s="95">
        <v>217.63</v>
      </c>
      <c r="F265" s="95">
        <v>149.13839999999999</v>
      </c>
      <c r="G265" s="95">
        <v>17.122900000000001</v>
      </c>
      <c r="H265" s="95">
        <v>84</v>
      </c>
      <c r="I265" s="95">
        <v>63.173000000000002</v>
      </c>
      <c r="J265" s="95">
        <v>15.6203</v>
      </c>
      <c r="K265" s="95"/>
      <c r="L265" s="95">
        <v>11.5167</v>
      </c>
      <c r="M265" s="95"/>
      <c r="N265" s="95">
        <v>7.6721000000000004</v>
      </c>
      <c r="O265" s="95">
        <v>0</v>
      </c>
      <c r="P265" s="95">
        <v>522.28399999999999</v>
      </c>
    </row>
    <row r="266" spans="1:16" x14ac:dyDescent="0.25">
      <c r="A266" s="95" t="s">
        <v>238</v>
      </c>
      <c r="B266" s="97">
        <v>2043.855</v>
      </c>
      <c r="C266" s="95">
        <v>79.382400000000004</v>
      </c>
      <c r="D266" s="97">
        <v>2123.2374</v>
      </c>
      <c r="E266" s="95">
        <v>912</v>
      </c>
      <c r="F266" s="95">
        <v>657.14200000000005</v>
      </c>
      <c r="G266" s="95">
        <v>63.714500000000001</v>
      </c>
      <c r="H266" s="95">
        <v>368</v>
      </c>
      <c r="I266" s="95">
        <v>278.35640000000001</v>
      </c>
      <c r="J266" s="95">
        <v>67.232699999999994</v>
      </c>
      <c r="K266" s="95">
        <v>7</v>
      </c>
      <c r="L266" s="95">
        <v>50.745399999999997</v>
      </c>
      <c r="M266" s="95"/>
      <c r="N266" s="95">
        <v>18.186199999999999</v>
      </c>
      <c r="O266" s="95">
        <v>0</v>
      </c>
      <c r="P266" s="97">
        <v>2272.3708000000001</v>
      </c>
    </row>
    <row r="267" spans="1:16" x14ac:dyDescent="0.25">
      <c r="A267" s="95" t="s">
        <v>239</v>
      </c>
      <c r="B267" s="95">
        <v>222.31450000000001</v>
      </c>
      <c r="C267" s="95"/>
      <c r="D267" s="95">
        <v>222.31450000000001</v>
      </c>
      <c r="E267" s="95">
        <v>84</v>
      </c>
      <c r="F267" s="95">
        <v>68.806299999999993</v>
      </c>
      <c r="G267" s="95">
        <v>3.7984</v>
      </c>
      <c r="H267" s="95">
        <v>29</v>
      </c>
      <c r="I267" s="95">
        <v>29.145399999999999</v>
      </c>
      <c r="J267" s="95"/>
      <c r="K267" s="95"/>
      <c r="L267" s="95">
        <v>5.3132999999999999</v>
      </c>
      <c r="M267" s="95"/>
      <c r="N267" s="95">
        <v>0</v>
      </c>
      <c r="O267" s="95">
        <v>0</v>
      </c>
      <c r="P267" s="95">
        <v>226.1129</v>
      </c>
    </row>
    <row r="268" spans="1:16" x14ac:dyDescent="0.25">
      <c r="A268" s="95" t="s">
        <v>240</v>
      </c>
      <c r="B268" s="97">
        <v>1073.8358000000001</v>
      </c>
      <c r="C268" s="95">
        <v>46.642699999999998</v>
      </c>
      <c r="D268" s="97">
        <v>1120.4784999999999</v>
      </c>
      <c r="E268" s="95">
        <v>494.27</v>
      </c>
      <c r="F268" s="95">
        <v>346.78809999999999</v>
      </c>
      <c r="G268" s="95">
        <v>36.8705</v>
      </c>
      <c r="H268" s="95">
        <v>123</v>
      </c>
      <c r="I268" s="95">
        <v>146.8947</v>
      </c>
      <c r="J268" s="95"/>
      <c r="K268" s="95">
        <v>8</v>
      </c>
      <c r="L268" s="95">
        <v>26.779399999999999</v>
      </c>
      <c r="M268" s="95"/>
      <c r="N268" s="95">
        <v>12.1557</v>
      </c>
      <c r="O268" s="95">
        <v>0</v>
      </c>
      <c r="P268" s="97">
        <v>1169.5047</v>
      </c>
    </row>
    <row r="269" spans="1:16" x14ac:dyDescent="0.25">
      <c r="A269" s="95" t="s">
        <v>241</v>
      </c>
      <c r="B269" s="95">
        <v>130.9247</v>
      </c>
      <c r="C269" s="95">
        <v>4.5759999999999996</v>
      </c>
      <c r="D269" s="95">
        <v>135.50069999999999</v>
      </c>
      <c r="E269" s="95">
        <v>59</v>
      </c>
      <c r="F269" s="95">
        <v>41.9375</v>
      </c>
      <c r="G269" s="95">
        <v>4.2656000000000001</v>
      </c>
      <c r="H269" s="95">
        <v>18</v>
      </c>
      <c r="I269" s="95">
        <v>17.764099999999999</v>
      </c>
      <c r="J269" s="95">
        <v>0.1769</v>
      </c>
      <c r="K269" s="95"/>
      <c r="L269" s="95">
        <v>3.2385000000000002</v>
      </c>
      <c r="M269" s="95"/>
      <c r="N269" s="95">
        <v>0</v>
      </c>
      <c r="O269" s="95">
        <v>0</v>
      </c>
      <c r="P269" s="95">
        <v>139.94319999999999</v>
      </c>
    </row>
    <row r="270" spans="1:16" x14ac:dyDescent="0.25">
      <c r="A270" s="95" t="s">
        <v>242</v>
      </c>
      <c r="B270" s="95">
        <v>474.50259999999997</v>
      </c>
      <c r="C270" s="95">
        <v>17.1555</v>
      </c>
      <c r="D270" s="95">
        <v>491.65809999999999</v>
      </c>
      <c r="E270" s="95">
        <v>242.07</v>
      </c>
      <c r="F270" s="95">
        <v>152.16820000000001</v>
      </c>
      <c r="G270" s="95">
        <v>22.4755</v>
      </c>
      <c r="H270" s="95">
        <v>58</v>
      </c>
      <c r="I270" s="95">
        <v>64.456400000000002</v>
      </c>
      <c r="J270" s="95"/>
      <c r="K270" s="95"/>
      <c r="L270" s="95">
        <v>11.7506</v>
      </c>
      <c r="M270" s="95"/>
      <c r="N270" s="95">
        <v>0</v>
      </c>
      <c r="O270" s="95">
        <v>0</v>
      </c>
      <c r="P270" s="95">
        <v>514.1336</v>
      </c>
    </row>
    <row r="271" spans="1:16" x14ac:dyDescent="0.25">
      <c r="A271" s="95" t="s">
        <v>243</v>
      </c>
      <c r="B271" s="97">
        <v>1134.7742000000001</v>
      </c>
      <c r="C271" s="95">
        <v>57.651000000000003</v>
      </c>
      <c r="D271" s="97">
        <v>1192.4251999999999</v>
      </c>
      <c r="E271" s="95">
        <v>596</v>
      </c>
      <c r="F271" s="95">
        <v>369.05560000000003</v>
      </c>
      <c r="G271" s="95">
        <v>20.011399999999998</v>
      </c>
      <c r="H271" s="95">
        <v>191</v>
      </c>
      <c r="I271" s="95">
        <v>156.32689999999999</v>
      </c>
      <c r="J271" s="95"/>
      <c r="K271" s="95">
        <v>26</v>
      </c>
      <c r="L271" s="95">
        <v>28.498999999999999</v>
      </c>
      <c r="M271" s="95"/>
      <c r="N271" s="95">
        <v>10.029999999999999</v>
      </c>
      <c r="O271" s="95">
        <v>0</v>
      </c>
      <c r="P271" s="97">
        <v>1222.4666</v>
      </c>
    </row>
    <row r="272" spans="1:16" x14ac:dyDescent="0.25">
      <c r="A272" s="95" t="s">
        <v>244</v>
      </c>
      <c r="B272" s="95">
        <v>272.45780000000002</v>
      </c>
      <c r="C272" s="95">
        <v>4.2690999999999999</v>
      </c>
      <c r="D272" s="95">
        <v>276.7269</v>
      </c>
      <c r="E272" s="95">
        <v>161</v>
      </c>
      <c r="F272" s="95">
        <v>85.647000000000006</v>
      </c>
      <c r="G272" s="95">
        <v>18.8383</v>
      </c>
      <c r="H272" s="95">
        <v>33</v>
      </c>
      <c r="I272" s="95">
        <v>36.2789</v>
      </c>
      <c r="J272" s="95"/>
      <c r="K272" s="95">
        <v>1</v>
      </c>
      <c r="L272" s="95">
        <v>6.6138000000000003</v>
      </c>
      <c r="M272" s="95"/>
      <c r="N272" s="95">
        <v>0</v>
      </c>
      <c r="O272" s="95">
        <v>0</v>
      </c>
      <c r="P272" s="95">
        <v>295.5652</v>
      </c>
    </row>
    <row r="273" spans="1:16" x14ac:dyDescent="0.25">
      <c r="A273" s="95" t="s">
        <v>245</v>
      </c>
      <c r="B273" s="97">
        <v>2989.8948999999998</v>
      </c>
      <c r="C273" s="95">
        <v>47.573399999999999</v>
      </c>
      <c r="D273" s="97">
        <v>3037.4683</v>
      </c>
      <c r="E273" s="97">
        <v>1123.76</v>
      </c>
      <c r="F273" s="95">
        <v>940.09640000000002</v>
      </c>
      <c r="G273" s="95">
        <v>45.915900000000001</v>
      </c>
      <c r="H273" s="95">
        <v>375</v>
      </c>
      <c r="I273" s="95">
        <v>398.21210000000002</v>
      </c>
      <c r="J273" s="95"/>
      <c r="K273" s="95">
        <v>38</v>
      </c>
      <c r="L273" s="95">
        <v>72.595500000000001</v>
      </c>
      <c r="M273" s="95"/>
      <c r="N273" s="95">
        <v>27.852399999999999</v>
      </c>
      <c r="O273" s="95">
        <v>0</v>
      </c>
      <c r="P273" s="97">
        <v>3111.2366000000002</v>
      </c>
    </row>
    <row r="274" spans="1:16" x14ac:dyDescent="0.25">
      <c r="A274" s="95" t="s">
        <v>246</v>
      </c>
      <c r="B274" s="95">
        <v>439.56079999999997</v>
      </c>
      <c r="C274" s="95">
        <v>28.291599999999999</v>
      </c>
      <c r="D274" s="95">
        <v>467.85239999999999</v>
      </c>
      <c r="E274" s="95"/>
      <c r="F274" s="95">
        <v>144.80029999999999</v>
      </c>
      <c r="G274" s="95"/>
      <c r="H274" s="95"/>
      <c r="I274" s="95">
        <v>61.3354</v>
      </c>
      <c r="J274" s="95"/>
      <c r="K274" s="95"/>
      <c r="L274" s="95">
        <v>11.181699999999999</v>
      </c>
      <c r="M274" s="95"/>
      <c r="N274" s="95">
        <v>6.7798999999999996</v>
      </c>
      <c r="O274" s="95">
        <v>0</v>
      </c>
      <c r="P274" s="95">
        <v>474.63229999999999</v>
      </c>
    </row>
    <row r="275" spans="1:16" x14ac:dyDescent="0.25">
      <c r="A275" s="95" t="s">
        <v>247</v>
      </c>
      <c r="B275" s="95">
        <v>405.3032</v>
      </c>
      <c r="C275" s="95">
        <v>12.0204</v>
      </c>
      <c r="D275" s="95">
        <v>417.3236</v>
      </c>
      <c r="E275" s="95">
        <v>259</v>
      </c>
      <c r="F275" s="95">
        <v>129.1617</v>
      </c>
      <c r="G275" s="95">
        <v>32.459600000000002</v>
      </c>
      <c r="H275" s="95">
        <v>74</v>
      </c>
      <c r="I275" s="95">
        <v>54.711100000000002</v>
      </c>
      <c r="J275" s="95">
        <v>14.466699999999999</v>
      </c>
      <c r="K275" s="95"/>
      <c r="L275" s="95">
        <v>9.9740000000000002</v>
      </c>
      <c r="M275" s="95"/>
      <c r="N275" s="95">
        <v>8.8480000000000008</v>
      </c>
      <c r="O275" s="95">
        <v>0</v>
      </c>
      <c r="P275" s="95">
        <v>473.09789999999998</v>
      </c>
    </row>
    <row r="276" spans="1:16" x14ac:dyDescent="0.25">
      <c r="A276" s="95" t="s">
        <v>248</v>
      </c>
      <c r="B276" s="95">
        <v>669.24779999999998</v>
      </c>
      <c r="C276" s="95">
        <v>29.685700000000001</v>
      </c>
      <c r="D276" s="95">
        <v>698.93349999999998</v>
      </c>
      <c r="E276" s="95">
        <v>371.22</v>
      </c>
      <c r="F276" s="95">
        <v>216.31989999999999</v>
      </c>
      <c r="G276" s="95">
        <v>38.725000000000001</v>
      </c>
      <c r="H276" s="95">
        <v>88</v>
      </c>
      <c r="I276" s="95">
        <v>91.630200000000002</v>
      </c>
      <c r="J276" s="95"/>
      <c r="K276" s="95"/>
      <c r="L276" s="95">
        <v>16.704499999999999</v>
      </c>
      <c r="M276" s="95"/>
      <c r="N276" s="95">
        <v>0</v>
      </c>
      <c r="O276" s="95">
        <v>0</v>
      </c>
      <c r="P276" s="95">
        <v>737.6585</v>
      </c>
    </row>
    <row r="277" spans="1:16" x14ac:dyDescent="0.25">
      <c r="A277" s="95" t="s">
        <v>534</v>
      </c>
      <c r="B277" s="95">
        <v>105.92700000000001</v>
      </c>
      <c r="C277" s="95"/>
      <c r="D277" s="95">
        <v>67.023499999999999</v>
      </c>
      <c r="E277" s="95">
        <v>76</v>
      </c>
      <c r="F277" s="95">
        <v>32.784399999999998</v>
      </c>
      <c r="G277" s="95">
        <v>10.803900000000001</v>
      </c>
      <c r="H277" s="95">
        <v>16</v>
      </c>
      <c r="I277" s="95">
        <v>8.7867999999999995</v>
      </c>
      <c r="J277" s="95">
        <v>5.4099000000000004</v>
      </c>
      <c r="K277" s="95"/>
      <c r="L277" s="95">
        <v>1.6019000000000001</v>
      </c>
      <c r="M277" s="95"/>
      <c r="N277" s="95">
        <v>0</v>
      </c>
      <c r="O277" s="95">
        <v>0</v>
      </c>
      <c r="P277" s="95">
        <v>122.1408</v>
      </c>
    </row>
    <row r="278" spans="1:16" x14ac:dyDescent="0.25">
      <c r="A278" s="95" t="s">
        <v>249</v>
      </c>
      <c r="B278" s="97">
        <v>3752.9558000000002</v>
      </c>
      <c r="C278" s="95">
        <v>117.023</v>
      </c>
      <c r="D278" s="97">
        <v>3869.9787999999999</v>
      </c>
      <c r="E278" s="97">
        <v>2324.79</v>
      </c>
      <c r="F278" s="97">
        <v>1197.7583999999999</v>
      </c>
      <c r="G278" s="95">
        <v>281.75790000000001</v>
      </c>
      <c r="H278" s="95">
        <v>701</v>
      </c>
      <c r="I278" s="95">
        <v>507.35419999999999</v>
      </c>
      <c r="J278" s="95">
        <v>145.23429999999999</v>
      </c>
      <c r="K278" s="95">
        <v>44</v>
      </c>
      <c r="L278" s="95">
        <v>92.492500000000007</v>
      </c>
      <c r="M278" s="95"/>
      <c r="N278" s="95">
        <v>56.880699999999997</v>
      </c>
      <c r="O278" s="95">
        <v>0</v>
      </c>
      <c r="P278" s="97">
        <v>4353.8517000000002</v>
      </c>
    </row>
    <row r="279" spans="1:16" x14ac:dyDescent="0.25">
      <c r="A279" s="95" t="s">
        <v>535</v>
      </c>
      <c r="B279" s="95">
        <v>589.10310000000004</v>
      </c>
      <c r="C279" s="95">
        <v>19.341999999999999</v>
      </c>
      <c r="D279" s="95">
        <v>453.53089999999997</v>
      </c>
      <c r="E279" s="95">
        <v>357</v>
      </c>
      <c r="F279" s="95">
        <v>188.31379999999999</v>
      </c>
      <c r="G279" s="95">
        <v>42.171599999999998</v>
      </c>
      <c r="H279" s="95">
        <v>95</v>
      </c>
      <c r="I279" s="95">
        <v>59.457900000000002</v>
      </c>
      <c r="J279" s="95">
        <v>26.656600000000001</v>
      </c>
      <c r="K279" s="95"/>
      <c r="L279" s="95">
        <v>10.839399999999999</v>
      </c>
      <c r="M279" s="95"/>
      <c r="N279" s="95">
        <v>4.0496999999999996</v>
      </c>
      <c r="O279" s="95">
        <v>0</v>
      </c>
      <c r="P279" s="95">
        <v>681.32299999999998</v>
      </c>
    </row>
    <row r="280" spans="1:16" x14ac:dyDescent="0.25">
      <c r="A280" s="95" t="s">
        <v>250</v>
      </c>
      <c r="B280" s="95">
        <v>384.64659999999998</v>
      </c>
      <c r="C280" s="95">
        <v>4.9626999999999999</v>
      </c>
      <c r="D280" s="95">
        <v>389.60930000000002</v>
      </c>
      <c r="E280" s="95">
        <v>167</v>
      </c>
      <c r="F280" s="95">
        <v>120.58410000000001</v>
      </c>
      <c r="G280" s="95">
        <v>11.603999999999999</v>
      </c>
      <c r="H280" s="95">
        <v>54</v>
      </c>
      <c r="I280" s="95">
        <v>51.077800000000003</v>
      </c>
      <c r="J280" s="95">
        <v>2.1917</v>
      </c>
      <c r="K280" s="95">
        <v>15</v>
      </c>
      <c r="L280" s="95">
        <v>9.3117000000000001</v>
      </c>
      <c r="M280" s="95">
        <v>3.4129999999999998</v>
      </c>
      <c r="N280" s="95">
        <v>1.5329999999999999</v>
      </c>
      <c r="O280" s="95">
        <v>0</v>
      </c>
      <c r="P280" s="95">
        <v>408.351</v>
      </c>
    </row>
    <row r="281" spans="1:16" x14ac:dyDescent="0.25">
      <c r="A281" s="95" t="s">
        <v>251</v>
      </c>
      <c r="B281" s="95">
        <v>861.54399999999998</v>
      </c>
      <c r="C281" s="95">
        <v>40.906700000000001</v>
      </c>
      <c r="D281" s="95">
        <v>902.45069999999998</v>
      </c>
      <c r="E281" s="95">
        <v>405</v>
      </c>
      <c r="F281" s="95">
        <v>279.30849999999998</v>
      </c>
      <c r="G281" s="95">
        <v>31.422899999999998</v>
      </c>
      <c r="H281" s="95">
        <v>134</v>
      </c>
      <c r="I281" s="95">
        <v>118.3113</v>
      </c>
      <c r="J281" s="95">
        <v>11.766500000000001</v>
      </c>
      <c r="K281" s="95">
        <v>4</v>
      </c>
      <c r="L281" s="95">
        <v>21.5686</v>
      </c>
      <c r="M281" s="95"/>
      <c r="N281" s="95">
        <v>4.1025</v>
      </c>
      <c r="O281" s="95">
        <v>0</v>
      </c>
      <c r="P281" s="95">
        <v>949.74260000000004</v>
      </c>
    </row>
    <row r="282" spans="1:16" x14ac:dyDescent="0.25">
      <c r="A282" s="95" t="s">
        <v>252</v>
      </c>
      <c r="B282" s="97">
        <v>1867.3893</v>
      </c>
      <c r="C282" s="95">
        <v>38.873399999999997</v>
      </c>
      <c r="D282" s="97">
        <v>1906.2627</v>
      </c>
      <c r="E282" s="95">
        <v>672.9</v>
      </c>
      <c r="F282" s="95">
        <v>589.98829999999998</v>
      </c>
      <c r="G282" s="95">
        <v>20.727900000000002</v>
      </c>
      <c r="H282" s="95">
        <v>220</v>
      </c>
      <c r="I282" s="95">
        <v>249.911</v>
      </c>
      <c r="J282" s="95"/>
      <c r="K282" s="95">
        <v>22</v>
      </c>
      <c r="L282" s="95">
        <v>45.559699999999999</v>
      </c>
      <c r="M282" s="95"/>
      <c r="N282" s="95">
        <v>0</v>
      </c>
      <c r="O282" s="95">
        <v>0</v>
      </c>
      <c r="P282" s="97">
        <v>1926.9906000000001</v>
      </c>
    </row>
    <row r="283" spans="1:16" x14ac:dyDescent="0.25">
      <c r="A283" s="95" t="s">
        <v>253</v>
      </c>
      <c r="B283" s="95">
        <v>282.86160000000001</v>
      </c>
      <c r="C283" s="95"/>
      <c r="D283" s="95">
        <v>282.86160000000001</v>
      </c>
      <c r="E283" s="95">
        <v>111</v>
      </c>
      <c r="F283" s="95">
        <v>87.545699999999997</v>
      </c>
      <c r="G283" s="95">
        <v>5.8635999999999999</v>
      </c>
      <c r="H283" s="95">
        <v>44</v>
      </c>
      <c r="I283" s="95">
        <v>37.083199999999998</v>
      </c>
      <c r="J283" s="95">
        <v>5.1875999999999998</v>
      </c>
      <c r="K283" s="95">
        <v>14</v>
      </c>
      <c r="L283" s="95">
        <v>6.7603999999999997</v>
      </c>
      <c r="M283" s="95">
        <v>4.3437999999999999</v>
      </c>
      <c r="N283" s="95">
        <v>0</v>
      </c>
      <c r="O283" s="95">
        <v>0</v>
      </c>
      <c r="P283" s="95">
        <v>298.25659999999999</v>
      </c>
    </row>
    <row r="284" spans="1:16" x14ac:dyDescent="0.25">
      <c r="A284" s="95" t="s">
        <v>254</v>
      </c>
      <c r="B284" s="95">
        <v>351.28949999999998</v>
      </c>
      <c r="C284" s="95">
        <v>3.7519999999999998</v>
      </c>
      <c r="D284" s="95">
        <v>355.04149999999998</v>
      </c>
      <c r="E284" s="95">
        <v>90</v>
      </c>
      <c r="F284" s="95">
        <v>109.8853</v>
      </c>
      <c r="G284" s="95"/>
      <c r="H284" s="95">
        <v>50</v>
      </c>
      <c r="I284" s="95">
        <v>46.545900000000003</v>
      </c>
      <c r="J284" s="95">
        <v>2.5905</v>
      </c>
      <c r="K284" s="95"/>
      <c r="L284" s="95">
        <v>8.4855</v>
      </c>
      <c r="M284" s="95"/>
      <c r="N284" s="95">
        <v>0</v>
      </c>
      <c r="O284" s="95">
        <v>0</v>
      </c>
      <c r="P284" s="95">
        <v>357.63200000000001</v>
      </c>
    </row>
    <row r="285" spans="1:16" x14ac:dyDescent="0.25">
      <c r="A285" s="95" t="s">
        <v>255</v>
      </c>
      <c r="B285" s="95">
        <v>816.89250000000004</v>
      </c>
      <c r="C285" s="95">
        <v>18.885200000000001</v>
      </c>
      <c r="D285" s="95">
        <v>835.77769999999998</v>
      </c>
      <c r="E285" s="95">
        <v>496.75</v>
      </c>
      <c r="F285" s="95">
        <v>258.67320000000001</v>
      </c>
      <c r="G285" s="95">
        <v>59.519199999999998</v>
      </c>
      <c r="H285" s="95">
        <v>114</v>
      </c>
      <c r="I285" s="95">
        <v>109.5705</v>
      </c>
      <c r="J285" s="95">
        <v>3.3222</v>
      </c>
      <c r="K285" s="95">
        <v>4</v>
      </c>
      <c r="L285" s="95">
        <v>19.975100000000001</v>
      </c>
      <c r="M285" s="95"/>
      <c r="N285" s="95">
        <v>15.7805</v>
      </c>
      <c r="O285" s="95">
        <v>0</v>
      </c>
      <c r="P285" s="95">
        <v>914.39959999999996</v>
      </c>
    </row>
    <row r="286" spans="1:16" x14ac:dyDescent="0.25">
      <c r="A286" s="95" t="s">
        <v>256</v>
      </c>
      <c r="B286" s="95">
        <v>502.92630000000003</v>
      </c>
      <c r="C286" s="95">
        <v>16.8734</v>
      </c>
      <c r="D286" s="95">
        <v>519.79970000000003</v>
      </c>
      <c r="E286" s="95">
        <v>318.82</v>
      </c>
      <c r="F286" s="95">
        <v>160.87799999999999</v>
      </c>
      <c r="G286" s="95">
        <v>39.485500000000002</v>
      </c>
      <c r="H286" s="95">
        <v>70</v>
      </c>
      <c r="I286" s="95">
        <v>68.145700000000005</v>
      </c>
      <c r="J286" s="95">
        <v>1.3907</v>
      </c>
      <c r="K286" s="95"/>
      <c r="L286" s="95">
        <v>12.4232</v>
      </c>
      <c r="M286" s="95"/>
      <c r="N286" s="95">
        <v>5.5076999999999998</v>
      </c>
      <c r="O286" s="95">
        <v>0</v>
      </c>
      <c r="P286" s="95">
        <v>566.18359999999996</v>
      </c>
    </row>
    <row r="287" spans="1:16" x14ac:dyDescent="0.25">
      <c r="A287" s="95" t="s">
        <v>257</v>
      </c>
      <c r="B287" s="95">
        <v>584.69740000000002</v>
      </c>
      <c r="C287" s="95">
        <v>30.840499999999999</v>
      </c>
      <c r="D287" s="95">
        <v>615.53790000000004</v>
      </c>
      <c r="E287" s="95">
        <v>308.27999999999997</v>
      </c>
      <c r="F287" s="95">
        <v>190.50899999999999</v>
      </c>
      <c r="G287" s="95">
        <v>29.442799999999998</v>
      </c>
      <c r="H287" s="95">
        <v>72</v>
      </c>
      <c r="I287" s="95">
        <v>80.697000000000003</v>
      </c>
      <c r="J287" s="95"/>
      <c r="K287" s="95">
        <v>12</v>
      </c>
      <c r="L287" s="95">
        <v>14.711399999999999</v>
      </c>
      <c r="M287" s="95"/>
      <c r="N287" s="95">
        <v>3.6619000000000002</v>
      </c>
      <c r="O287" s="95">
        <v>0</v>
      </c>
      <c r="P287" s="95">
        <v>648.64260000000002</v>
      </c>
    </row>
    <row r="288" spans="1:16" x14ac:dyDescent="0.25">
      <c r="A288" s="95" t="s">
        <v>258</v>
      </c>
      <c r="B288" s="95">
        <v>665.74379999999996</v>
      </c>
      <c r="C288" s="95">
        <v>24.918500000000002</v>
      </c>
      <c r="D288" s="95">
        <v>690.66229999999996</v>
      </c>
      <c r="E288" s="95">
        <v>372</v>
      </c>
      <c r="F288" s="95">
        <v>213.76</v>
      </c>
      <c r="G288" s="95">
        <v>39.56</v>
      </c>
      <c r="H288" s="95">
        <v>122</v>
      </c>
      <c r="I288" s="95">
        <v>90.5458</v>
      </c>
      <c r="J288" s="95">
        <v>23.590599999999998</v>
      </c>
      <c r="K288" s="95">
        <v>9</v>
      </c>
      <c r="L288" s="95">
        <v>16.506799999999998</v>
      </c>
      <c r="M288" s="95"/>
      <c r="N288" s="95">
        <v>13.922700000000001</v>
      </c>
      <c r="O288" s="95">
        <v>0</v>
      </c>
      <c r="P288" s="95">
        <v>767.73559999999998</v>
      </c>
    </row>
    <row r="289" spans="1:16" x14ac:dyDescent="0.25">
      <c r="A289" s="95" t="s">
        <v>259</v>
      </c>
      <c r="B289" s="97">
        <v>1330.6391000000001</v>
      </c>
      <c r="C289" s="95">
        <v>59.042499999999997</v>
      </c>
      <c r="D289" s="97">
        <v>1389.6815999999999</v>
      </c>
      <c r="E289" s="95">
        <v>613.15</v>
      </c>
      <c r="F289" s="95">
        <v>430.10649999999998</v>
      </c>
      <c r="G289" s="95">
        <v>45.760899999999999</v>
      </c>
      <c r="H289" s="95">
        <v>183</v>
      </c>
      <c r="I289" s="95">
        <v>182.18729999999999</v>
      </c>
      <c r="J289" s="95">
        <v>0.60960000000000003</v>
      </c>
      <c r="K289" s="95"/>
      <c r="L289" s="95">
        <v>33.2134</v>
      </c>
      <c r="M289" s="95"/>
      <c r="N289" s="95">
        <v>16.647400000000001</v>
      </c>
      <c r="O289" s="95">
        <v>0</v>
      </c>
      <c r="P289" s="97">
        <v>1452.6994999999999</v>
      </c>
    </row>
    <row r="290" spans="1:16" x14ac:dyDescent="0.25">
      <c r="A290" s="95" t="s">
        <v>260</v>
      </c>
      <c r="B290" s="97">
        <v>1601.4421</v>
      </c>
      <c r="C290" s="95">
        <v>84.99</v>
      </c>
      <c r="D290" s="97">
        <v>1686.4321</v>
      </c>
      <c r="E290" s="97">
        <v>1023.53</v>
      </c>
      <c r="F290" s="95">
        <v>521.95069999999998</v>
      </c>
      <c r="G290" s="95">
        <v>125.3948</v>
      </c>
      <c r="H290" s="95">
        <v>355</v>
      </c>
      <c r="I290" s="95">
        <v>221.09119999999999</v>
      </c>
      <c r="J290" s="95">
        <v>100.4316</v>
      </c>
      <c r="K290" s="95">
        <v>142</v>
      </c>
      <c r="L290" s="95">
        <v>40.305700000000002</v>
      </c>
      <c r="M290" s="95">
        <v>61.016599999999997</v>
      </c>
      <c r="N290" s="95">
        <v>30.527999999999999</v>
      </c>
      <c r="O290" s="95">
        <v>0</v>
      </c>
      <c r="P290" s="97">
        <v>2003.8031000000001</v>
      </c>
    </row>
    <row r="291" spans="1:16" x14ac:dyDescent="0.25">
      <c r="A291" s="95" t="s">
        <v>261</v>
      </c>
      <c r="B291" s="95">
        <v>314.73059999999998</v>
      </c>
      <c r="C291" s="95">
        <v>7.7119</v>
      </c>
      <c r="D291" s="95">
        <v>322.4425</v>
      </c>
      <c r="E291" s="95">
        <v>260.38</v>
      </c>
      <c r="F291" s="95">
        <v>99.796000000000006</v>
      </c>
      <c r="G291" s="95">
        <v>40.146000000000001</v>
      </c>
      <c r="H291" s="95">
        <v>57</v>
      </c>
      <c r="I291" s="95">
        <v>42.272199999999998</v>
      </c>
      <c r="J291" s="95">
        <v>11.0458</v>
      </c>
      <c r="K291" s="95">
        <v>57</v>
      </c>
      <c r="L291" s="95">
        <v>7.7064000000000004</v>
      </c>
      <c r="M291" s="95">
        <v>29.5762</v>
      </c>
      <c r="N291" s="95">
        <v>0</v>
      </c>
      <c r="O291" s="95">
        <v>0</v>
      </c>
      <c r="P291" s="95">
        <v>403.21050000000002</v>
      </c>
    </row>
    <row r="292" spans="1:16" x14ac:dyDescent="0.25">
      <c r="A292" s="95" t="s">
        <v>262</v>
      </c>
      <c r="B292" s="95">
        <v>439.44900000000001</v>
      </c>
      <c r="C292" s="95">
        <v>10.9626</v>
      </c>
      <c r="D292" s="95">
        <v>450.41160000000002</v>
      </c>
      <c r="E292" s="95">
        <v>204</v>
      </c>
      <c r="F292" s="95">
        <v>139.4024</v>
      </c>
      <c r="G292" s="95">
        <v>16.1494</v>
      </c>
      <c r="H292" s="95">
        <v>100</v>
      </c>
      <c r="I292" s="95">
        <v>59.048999999999999</v>
      </c>
      <c r="J292" s="95">
        <v>30.7133</v>
      </c>
      <c r="K292" s="95">
        <v>3</v>
      </c>
      <c r="L292" s="95">
        <v>10.764799999999999</v>
      </c>
      <c r="M292" s="95"/>
      <c r="N292" s="95">
        <v>0</v>
      </c>
      <c r="O292" s="95">
        <v>0</v>
      </c>
      <c r="P292" s="95">
        <v>497.27429999999998</v>
      </c>
    </row>
    <row r="293" spans="1:16" x14ac:dyDescent="0.25">
      <c r="A293" s="95" t="s">
        <v>263</v>
      </c>
      <c r="B293" s="95">
        <v>822.68140000000005</v>
      </c>
      <c r="C293" s="95">
        <v>37.527700000000003</v>
      </c>
      <c r="D293" s="95">
        <v>860.20910000000003</v>
      </c>
      <c r="E293" s="95">
        <v>373</v>
      </c>
      <c r="F293" s="95">
        <v>266.23469999999998</v>
      </c>
      <c r="G293" s="95">
        <v>26.691299999999998</v>
      </c>
      <c r="H293" s="95">
        <v>142</v>
      </c>
      <c r="I293" s="95">
        <v>112.7734</v>
      </c>
      <c r="J293" s="95">
        <v>21.919899999999998</v>
      </c>
      <c r="K293" s="95"/>
      <c r="L293" s="95">
        <v>20.559000000000001</v>
      </c>
      <c r="M293" s="95"/>
      <c r="N293" s="95">
        <v>0</v>
      </c>
      <c r="O293" s="95">
        <v>0</v>
      </c>
      <c r="P293" s="95">
        <v>908.82029999999997</v>
      </c>
    </row>
    <row r="294" spans="1:16" x14ac:dyDescent="0.25">
      <c r="A294" s="95" t="s">
        <v>264</v>
      </c>
      <c r="B294" s="95">
        <v>410.25200000000001</v>
      </c>
      <c r="C294" s="95">
        <v>3.8800000000000001E-2</v>
      </c>
      <c r="D294" s="95">
        <v>410.29079999999999</v>
      </c>
      <c r="E294" s="95">
        <v>127</v>
      </c>
      <c r="F294" s="95">
        <v>126.985</v>
      </c>
      <c r="G294" s="95">
        <v>3.7000000000000002E-3</v>
      </c>
      <c r="H294" s="95">
        <v>46</v>
      </c>
      <c r="I294" s="95">
        <v>53.789099999999998</v>
      </c>
      <c r="J294" s="95"/>
      <c r="K294" s="95"/>
      <c r="L294" s="95">
        <v>9.8059999999999992</v>
      </c>
      <c r="M294" s="95"/>
      <c r="N294" s="95">
        <v>4.6410999999999998</v>
      </c>
      <c r="O294" s="95">
        <v>0</v>
      </c>
      <c r="P294" s="95">
        <v>414.93560000000002</v>
      </c>
    </row>
    <row r="295" spans="1:16" x14ac:dyDescent="0.25">
      <c r="A295" s="95" t="s">
        <v>265</v>
      </c>
      <c r="B295" s="95">
        <v>728.78340000000003</v>
      </c>
      <c r="C295" s="95">
        <v>24.370200000000001</v>
      </c>
      <c r="D295" s="95">
        <v>753.15359999999998</v>
      </c>
      <c r="E295" s="95">
        <v>352.14</v>
      </c>
      <c r="F295" s="95">
        <v>233.101</v>
      </c>
      <c r="G295" s="95">
        <v>29.759699999999999</v>
      </c>
      <c r="H295" s="95">
        <v>99</v>
      </c>
      <c r="I295" s="95">
        <v>98.738399999999999</v>
      </c>
      <c r="J295" s="95">
        <v>0.19620000000000001</v>
      </c>
      <c r="K295" s="95">
        <v>19</v>
      </c>
      <c r="L295" s="95">
        <v>18.000399999999999</v>
      </c>
      <c r="M295" s="95">
        <v>0.5998</v>
      </c>
      <c r="N295" s="95">
        <v>12.206</v>
      </c>
      <c r="O295" s="95">
        <v>0</v>
      </c>
      <c r="P295" s="95">
        <v>795.9153</v>
      </c>
    </row>
    <row r="296" spans="1:16" x14ac:dyDescent="0.25">
      <c r="A296" s="95" t="s">
        <v>266</v>
      </c>
      <c r="B296" s="97">
        <v>5967.9980999999998</v>
      </c>
      <c r="C296" s="95">
        <v>206.34909999999999</v>
      </c>
      <c r="D296" s="97">
        <v>6174.3472000000002</v>
      </c>
      <c r="E296" s="97">
        <v>1944.57</v>
      </c>
      <c r="F296" s="97">
        <v>1910.9604999999999</v>
      </c>
      <c r="G296" s="95">
        <v>8.4024000000000001</v>
      </c>
      <c r="H296" s="95">
        <v>965</v>
      </c>
      <c r="I296" s="95">
        <v>809.45690000000002</v>
      </c>
      <c r="J296" s="95">
        <v>116.65730000000001</v>
      </c>
      <c r="K296" s="95">
        <v>70</v>
      </c>
      <c r="L296" s="95">
        <v>147.5669</v>
      </c>
      <c r="M296" s="95"/>
      <c r="N296" s="95">
        <v>39.772199999999998</v>
      </c>
      <c r="O296" s="95">
        <v>0</v>
      </c>
      <c r="P296" s="97">
        <v>6339.1791000000003</v>
      </c>
    </row>
    <row r="297" spans="1:16" x14ac:dyDescent="0.25">
      <c r="A297" s="95" t="s">
        <v>267</v>
      </c>
      <c r="B297" s="97">
        <v>1388.0283999999999</v>
      </c>
      <c r="C297" s="95">
        <v>46.523600000000002</v>
      </c>
      <c r="D297" s="97">
        <v>1434.5519999999999</v>
      </c>
      <c r="E297" s="95">
        <v>660.65</v>
      </c>
      <c r="F297" s="95">
        <v>443.99380000000002</v>
      </c>
      <c r="G297" s="95">
        <v>54.164000000000001</v>
      </c>
      <c r="H297" s="95">
        <v>273</v>
      </c>
      <c r="I297" s="95">
        <v>188.06979999999999</v>
      </c>
      <c r="J297" s="95">
        <v>63.697699999999998</v>
      </c>
      <c r="K297" s="95">
        <v>7</v>
      </c>
      <c r="L297" s="95">
        <v>34.285800000000002</v>
      </c>
      <c r="M297" s="95"/>
      <c r="N297" s="95">
        <v>0</v>
      </c>
      <c r="O297" s="95">
        <v>0</v>
      </c>
      <c r="P297" s="97">
        <v>1552.4137000000001</v>
      </c>
    </row>
    <row r="298" spans="1:16" x14ac:dyDescent="0.25">
      <c r="A298" s="95" t="s">
        <v>268</v>
      </c>
      <c r="B298" s="95">
        <v>167.64359999999999</v>
      </c>
      <c r="C298" s="95"/>
      <c r="D298" s="95">
        <v>167.64359999999999</v>
      </c>
      <c r="E298" s="95">
        <v>76</v>
      </c>
      <c r="F298" s="95">
        <v>51.8857</v>
      </c>
      <c r="G298" s="95">
        <v>6.0286</v>
      </c>
      <c r="H298" s="95">
        <v>42</v>
      </c>
      <c r="I298" s="95">
        <v>21.978100000000001</v>
      </c>
      <c r="J298" s="95">
        <v>15.016400000000001</v>
      </c>
      <c r="K298" s="95"/>
      <c r="L298" s="95">
        <v>4.0067000000000004</v>
      </c>
      <c r="M298" s="95"/>
      <c r="N298" s="95">
        <v>0</v>
      </c>
      <c r="O298" s="95">
        <v>0</v>
      </c>
      <c r="P298" s="95">
        <v>188.68860000000001</v>
      </c>
    </row>
    <row r="299" spans="1:16" x14ac:dyDescent="0.25">
      <c r="A299" s="95" t="s">
        <v>269</v>
      </c>
      <c r="B299" s="95">
        <v>95.252899999999997</v>
      </c>
      <c r="C299" s="95"/>
      <c r="D299" s="95">
        <v>95.252899999999997</v>
      </c>
      <c r="E299" s="95">
        <v>51</v>
      </c>
      <c r="F299" s="95">
        <v>29.480799999999999</v>
      </c>
      <c r="G299" s="95">
        <v>5.3798000000000004</v>
      </c>
      <c r="H299" s="95">
        <v>20</v>
      </c>
      <c r="I299" s="95">
        <v>12.4877</v>
      </c>
      <c r="J299" s="95">
        <v>5.6342999999999996</v>
      </c>
      <c r="K299" s="95"/>
      <c r="L299" s="95">
        <v>2.2765</v>
      </c>
      <c r="M299" s="95"/>
      <c r="N299" s="95">
        <v>0</v>
      </c>
      <c r="O299" s="95">
        <v>0</v>
      </c>
      <c r="P299" s="95">
        <v>106.267</v>
      </c>
    </row>
    <row r="300" spans="1:16" x14ac:dyDescent="0.25">
      <c r="A300" s="95" t="s">
        <v>270</v>
      </c>
      <c r="B300" s="95">
        <v>213.17840000000001</v>
      </c>
      <c r="C300" s="95">
        <v>7.3578000000000001</v>
      </c>
      <c r="D300" s="95">
        <v>220.53620000000001</v>
      </c>
      <c r="E300" s="95">
        <v>62</v>
      </c>
      <c r="F300" s="95">
        <v>68.256</v>
      </c>
      <c r="G300" s="95"/>
      <c r="H300" s="95">
        <v>32</v>
      </c>
      <c r="I300" s="95">
        <v>28.912299999999998</v>
      </c>
      <c r="J300" s="95">
        <v>2.3157999999999999</v>
      </c>
      <c r="K300" s="95"/>
      <c r="L300" s="95">
        <v>5.2708000000000004</v>
      </c>
      <c r="M300" s="95"/>
      <c r="N300" s="95">
        <v>0</v>
      </c>
      <c r="O300" s="95">
        <v>0</v>
      </c>
      <c r="P300" s="95">
        <v>222.852</v>
      </c>
    </row>
    <row r="301" spans="1:16" x14ac:dyDescent="0.25">
      <c r="A301" s="95" t="s">
        <v>271</v>
      </c>
      <c r="B301" s="95">
        <v>582.08069999999998</v>
      </c>
      <c r="C301" s="95">
        <v>27.846299999999999</v>
      </c>
      <c r="D301" s="95">
        <v>609.92700000000002</v>
      </c>
      <c r="E301" s="95">
        <v>253.05</v>
      </c>
      <c r="F301" s="95">
        <v>188.7724</v>
      </c>
      <c r="G301" s="95">
        <v>16.069400000000002</v>
      </c>
      <c r="H301" s="95">
        <v>86</v>
      </c>
      <c r="I301" s="95">
        <v>79.961399999999998</v>
      </c>
      <c r="J301" s="95">
        <v>4.5289000000000001</v>
      </c>
      <c r="K301" s="95">
        <v>2</v>
      </c>
      <c r="L301" s="95">
        <v>14.577299999999999</v>
      </c>
      <c r="M301" s="95"/>
      <c r="N301" s="95">
        <v>0</v>
      </c>
      <c r="O301" s="95">
        <v>0</v>
      </c>
      <c r="P301" s="95">
        <v>630.52530000000002</v>
      </c>
    </row>
    <row r="302" spans="1:16" x14ac:dyDescent="0.25">
      <c r="A302" s="95" t="s">
        <v>272</v>
      </c>
      <c r="B302" s="95">
        <v>761.9511</v>
      </c>
      <c r="C302" s="95"/>
      <c r="D302" s="95">
        <v>761.9511</v>
      </c>
      <c r="E302" s="95">
        <v>334.9</v>
      </c>
      <c r="F302" s="95">
        <v>235.82390000000001</v>
      </c>
      <c r="G302" s="95">
        <v>24.768999999999998</v>
      </c>
      <c r="H302" s="95">
        <v>121</v>
      </c>
      <c r="I302" s="95">
        <v>99.891800000000003</v>
      </c>
      <c r="J302" s="95">
        <v>15.831200000000001</v>
      </c>
      <c r="K302" s="95">
        <v>13</v>
      </c>
      <c r="L302" s="95">
        <v>18.210599999999999</v>
      </c>
      <c r="M302" s="95"/>
      <c r="N302" s="95">
        <v>0</v>
      </c>
      <c r="O302" s="95">
        <v>0</v>
      </c>
      <c r="P302" s="95">
        <v>802.55129999999997</v>
      </c>
    </row>
    <row r="303" spans="1:16" x14ac:dyDescent="0.25">
      <c r="A303" s="95" t="s">
        <v>273</v>
      </c>
      <c r="B303" s="95">
        <v>164.04300000000001</v>
      </c>
      <c r="C303" s="95"/>
      <c r="D303" s="95">
        <v>164.04300000000001</v>
      </c>
      <c r="E303" s="95">
        <v>119</v>
      </c>
      <c r="F303" s="95">
        <v>50.771299999999997</v>
      </c>
      <c r="G303" s="95">
        <v>17.057200000000002</v>
      </c>
      <c r="H303" s="95">
        <v>25</v>
      </c>
      <c r="I303" s="95">
        <v>21.506</v>
      </c>
      <c r="J303" s="95">
        <v>2.6204999999999998</v>
      </c>
      <c r="K303" s="95"/>
      <c r="L303" s="95">
        <v>3.9205999999999999</v>
      </c>
      <c r="M303" s="95"/>
      <c r="N303" s="95">
        <v>0</v>
      </c>
      <c r="O303" s="95">
        <v>0</v>
      </c>
      <c r="P303" s="95">
        <v>183.72069999999999</v>
      </c>
    </row>
    <row r="304" spans="1:16" x14ac:dyDescent="0.25">
      <c r="A304" s="95" t="s">
        <v>536</v>
      </c>
      <c r="B304" s="95">
        <v>68.674199999999999</v>
      </c>
      <c r="C304" s="95"/>
      <c r="D304" s="95">
        <v>54.189700000000002</v>
      </c>
      <c r="E304" s="95">
        <v>41</v>
      </c>
      <c r="F304" s="95">
        <v>21.2547</v>
      </c>
      <c r="G304" s="95">
        <v>4.9363000000000001</v>
      </c>
      <c r="H304" s="95">
        <v>3</v>
      </c>
      <c r="I304" s="95">
        <v>7.1043000000000003</v>
      </c>
      <c r="J304" s="95"/>
      <c r="K304" s="95"/>
      <c r="L304" s="95">
        <v>1.2950999999999999</v>
      </c>
      <c r="M304" s="95"/>
      <c r="N304" s="95">
        <v>0</v>
      </c>
      <c r="O304" s="95">
        <v>0</v>
      </c>
      <c r="P304" s="95">
        <v>73.610500000000002</v>
      </c>
    </row>
    <row r="305" spans="1:16" x14ac:dyDescent="0.25">
      <c r="A305" s="95" t="s">
        <v>274</v>
      </c>
      <c r="B305" s="97">
        <v>1602.9321</v>
      </c>
      <c r="C305" s="95">
        <v>64.793899999999994</v>
      </c>
      <c r="D305" s="97">
        <v>1667.7260000000001</v>
      </c>
      <c r="E305" s="95">
        <v>665.4</v>
      </c>
      <c r="F305" s="95">
        <v>516.16120000000001</v>
      </c>
      <c r="G305" s="95">
        <v>37.309699999999999</v>
      </c>
      <c r="H305" s="95">
        <v>249</v>
      </c>
      <c r="I305" s="95">
        <v>218.63890000000001</v>
      </c>
      <c r="J305" s="95">
        <v>22.770800000000001</v>
      </c>
      <c r="K305" s="95">
        <v>6</v>
      </c>
      <c r="L305" s="95">
        <v>39.858699999999999</v>
      </c>
      <c r="M305" s="95"/>
      <c r="N305" s="95">
        <v>6.6517999999999997</v>
      </c>
      <c r="O305" s="95">
        <v>0</v>
      </c>
      <c r="P305" s="97">
        <v>1734.4583</v>
      </c>
    </row>
    <row r="306" spans="1:16" x14ac:dyDescent="0.25">
      <c r="A306" s="95" t="s">
        <v>275</v>
      </c>
      <c r="B306" s="97">
        <v>3179.4238</v>
      </c>
      <c r="C306" s="95">
        <v>214.72739999999999</v>
      </c>
      <c r="D306" s="97">
        <v>3394.1511999999998</v>
      </c>
      <c r="E306" s="97">
        <v>2283</v>
      </c>
      <c r="F306" s="95">
        <v>1050.4898000000001</v>
      </c>
      <c r="G306" s="95">
        <v>308.12759999999997</v>
      </c>
      <c r="H306" s="95">
        <v>546</v>
      </c>
      <c r="I306" s="95">
        <v>444.97320000000002</v>
      </c>
      <c r="J306" s="95">
        <v>75.770099999999999</v>
      </c>
      <c r="K306" s="95">
        <v>708</v>
      </c>
      <c r="L306" s="95">
        <v>81.120199999999997</v>
      </c>
      <c r="M306" s="95">
        <v>376.12790000000001</v>
      </c>
      <c r="N306" s="95">
        <v>3.4449999999999998</v>
      </c>
      <c r="O306" s="95">
        <v>0</v>
      </c>
      <c r="P306" s="97">
        <v>4157.6217999999999</v>
      </c>
    </row>
    <row r="307" spans="1:16" x14ac:dyDescent="0.25">
      <c r="A307" s="95" t="s">
        <v>276</v>
      </c>
      <c r="B307" s="95">
        <v>190.70060000000001</v>
      </c>
      <c r="C307" s="95"/>
      <c r="D307" s="95">
        <v>190.70060000000001</v>
      </c>
      <c r="E307" s="95">
        <v>77.66</v>
      </c>
      <c r="F307" s="95">
        <v>59.021799999999999</v>
      </c>
      <c r="G307" s="95">
        <v>4.6595000000000004</v>
      </c>
      <c r="H307" s="95">
        <v>17</v>
      </c>
      <c r="I307" s="95">
        <v>25.000800000000002</v>
      </c>
      <c r="J307" s="95"/>
      <c r="K307" s="95"/>
      <c r="L307" s="95">
        <v>4.5576999999999996</v>
      </c>
      <c r="M307" s="95"/>
      <c r="N307" s="95">
        <v>0</v>
      </c>
      <c r="O307" s="95">
        <v>0</v>
      </c>
      <c r="P307" s="95">
        <v>195.36009999999999</v>
      </c>
    </row>
    <row r="308" spans="1:16" x14ac:dyDescent="0.25">
      <c r="A308" s="95" t="s">
        <v>277</v>
      </c>
      <c r="B308" s="95">
        <v>168.72219999999999</v>
      </c>
      <c r="C308" s="95"/>
      <c r="D308" s="95">
        <v>168.72219999999999</v>
      </c>
      <c r="E308" s="95">
        <v>100</v>
      </c>
      <c r="F308" s="95">
        <v>52.219499999999996</v>
      </c>
      <c r="G308" s="95">
        <v>11.9451</v>
      </c>
      <c r="H308" s="95">
        <v>31</v>
      </c>
      <c r="I308" s="95">
        <v>22.119499999999999</v>
      </c>
      <c r="J308" s="95">
        <v>6.6604000000000001</v>
      </c>
      <c r="K308" s="95"/>
      <c r="L308" s="95">
        <v>4.0324999999999998</v>
      </c>
      <c r="M308" s="95"/>
      <c r="N308" s="95">
        <v>3.9241000000000001</v>
      </c>
      <c r="O308" s="95">
        <v>0</v>
      </c>
      <c r="P308" s="95">
        <v>191.2518</v>
      </c>
    </row>
    <row r="309" spans="1:16" x14ac:dyDescent="0.25">
      <c r="A309" s="95" t="s">
        <v>278</v>
      </c>
      <c r="B309" s="95">
        <v>293.12779999999998</v>
      </c>
      <c r="C309" s="95"/>
      <c r="D309" s="95">
        <v>293.12779999999998</v>
      </c>
      <c r="E309" s="95">
        <v>102</v>
      </c>
      <c r="F309" s="95">
        <v>90.723100000000002</v>
      </c>
      <c r="G309" s="95">
        <v>2.8191999999999999</v>
      </c>
      <c r="H309" s="95">
        <v>39</v>
      </c>
      <c r="I309" s="95">
        <v>38.429099999999998</v>
      </c>
      <c r="J309" s="95">
        <v>0.42820000000000003</v>
      </c>
      <c r="K309" s="95"/>
      <c r="L309" s="95">
        <v>7.0057999999999998</v>
      </c>
      <c r="M309" s="95"/>
      <c r="N309" s="95">
        <v>0</v>
      </c>
      <c r="O309" s="95">
        <v>0</v>
      </c>
      <c r="P309" s="95">
        <v>296.37520000000001</v>
      </c>
    </row>
    <row r="310" spans="1:16" x14ac:dyDescent="0.25">
      <c r="A310" s="95" t="s">
        <v>279</v>
      </c>
      <c r="B310" s="97">
        <v>1098.7969000000001</v>
      </c>
      <c r="C310" s="95">
        <v>48.553400000000003</v>
      </c>
      <c r="D310" s="97">
        <v>1147.3503000000001</v>
      </c>
      <c r="E310" s="95">
        <v>475.33</v>
      </c>
      <c r="F310" s="95">
        <v>355.10489999999999</v>
      </c>
      <c r="G310" s="95">
        <v>30.0563</v>
      </c>
      <c r="H310" s="95">
        <v>108</v>
      </c>
      <c r="I310" s="95">
        <v>150.41759999999999</v>
      </c>
      <c r="J310" s="95"/>
      <c r="K310" s="95">
        <v>4</v>
      </c>
      <c r="L310" s="95">
        <v>27.421700000000001</v>
      </c>
      <c r="M310" s="95"/>
      <c r="N310" s="95">
        <v>0</v>
      </c>
      <c r="O310" s="95">
        <v>0</v>
      </c>
      <c r="P310" s="97">
        <v>1177.4066</v>
      </c>
    </row>
    <row r="311" spans="1:16" x14ac:dyDescent="0.25">
      <c r="A311" s="95" t="s">
        <v>537</v>
      </c>
      <c r="B311" s="95">
        <v>60.126899999999999</v>
      </c>
      <c r="C311" s="95">
        <v>3.2099999999999997E-2</v>
      </c>
      <c r="D311" s="95">
        <v>36.134099999999997</v>
      </c>
      <c r="E311" s="95">
        <v>29</v>
      </c>
      <c r="F311" s="95">
        <v>18.619199999999999</v>
      </c>
      <c r="G311" s="95">
        <v>2.5952000000000002</v>
      </c>
      <c r="H311" s="95">
        <v>8</v>
      </c>
      <c r="I311" s="95">
        <v>4.7371999999999996</v>
      </c>
      <c r="J311" s="95">
        <v>2.4470999999999998</v>
      </c>
      <c r="K311" s="95"/>
      <c r="L311" s="95">
        <v>0.86360000000000003</v>
      </c>
      <c r="M311" s="95"/>
      <c r="N311" s="95">
        <v>0</v>
      </c>
      <c r="O311" s="95">
        <v>0</v>
      </c>
      <c r="P311" s="95">
        <v>65.201300000000003</v>
      </c>
    </row>
    <row r="312" spans="1:16" x14ac:dyDescent="0.25">
      <c r="A312" s="95" t="s">
        <v>280</v>
      </c>
      <c r="B312" s="95">
        <v>87.112899999999996</v>
      </c>
      <c r="C312" s="95"/>
      <c r="D312" s="95">
        <v>87.112899999999996</v>
      </c>
      <c r="E312" s="95">
        <v>52</v>
      </c>
      <c r="F312" s="95">
        <v>26.961400000000001</v>
      </c>
      <c r="G312" s="95">
        <v>6.2595999999999998</v>
      </c>
      <c r="H312" s="95">
        <v>10</v>
      </c>
      <c r="I312" s="95">
        <v>11.420500000000001</v>
      </c>
      <c r="J312" s="95"/>
      <c r="K312" s="95"/>
      <c r="L312" s="95">
        <v>2.0819999999999999</v>
      </c>
      <c r="M312" s="95"/>
      <c r="N312" s="95">
        <v>0</v>
      </c>
      <c r="O312" s="95">
        <v>0</v>
      </c>
      <c r="P312" s="95">
        <v>93.372500000000002</v>
      </c>
    </row>
    <row r="313" spans="1:16" x14ac:dyDescent="0.25">
      <c r="A313" s="95" t="s">
        <v>281</v>
      </c>
      <c r="B313" s="95">
        <v>100.7076</v>
      </c>
      <c r="C313" s="95"/>
      <c r="D313" s="95">
        <v>100.7076</v>
      </c>
      <c r="E313" s="95">
        <v>68.67</v>
      </c>
      <c r="F313" s="95">
        <v>31.169</v>
      </c>
      <c r="G313" s="95">
        <v>9.3751999999999995</v>
      </c>
      <c r="H313" s="95">
        <v>13</v>
      </c>
      <c r="I313" s="95">
        <v>13.2028</v>
      </c>
      <c r="J313" s="95"/>
      <c r="K313" s="95"/>
      <c r="L313" s="95">
        <v>2.4068999999999998</v>
      </c>
      <c r="M313" s="95"/>
      <c r="N313" s="95">
        <v>0</v>
      </c>
      <c r="O313" s="95">
        <v>0</v>
      </c>
      <c r="P313" s="95">
        <v>110.08280000000001</v>
      </c>
    </row>
    <row r="314" spans="1:16" x14ac:dyDescent="0.25">
      <c r="A314" s="95" t="s">
        <v>282</v>
      </c>
      <c r="B314" s="97">
        <v>1688.4857999999999</v>
      </c>
      <c r="C314" s="95">
        <v>59.677199999999999</v>
      </c>
      <c r="D314" s="97">
        <v>1748.163</v>
      </c>
      <c r="E314" s="95">
        <v>919.64</v>
      </c>
      <c r="F314" s="95">
        <v>541.05640000000005</v>
      </c>
      <c r="G314" s="95">
        <v>94.645899999999997</v>
      </c>
      <c r="H314" s="95">
        <v>275</v>
      </c>
      <c r="I314" s="95">
        <v>229.1842</v>
      </c>
      <c r="J314" s="95">
        <v>34.361899999999999</v>
      </c>
      <c r="K314" s="95">
        <v>22</v>
      </c>
      <c r="L314" s="95">
        <v>41.781100000000002</v>
      </c>
      <c r="M314" s="95"/>
      <c r="N314" s="95">
        <v>29.0502</v>
      </c>
      <c r="O314" s="95">
        <v>0</v>
      </c>
      <c r="P314" s="97">
        <v>1906.221</v>
      </c>
    </row>
    <row r="315" spans="1:16" x14ac:dyDescent="0.25">
      <c r="A315" s="95" t="s">
        <v>283</v>
      </c>
      <c r="B315" s="95">
        <v>403.14940000000001</v>
      </c>
      <c r="C315" s="95">
        <v>27.325199999999999</v>
      </c>
      <c r="D315" s="95">
        <v>430.47460000000001</v>
      </c>
      <c r="E315" s="95">
        <v>163</v>
      </c>
      <c r="F315" s="95">
        <v>133.2319</v>
      </c>
      <c r="G315" s="95">
        <v>7.4420000000000002</v>
      </c>
      <c r="H315" s="95">
        <v>31</v>
      </c>
      <c r="I315" s="95">
        <v>56.435200000000002</v>
      </c>
      <c r="J315" s="95"/>
      <c r="K315" s="95"/>
      <c r="L315" s="95">
        <v>10.2883</v>
      </c>
      <c r="M315" s="95"/>
      <c r="N315" s="95">
        <v>0.95020000000000004</v>
      </c>
      <c r="O315" s="95">
        <v>0</v>
      </c>
      <c r="P315" s="95">
        <v>438.86680000000001</v>
      </c>
    </row>
    <row r="316" spans="1:16" x14ac:dyDescent="0.25">
      <c r="A316" s="95" t="s">
        <v>284</v>
      </c>
      <c r="B316" s="95">
        <v>664.96939999999995</v>
      </c>
      <c r="C316" s="95">
        <v>16.051600000000001</v>
      </c>
      <c r="D316" s="95">
        <v>681.02099999999996</v>
      </c>
      <c r="E316" s="95">
        <v>406.88</v>
      </c>
      <c r="F316" s="95">
        <v>210.77600000000001</v>
      </c>
      <c r="G316" s="95">
        <v>49.026000000000003</v>
      </c>
      <c r="H316" s="95">
        <v>94</v>
      </c>
      <c r="I316" s="95">
        <v>89.281899999999993</v>
      </c>
      <c r="J316" s="95">
        <v>3.5386000000000002</v>
      </c>
      <c r="K316" s="95"/>
      <c r="L316" s="95">
        <v>16.276399999999999</v>
      </c>
      <c r="M316" s="95"/>
      <c r="N316" s="95">
        <v>2.5190999999999999</v>
      </c>
      <c r="O316" s="95">
        <v>0</v>
      </c>
      <c r="P316" s="95">
        <v>736.10469999999998</v>
      </c>
    </row>
    <row r="317" spans="1:16" x14ac:dyDescent="0.25">
      <c r="A317" s="95" t="s">
        <v>285</v>
      </c>
      <c r="B317" s="95">
        <v>191.1337</v>
      </c>
      <c r="C317" s="95"/>
      <c r="D317" s="95">
        <v>191.1337</v>
      </c>
      <c r="E317" s="95">
        <v>72</v>
      </c>
      <c r="F317" s="95">
        <v>59.155900000000003</v>
      </c>
      <c r="G317" s="95">
        <v>3.2109999999999999</v>
      </c>
      <c r="H317" s="95">
        <v>21</v>
      </c>
      <c r="I317" s="95">
        <v>25.057600000000001</v>
      </c>
      <c r="J317" s="95"/>
      <c r="K317" s="95"/>
      <c r="L317" s="95">
        <v>4.5681000000000003</v>
      </c>
      <c r="M317" s="95"/>
      <c r="N317" s="95">
        <v>0</v>
      </c>
      <c r="O317" s="95">
        <v>0</v>
      </c>
      <c r="P317" s="95">
        <v>194.34469999999999</v>
      </c>
    </row>
    <row r="318" spans="1:16" x14ac:dyDescent="0.25">
      <c r="A318" s="95" t="s">
        <v>286</v>
      </c>
      <c r="B318" s="97">
        <v>1055.9711</v>
      </c>
      <c r="C318" s="95">
        <v>24.746099999999998</v>
      </c>
      <c r="D318" s="97">
        <v>1080.7172</v>
      </c>
      <c r="E318" s="95">
        <v>346</v>
      </c>
      <c r="F318" s="95">
        <v>334.48200000000003</v>
      </c>
      <c r="G318" s="95">
        <v>2.8795000000000002</v>
      </c>
      <c r="H318" s="95">
        <v>174</v>
      </c>
      <c r="I318" s="95">
        <v>141.68199999999999</v>
      </c>
      <c r="J318" s="95">
        <v>24.238499999999998</v>
      </c>
      <c r="K318" s="95"/>
      <c r="L318" s="95">
        <v>25.8291</v>
      </c>
      <c r="M318" s="95"/>
      <c r="N318" s="95">
        <v>0</v>
      </c>
      <c r="O318" s="95">
        <v>0</v>
      </c>
      <c r="P318" s="97">
        <v>1107.8352</v>
      </c>
    </row>
    <row r="319" spans="1:16" x14ac:dyDescent="0.25">
      <c r="A319" s="95" t="s">
        <v>287</v>
      </c>
      <c r="B319" s="97">
        <v>2889.5250999999998</v>
      </c>
      <c r="C319" s="95"/>
      <c r="D319" s="97">
        <v>2889.5250999999998</v>
      </c>
      <c r="E319" s="97">
        <v>1719.36</v>
      </c>
      <c r="F319" s="95">
        <v>894.30799999999999</v>
      </c>
      <c r="G319" s="95">
        <v>206.26300000000001</v>
      </c>
      <c r="H319" s="95">
        <v>505</v>
      </c>
      <c r="I319" s="95">
        <v>378.81670000000003</v>
      </c>
      <c r="J319" s="95">
        <v>94.6374</v>
      </c>
      <c r="K319" s="95">
        <v>3</v>
      </c>
      <c r="L319" s="95">
        <v>69.059600000000003</v>
      </c>
      <c r="M319" s="95"/>
      <c r="N319" s="95">
        <v>30.971699999999998</v>
      </c>
      <c r="O319" s="95">
        <v>0</v>
      </c>
      <c r="P319" s="97">
        <v>3221.3971999999999</v>
      </c>
    </row>
    <row r="320" spans="1:16" x14ac:dyDescent="0.25">
      <c r="A320" s="95" t="s">
        <v>288</v>
      </c>
      <c r="B320" s="95">
        <v>127.15949999999999</v>
      </c>
      <c r="C320" s="95">
        <v>1.7175</v>
      </c>
      <c r="D320" s="95">
        <v>128.87700000000001</v>
      </c>
      <c r="E320" s="95">
        <v>75</v>
      </c>
      <c r="F320" s="95">
        <v>39.8874</v>
      </c>
      <c r="G320" s="95">
        <v>8.7781000000000002</v>
      </c>
      <c r="H320" s="95">
        <v>16</v>
      </c>
      <c r="I320" s="95">
        <v>16.895800000000001</v>
      </c>
      <c r="J320" s="95"/>
      <c r="K320" s="95"/>
      <c r="L320" s="95">
        <v>3.0802</v>
      </c>
      <c r="M320" s="95"/>
      <c r="N320" s="95">
        <v>2.7622</v>
      </c>
      <c r="O320" s="95">
        <v>0</v>
      </c>
      <c r="P320" s="95">
        <v>140.41730000000001</v>
      </c>
    </row>
    <row r="321" spans="1:16" x14ac:dyDescent="0.25">
      <c r="A321" s="95" t="s">
        <v>289</v>
      </c>
      <c r="B321" s="95">
        <v>288.80610000000001</v>
      </c>
      <c r="C321" s="95"/>
      <c r="D321" s="95">
        <v>288.80610000000001</v>
      </c>
      <c r="E321" s="95">
        <v>108</v>
      </c>
      <c r="F321" s="95">
        <v>89.385499999999993</v>
      </c>
      <c r="G321" s="95">
        <v>4.6536</v>
      </c>
      <c r="H321" s="95">
        <v>40</v>
      </c>
      <c r="I321" s="95">
        <v>37.862499999999997</v>
      </c>
      <c r="J321" s="95">
        <v>1.6031</v>
      </c>
      <c r="K321" s="95"/>
      <c r="L321" s="95">
        <v>6.9024999999999999</v>
      </c>
      <c r="M321" s="95"/>
      <c r="N321" s="95">
        <v>0</v>
      </c>
      <c r="O321" s="95">
        <v>0</v>
      </c>
      <c r="P321" s="95">
        <v>295.06279999999998</v>
      </c>
    </row>
    <row r="322" spans="1:16" x14ac:dyDescent="0.25">
      <c r="A322" s="95" t="s">
        <v>290</v>
      </c>
      <c r="B322" s="97">
        <v>1733.7149999999999</v>
      </c>
      <c r="C322" s="95">
        <v>68.424099999999996</v>
      </c>
      <c r="D322" s="97">
        <v>1802.1391000000001</v>
      </c>
      <c r="E322" s="95">
        <v>920</v>
      </c>
      <c r="F322" s="95">
        <v>557.76210000000003</v>
      </c>
      <c r="G322" s="95">
        <v>90.5595</v>
      </c>
      <c r="H322" s="95">
        <v>185</v>
      </c>
      <c r="I322" s="95">
        <v>236.2604</v>
      </c>
      <c r="J322" s="95"/>
      <c r="K322" s="95"/>
      <c r="L322" s="95">
        <v>43.071100000000001</v>
      </c>
      <c r="M322" s="95"/>
      <c r="N322" s="95">
        <v>25.944500000000001</v>
      </c>
      <c r="O322" s="95">
        <v>0</v>
      </c>
      <c r="P322" s="97">
        <v>1918.6431</v>
      </c>
    </row>
    <row r="323" spans="1:16" x14ac:dyDescent="0.25">
      <c r="A323" s="95" t="s">
        <v>291</v>
      </c>
      <c r="B323" s="95">
        <v>164.80420000000001</v>
      </c>
      <c r="C323" s="95"/>
      <c r="D323" s="95">
        <v>164.80420000000001</v>
      </c>
      <c r="E323" s="95">
        <v>78</v>
      </c>
      <c r="F323" s="95">
        <v>51.006900000000002</v>
      </c>
      <c r="G323" s="95">
        <v>6.7483000000000004</v>
      </c>
      <c r="H323" s="95">
        <v>31</v>
      </c>
      <c r="I323" s="95">
        <v>21.605799999999999</v>
      </c>
      <c r="J323" s="95">
        <v>7.0456000000000003</v>
      </c>
      <c r="K323" s="95"/>
      <c r="L323" s="95">
        <v>3.9388000000000001</v>
      </c>
      <c r="M323" s="95"/>
      <c r="N323" s="95">
        <v>0</v>
      </c>
      <c r="O323" s="95">
        <v>0</v>
      </c>
      <c r="P323" s="95">
        <v>178.59809999999999</v>
      </c>
    </row>
    <row r="324" spans="1:16" x14ac:dyDescent="0.25">
      <c r="A324" s="95" t="s">
        <v>292</v>
      </c>
      <c r="B324" s="95">
        <v>235.4597</v>
      </c>
      <c r="C324" s="95">
        <v>13.6297</v>
      </c>
      <c r="D324" s="95">
        <v>249.08940000000001</v>
      </c>
      <c r="E324" s="95">
        <v>41</v>
      </c>
      <c r="F324" s="95">
        <v>77.093199999999996</v>
      </c>
      <c r="G324" s="95"/>
      <c r="H324" s="95">
        <v>12</v>
      </c>
      <c r="I324" s="95">
        <v>32.6556</v>
      </c>
      <c r="J324" s="95"/>
      <c r="K324" s="95"/>
      <c r="L324" s="95">
        <v>5.9531999999999998</v>
      </c>
      <c r="M324" s="95"/>
      <c r="N324" s="95">
        <v>0</v>
      </c>
      <c r="O324" s="95">
        <v>0</v>
      </c>
      <c r="P324" s="95">
        <v>249.08940000000001</v>
      </c>
    </row>
    <row r="325" spans="1:16" x14ac:dyDescent="0.25">
      <c r="A325" s="95" t="s">
        <v>293</v>
      </c>
      <c r="B325" s="97">
        <v>1789.5464999999999</v>
      </c>
      <c r="C325" s="95">
        <v>32.238500000000002</v>
      </c>
      <c r="D325" s="97">
        <v>1821.7850000000001</v>
      </c>
      <c r="E325" s="95">
        <v>808</v>
      </c>
      <c r="F325" s="95">
        <v>563.84249999999997</v>
      </c>
      <c r="G325" s="95">
        <v>61.039400000000001</v>
      </c>
      <c r="H325" s="95">
        <v>265</v>
      </c>
      <c r="I325" s="95">
        <v>238.83600000000001</v>
      </c>
      <c r="J325" s="95">
        <v>19.623000000000001</v>
      </c>
      <c r="K325" s="95">
        <v>24</v>
      </c>
      <c r="L325" s="95">
        <v>43.540700000000001</v>
      </c>
      <c r="M325" s="95"/>
      <c r="N325" s="95">
        <v>0</v>
      </c>
      <c r="O325" s="95">
        <v>0</v>
      </c>
      <c r="P325" s="97">
        <v>1902.4474</v>
      </c>
    </row>
    <row r="326" spans="1:16" x14ac:dyDescent="0.25">
      <c r="A326" s="95" t="s">
        <v>294</v>
      </c>
      <c r="B326" s="95">
        <v>626.70460000000003</v>
      </c>
      <c r="C326" s="95">
        <v>41.468800000000002</v>
      </c>
      <c r="D326" s="95">
        <v>668.17340000000002</v>
      </c>
      <c r="E326" s="95">
        <v>284</v>
      </c>
      <c r="F326" s="95">
        <v>206.7997</v>
      </c>
      <c r="G326" s="95">
        <v>19.3001</v>
      </c>
      <c r="H326" s="95">
        <v>80</v>
      </c>
      <c r="I326" s="95">
        <v>87.597499999999997</v>
      </c>
      <c r="J326" s="95"/>
      <c r="K326" s="95"/>
      <c r="L326" s="95">
        <v>15.9693</v>
      </c>
      <c r="M326" s="95"/>
      <c r="N326" s="95">
        <v>0</v>
      </c>
      <c r="O326" s="95">
        <v>0</v>
      </c>
      <c r="P326" s="95">
        <v>687.47349999999994</v>
      </c>
    </row>
    <row r="327" spans="1:16" x14ac:dyDescent="0.25">
      <c r="A327" s="95" t="s">
        <v>295</v>
      </c>
      <c r="B327" s="95">
        <v>897.37900000000002</v>
      </c>
      <c r="C327" s="95">
        <v>12.9323</v>
      </c>
      <c r="D327" s="95">
        <v>910.31129999999996</v>
      </c>
      <c r="E327" s="95">
        <v>632.66999999999996</v>
      </c>
      <c r="F327" s="95">
        <v>281.74130000000002</v>
      </c>
      <c r="G327" s="95">
        <v>87.732200000000006</v>
      </c>
      <c r="H327" s="95">
        <v>123</v>
      </c>
      <c r="I327" s="95">
        <v>119.34180000000001</v>
      </c>
      <c r="J327" s="95">
        <v>2.7435999999999998</v>
      </c>
      <c r="K327" s="95"/>
      <c r="L327" s="95">
        <v>21.756399999999999</v>
      </c>
      <c r="M327" s="95"/>
      <c r="N327" s="95">
        <v>0</v>
      </c>
      <c r="O327" s="95">
        <v>0</v>
      </c>
      <c r="P327" s="97">
        <v>1000.7871</v>
      </c>
    </row>
    <row r="328" spans="1:16" x14ac:dyDescent="0.25">
      <c r="A328" s="95" t="s">
        <v>296</v>
      </c>
      <c r="B328" s="95">
        <v>664.41319999999996</v>
      </c>
      <c r="C328" s="95">
        <v>19.6311</v>
      </c>
      <c r="D328" s="95">
        <v>684.04430000000002</v>
      </c>
      <c r="E328" s="95">
        <v>682.35</v>
      </c>
      <c r="F328" s="95">
        <v>211.71170000000001</v>
      </c>
      <c r="G328" s="95">
        <v>117.6596</v>
      </c>
      <c r="H328" s="95">
        <v>80</v>
      </c>
      <c r="I328" s="95">
        <v>89.678200000000004</v>
      </c>
      <c r="J328" s="95"/>
      <c r="K328" s="95">
        <v>3</v>
      </c>
      <c r="L328" s="95">
        <v>16.348700000000001</v>
      </c>
      <c r="M328" s="95"/>
      <c r="N328" s="95">
        <v>25.622399999999999</v>
      </c>
      <c r="O328" s="95">
        <v>0</v>
      </c>
      <c r="P328" s="95">
        <v>827.32629999999995</v>
      </c>
    </row>
    <row r="329" spans="1:16" x14ac:dyDescent="0.25">
      <c r="A329" s="95" t="s">
        <v>297</v>
      </c>
      <c r="B329" s="97">
        <v>1192.4718</v>
      </c>
      <c r="C329" s="95">
        <v>31.458500000000001</v>
      </c>
      <c r="D329" s="97">
        <v>1223.9303</v>
      </c>
      <c r="E329" s="95">
        <v>505.71</v>
      </c>
      <c r="F329" s="95">
        <v>378.8064</v>
      </c>
      <c r="G329" s="95">
        <v>31.725899999999999</v>
      </c>
      <c r="H329" s="95">
        <v>100</v>
      </c>
      <c r="I329" s="95">
        <v>160.4573</v>
      </c>
      <c r="J329" s="95"/>
      <c r="K329" s="95">
        <v>91</v>
      </c>
      <c r="L329" s="95">
        <v>29.251899999999999</v>
      </c>
      <c r="M329" s="95">
        <v>37.0488</v>
      </c>
      <c r="N329" s="95">
        <v>13.427</v>
      </c>
      <c r="O329" s="95">
        <v>0</v>
      </c>
      <c r="P329" s="97">
        <v>1306.1320000000001</v>
      </c>
    </row>
    <row r="330" spans="1:16" x14ac:dyDescent="0.25">
      <c r="A330" s="95" t="s">
        <v>538</v>
      </c>
      <c r="B330" s="95">
        <v>94.328699999999998</v>
      </c>
      <c r="C330" s="95">
        <v>9.9599999999999994E-2</v>
      </c>
      <c r="D330" s="95">
        <v>73.737300000000005</v>
      </c>
      <c r="E330" s="95">
        <v>48.25</v>
      </c>
      <c r="F330" s="95">
        <v>29.2256</v>
      </c>
      <c r="G330" s="95">
        <v>4.7561</v>
      </c>
      <c r="H330" s="95">
        <v>9</v>
      </c>
      <c r="I330" s="95">
        <v>9.6669999999999998</v>
      </c>
      <c r="J330" s="95"/>
      <c r="K330" s="95"/>
      <c r="L330" s="95">
        <v>1.7623</v>
      </c>
      <c r="M330" s="95"/>
      <c r="N330" s="95">
        <v>0</v>
      </c>
      <c r="O330" s="95">
        <v>0</v>
      </c>
      <c r="P330" s="95">
        <v>99.184399999999997</v>
      </c>
    </row>
    <row r="331" spans="1:16" x14ac:dyDescent="0.25">
      <c r="A331" s="95" t="s">
        <v>539</v>
      </c>
      <c r="B331" s="95">
        <v>44.582000000000001</v>
      </c>
      <c r="C331" s="95">
        <v>0.17150000000000001</v>
      </c>
      <c r="D331" s="95">
        <v>26.392600000000002</v>
      </c>
      <c r="E331" s="95">
        <v>19</v>
      </c>
      <c r="F331" s="95">
        <v>13.8512</v>
      </c>
      <c r="G331" s="95">
        <v>1.2871999999999999</v>
      </c>
      <c r="H331" s="95"/>
      <c r="I331" s="95">
        <v>3.4601000000000002</v>
      </c>
      <c r="J331" s="95"/>
      <c r="K331" s="95"/>
      <c r="L331" s="95">
        <v>0.63080000000000003</v>
      </c>
      <c r="M331" s="95"/>
      <c r="N331" s="95">
        <v>0</v>
      </c>
      <c r="O331" s="95">
        <v>0</v>
      </c>
      <c r="P331" s="95">
        <v>46.040700000000001</v>
      </c>
    </row>
    <row r="332" spans="1:16" x14ac:dyDescent="0.25">
      <c r="A332" s="95" t="s">
        <v>298</v>
      </c>
      <c r="B332" s="95">
        <v>519.90530000000001</v>
      </c>
      <c r="C332" s="95">
        <v>13.956200000000001</v>
      </c>
      <c r="D332" s="95">
        <v>533.86149999999998</v>
      </c>
      <c r="E332" s="95">
        <v>234.08</v>
      </c>
      <c r="F332" s="95">
        <v>165.23009999999999</v>
      </c>
      <c r="G332" s="95">
        <v>17.212499999999999</v>
      </c>
      <c r="H332" s="95">
        <v>103</v>
      </c>
      <c r="I332" s="95">
        <v>69.989199999999997</v>
      </c>
      <c r="J332" s="95">
        <v>24.758099999999999</v>
      </c>
      <c r="K332" s="95">
        <v>3</v>
      </c>
      <c r="L332" s="95">
        <v>12.7593</v>
      </c>
      <c r="M332" s="95"/>
      <c r="N332" s="95">
        <v>0</v>
      </c>
      <c r="O332" s="95">
        <v>0</v>
      </c>
      <c r="P332" s="95">
        <v>575.83209999999997</v>
      </c>
    </row>
    <row r="333" spans="1:16" x14ac:dyDescent="0.25">
      <c r="A333" s="95" t="s">
        <v>299</v>
      </c>
      <c r="B333" s="95">
        <v>186.9999</v>
      </c>
      <c r="C333" s="95"/>
      <c r="D333" s="95">
        <v>186.9999</v>
      </c>
      <c r="E333" s="95">
        <v>69.569999999999993</v>
      </c>
      <c r="F333" s="95">
        <v>57.8765</v>
      </c>
      <c r="G333" s="95">
        <v>2.9234</v>
      </c>
      <c r="H333" s="95">
        <v>29</v>
      </c>
      <c r="I333" s="95">
        <v>24.515699999999999</v>
      </c>
      <c r="J333" s="95">
        <v>3.3632</v>
      </c>
      <c r="K333" s="95"/>
      <c r="L333" s="95">
        <v>4.4692999999999996</v>
      </c>
      <c r="M333" s="95"/>
      <c r="N333" s="95">
        <v>0</v>
      </c>
      <c r="O333" s="95">
        <v>0</v>
      </c>
      <c r="P333" s="95">
        <v>193.28649999999999</v>
      </c>
    </row>
    <row r="334" spans="1:16" x14ac:dyDescent="0.25">
      <c r="A334" s="95" t="s">
        <v>540</v>
      </c>
      <c r="B334" s="95">
        <v>60.3718</v>
      </c>
      <c r="C334" s="95">
        <v>0.1981</v>
      </c>
      <c r="D334" s="95">
        <v>45.989199999999997</v>
      </c>
      <c r="E334" s="95">
        <v>33</v>
      </c>
      <c r="F334" s="95">
        <v>18.746400000000001</v>
      </c>
      <c r="G334" s="95">
        <v>3.5634000000000001</v>
      </c>
      <c r="H334" s="95">
        <v>13</v>
      </c>
      <c r="I334" s="95">
        <v>6.0292000000000003</v>
      </c>
      <c r="J334" s="95">
        <v>5.2281000000000004</v>
      </c>
      <c r="K334" s="95"/>
      <c r="L334" s="95">
        <v>1.0991</v>
      </c>
      <c r="M334" s="95"/>
      <c r="N334" s="95">
        <v>0</v>
      </c>
      <c r="O334" s="95">
        <v>0</v>
      </c>
      <c r="P334" s="95">
        <v>69.361400000000003</v>
      </c>
    </row>
    <row r="335" spans="1:16" x14ac:dyDescent="0.25">
      <c r="A335" s="95" t="s">
        <v>541</v>
      </c>
      <c r="B335" s="95">
        <v>34.239199999999997</v>
      </c>
      <c r="C335" s="95"/>
      <c r="D335" s="95">
        <v>31.537600000000001</v>
      </c>
      <c r="E335" s="95">
        <v>15</v>
      </c>
      <c r="F335" s="95">
        <v>10.597</v>
      </c>
      <c r="G335" s="95">
        <v>1.1007</v>
      </c>
      <c r="H335" s="95">
        <v>3</v>
      </c>
      <c r="I335" s="95">
        <v>4.1345999999999998</v>
      </c>
      <c r="J335" s="95"/>
      <c r="K335" s="95"/>
      <c r="L335" s="95">
        <v>0.75370000000000004</v>
      </c>
      <c r="M335" s="95"/>
      <c r="N335" s="95">
        <v>0</v>
      </c>
      <c r="O335" s="95">
        <v>0</v>
      </c>
      <c r="P335" s="95">
        <v>35.3399</v>
      </c>
    </row>
    <row r="336" spans="1:16" x14ac:dyDescent="0.25">
      <c r="A336" s="95" t="s">
        <v>300</v>
      </c>
      <c r="B336" s="95">
        <v>633.45500000000004</v>
      </c>
      <c r="C336" s="95">
        <v>16.938800000000001</v>
      </c>
      <c r="D336" s="95">
        <v>650.39380000000006</v>
      </c>
      <c r="E336" s="95">
        <v>297.37</v>
      </c>
      <c r="F336" s="95">
        <v>201.29689999999999</v>
      </c>
      <c r="G336" s="95">
        <v>24.0183</v>
      </c>
      <c r="H336" s="95">
        <v>131</v>
      </c>
      <c r="I336" s="95">
        <v>85.266599999999997</v>
      </c>
      <c r="J336" s="95">
        <v>34.299999999999997</v>
      </c>
      <c r="K336" s="95">
        <v>4</v>
      </c>
      <c r="L336" s="95">
        <v>15.5444</v>
      </c>
      <c r="M336" s="95"/>
      <c r="N336" s="95">
        <v>9.5100999999999996</v>
      </c>
      <c r="O336" s="95">
        <v>0</v>
      </c>
      <c r="P336" s="95">
        <v>718.22220000000004</v>
      </c>
    </row>
    <row r="337" spans="1:16" x14ac:dyDescent="0.25">
      <c r="A337" s="95" t="s">
        <v>542</v>
      </c>
      <c r="B337" s="95">
        <v>60.328899999999997</v>
      </c>
      <c r="C337" s="95"/>
      <c r="D337" s="95">
        <v>41.9343</v>
      </c>
      <c r="E337" s="95">
        <v>21</v>
      </c>
      <c r="F337" s="95">
        <v>18.671800000000001</v>
      </c>
      <c r="G337" s="95">
        <v>0.58209999999999995</v>
      </c>
      <c r="H337" s="95">
        <v>11</v>
      </c>
      <c r="I337" s="95">
        <v>5.4976000000000003</v>
      </c>
      <c r="J337" s="95">
        <v>4.1268000000000002</v>
      </c>
      <c r="K337" s="95"/>
      <c r="L337" s="95">
        <v>1.0022</v>
      </c>
      <c r="M337" s="95"/>
      <c r="N337" s="95">
        <v>0</v>
      </c>
      <c r="O337" s="95">
        <v>0</v>
      </c>
      <c r="P337" s="95">
        <v>65.037800000000004</v>
      </c>
    </row>
    <row r="338" spans="1:16" x14ac:dyDescent="0.25">
      <c r="A338" s="95" t="s">
        <v>301</v>
      </c>
      <c r="B338" s="95">
        <v>157.68369999999999</v>
      </c>
      <c r="C338" s="95"/>
      <c r="D338" s="95">
        <v>157.68369999999999</v>
      </c>
      <c r="E338" s="95">
        <v>90</v>
      </c>
      <c r="F338" s="95">
        <v>48.803100000000001</v>
      </c>
      <c r="G338" s="95">
        <v>10.299200000000001</v>
      </c>
      <c r="H338" s="95">
        <v>22</v>
      </c>
      <c r="I338" s="95">
        <v>20.6723</v>
      </c>
      <c r="J338" s="95">
        <v>0.99580000000000002</v>
      </c>
      <c r="K338" s="95"/>
      <c r="L338" s="95">
        <v>3.7686000000000002</v>
      </c>
      <c r="M338" s="95"/>
      <c r="N338" s="95">
        <v>0.92230000000000001</v>
      </c>
      <c r="O338" s="95">
        <v>0</v>
      </c>
      <c r="P338" s="95">
        <v>169.90100000000001</v>
      </c>
    </row>
    <row r="339" spans="1:16" x14ac:dyDescent="0.25">
      <c r="A339" s="95" t="s">
        <v>302</v>
      </c>
      <c r="B339" s="95">
        <v>375.36709999999999</v>
      </c>
      <c r="C339" s="95"/>
      <c r="D339" s="95">
        <v>375.36709999999999</v>
      </c>
      <c r="E339" s="95">
        <v>169.25</v>
      </c>
      <c r="F339" s="95">
        <v>116.17610000000001</v>
      </c>
      <c r="G339" s="95">
        <v>13.2685</v>
      </c>
      <c r="H339" s="95">
        <v>67</v>
      </c>
      <c r="I339" s="95">
        <v>49.210599999999999</v>
      </c>
      <c r="J339" s="95">
        <v>13.342000000000001</v>
      </c>
      <c r="K339" s="95"/>
      <c r="L339" s="95">
        <v>8.9712999999999994</v>
      </c>
      <c r="M339" s="95"/>
      <c r="N339" s="95">
        <v>0</v>
      </c>
      <c r="O339" s="95">
        <v>0</v>
      </c>
      <c r="P339" s="95">
        <v>401.9776</v>
      </c>
    </row>
    <row r="340" spans="1:16" x14ac:dyDescent="0.25">
      <c r="A340" s="95" t="s">
        <v>303</v>
      </c>
      <c r="B340" s="95">
        <v>271.00979999999998</v>
      </c>
      <c r="C340" s="95"/>
      <c r="D340" s="95">
        <v>271.00979999999998</v>
      </c>
      <c r="E340" s="95">
        <v>147</v>
      </c>
      <c r="F340" s="95">
        <v>83.877499999999998</v>
      </c>
      <c r="G340" s="95">
        <v>15.7806</v>
      </c>
      <c r="H340" s="95">
        <v>18</v>
      </c>
      <c r="I340" s="95">
        <v>35.529400000000003</v>
      </c>
      <c r="J340" s="95"/>
      <c r="K340" s="95"/>
      <c r="L340" s="95">
        <v>6.4771000000000001</v>
      </c>
      <c r="M340" s="95"/>
      <c r="N340" s="95">
        <v>0</v>
      </c>
      <c r="O340" s="95">
        <v>0</v>
      </c>
      <c r="P340" s="95">
        <v>286.79039999999998</v>
      </c>
    </row>
    <row r="341" spans="1:16" x14ac:dyDescent="0.25">
      <c r="A341" s="95" t="s">
        <v>304</v>
      </c>
      <c r="B341" s="97">
        <v>999.44550000000004</v>
      </c>
      <c r="C341" s="95">
        <v>20.364100000000001</v>
      </c>
      <c r="D341" s="97">
        <v>1019.8096</v>
      </c>
      <c r="E341" s="95">
        <v>499.27</v>
      </c>
      <c r="F341" s="95">
        <v>315.6311</v>
      </c>
      <c r="G341" s="95">
        <v>45.909700000000001</v>
      </c>
      <c r="H341" s="95">
        <v>137</v>
      </c>
      <c r="I341" s="95">
        <v>133.697</v>
      </c>
      <c r="J341" s="95">
        <v>2.4771999999999998</v>
      </c>
      <c r="K341" s="95">
        <v>2</v>
      </c>
      <c r="L341" s="95">
        <v>24.3734</v>
      </c>
      <c r="M341" s="95"/>
      <c r="N341" s="95">
        <v>0</v>
      </c>
      <c r="O341" s="95">
        <v>0</v>
      </c>
      <c r="P341" s="97">
        <v>1068.1965</v>
      </c>
    </row>
    <row r="342" spans="1:16" x14ac:dyDescent="0.25">
      <c r="A342" s="95" t="s">
        <v>305</v>
      </c>
      <c r="B342" s="95">
        <v>706.28809999999999</v>
      </c>
      <c r="C342" s="95">
        <v>15.927</v>
      </c>
      <c r="D342" s="95">
        <v>722.21510000000001</v>
      </c>
      <c r="E342" s="95">
        <v>541.13</v>
      </c>
      <c r="F342" s="95">
        <v>223.5256</v>
      </c>
      <c r="G342" s="95">
        <v>79.4011</v>
      </c>
      <c r="H342" s="95">
        <v>125</v>
      </c>
      <c r="I342" s="95">
        <v>94.682400000000001</v>
      </c>
      <c r="J342" s="95">
        <v>22.738199999999999</v>
      </c>
      <c r="K342" s="95"/>
      <c r="L342" s="95">
        <v>17.260899999999999</v>
      </c>
      <c r="M342" s="95"/>
      <c r="N342" s="95">
        <v>21.188600000000001</v>
      </c>
      <c r="O342" s="95">
        <v>0</v>
      </c>
      <c r="P342" s="95">
        <v>845.54300000000001</v>
      </c>
    </row>
    <row r="343" spans="1:16" x14ac:dyDescent="0.25">
      <c r="A343" s="95" t="s">
        <v>306</v>
      </c>
      <c r="B343" s="97">
        <v>1129.4550999999999</v>
      </c>
      <c r="C343" s="95"/>
      <c r="D343" s="97">
        <v>1129.4550999999999</v>
      </c>
      <c r="E343" s="95">
        <v>677.6</v>
      </c>
      <c r="F343" s="95">
        <v>349.56639999999999</v>
      </c>
      <c r="G343" s="95">
        <v>82.008399999999995</v>
      </c>
      <c r="H343" s="95">
        <v>164</v>
      </c>
      <c r="I343" s="95">
        <v>148.07159999999999</v>
      </c>
      <c r="J343" s="95">
        <v>11.946300000000001</v>
      </c>
      <c r="K343" s="95"/>
      <c r="L343" s="95">
        <v>26.994</v>
      </c>
      <c r="M343" s="95"/>
      <c r="N343" s="95">
        <v>0</v>
      </c>
      <c r="O343" s="95">
        <v>0</v>
      </c>
      <c r="P343" s="97">
        <v>1223.4097999999999</v>
      </c>
    </row>
    <row r="344" spans="1:16" x14ac:dyDescent="0.25">
      <c r="A344" s="95" t="s">
        <v>307</v>
      </c>
      <c r="B344" s="95">
        <v>154.22659999999999</v>
      </c>
      <c r="C344" s="95"/>
      <c r="D344" s="95">
        <v>154.22659999999999</v>
      </c>
      <c r="E344" s="95">
        <v>85</v>
      </c>
      <c r="F344" s="95">
        <v>47.7331</v>
      </c>
      <c r="G344" s="95">
        <v>9.3167000000000009</v>
      </c>
      <c r="H344" s="95">
        <v>19</v>
      </c>
      <c r="I344" s="95">
        <v>20.219100000000001</v>
      </c>
      <c r="J344" s="95"/>
      <c r="K344" s="95"/>
      <c r="L344" s="95">
        <v>3.6859999999999999</v>
      </c>
      <c r="M344" s="95"/>
      <c r="N344" s="95">
        <v>0</v>
      </c>
      <c r="O344" s="95">
        <v>0</v>
      </c>
      <c r="P344" s="95">
        <v>163.54329999999999</v>
      </c>
    </row>
    <row r="345" spans="1:16" x14ac:dyDescent="0.25">
      <c r="A345" s="95" t="s">
        <v>308</v>
      </c>
      <c r="B345" s="95">
        <v>587.39269999999999</v>
      </c>
      <c r="C345" s="95">
        <v>27.5534</v>
      </c>
      <c r="D345" s="95">
        <v>614.9461</v>
      </c>
      <c r="E345" s="95">
        <v>417.43</v>
      </c>
      <c r="F345" s="95">
        <v>190.32579999999999</v>
      </c>
      <c r="G345" s="95">
        <v>56.776000000000003</v>
      </c>
      <c r="H345" s="95">
        <v>60</v>
      </c>
      <c r="I345" s="95">
        <v>80.619399999999999</v>
      </c>
      <c r="J345" s="95"/>
      <c r="K345" s="95"/>
      <c r="L345" s="95">
        <v>14.6972</v>
      </c>
      <c r="M345" s="95"/>
      <c r="N345" s="95">
        <v>15.854900000000001</v>
      </c>
      <c r="O345" s="95">
        <v>0</v>
      </c>
      <c r="P345" s="95">
        <v>687.577</v>
      </c>
    </row>
    <row r="346" spans="1:16" x14ac:dyDescent="0.25">
      <c r="A346" s="95" t="s">
        <v>309</v>
      </c>
      <c r="B346" s="95">
        <v>205.6454</v>
      </c>
      <c r="C346" s="95"/>
      <c r="D346" s="95">
        <v>205.6454</v>
      </c>
      <c r="E346" s="95">
        <v>147.11000000000001</v>
      </c>
      <c r="F346" s="95">
        <v>63.647300000000001</v>
      </c>
      <c r="G346" s="95">
        <v>20.8657</v>
      </c>
      <c r="H346" s="95">
        <v>37</v>
      </c>
      <c r="I346" s="95">
        <v>26.960100000000001</v>
      </c>
      <c r="J346" s="95">
        <v>7.5298999999999996</v>
      </c>
      <c r="K346" s="95">
        <v>5</v>
      </c>
      <c r="L346" s="95">
        <v>4.9149000000000003</v>
      </c>
      <c r="M346" s="95">
        <v>5.0999999999999997E-2</v>
      </c>
      <c r="N346" s="95">
        <v>0</v>
      </c>
      <c r="O346" s="95">
        <v>0</v>
      </c>
      <c r="P346" s="95">
        <v>234.09200000000001</v>
      </c>
    </row>
    <row r="347" spans="1:16" x14ac:dyDescent="0.25">
      <c r="A347" s="95" t="s">
        <v>310</v>
      </c>
      <c r="B347" s="97">
        <v>1169.9365</v>
      </c>
      <c r="C347" s="95"/>
      <c r="D347" s="97">
        <v>1169.9365</v>
      </c>
      <c r="E347" s="95">
        <v>895.47</v>
      </c>
      <c r="F347" s="95">
        <v>362.09530000000001</v>
      </c>
      <c r="G347" s="95">
        <v>133.34370000000001</v>
      </c>
      <c r="H347" s="95">
        <v>165</v>
      </c>
      <c r="I347" s="95">
        <v>153.37870000000001</v>
      </c>
      <c r="J347" s="95">
        <v>8.7159999999999993</v>
      </c>
      <c r="K347" s="95">
        <v>4</v>
      </c>
      <c r="L347" s="95">
        <v>27.961500000000001</v>
      </c>
      <c r="M347" s="95"/>
      <c r="N347" s="95">
        <v>0</v>
      </c>
      <c r="O347" s="95">
        <v>0</v>
      </c>
      <c r="P347" s="97">
        <v>1311.9962</v>
      </c>
    </row>
    <row r="348" spans="1:16" x14ac:dyDescent="0.25">
      <c r="A348" s="95" t="s">
        <v>311</v>
      </c>
      <c r="B348" s="97">
        <v>1295.0469000000001</v>
      </c>
      <c r="C348" s="95">
        <v>46.762</v>
      </c>
      <c r="D348" s="97">
        <v>1341.8089</v>
      </c>
      <c r="E348" s="95">
        <v>883</v>
      </c>
      <c r="F348" s="95">
        <v>415.28989999999999</v>
      </c>
      <c r="G348" s="95">
        <v>116.92749999999999</v>
      </c>
      <c r="H348" s="95">
        <v>220</v>
      </c>
      <c r="I348" s="95">
        <v>175.9111</v>
      </c>
      <c r="J348" s="95">
        <v>33.066600000000001</v>
      </c>
      <c r="K348" s="95">
        <v>61</v>
      </c>
      <c r="L348" s="95">
        <v>32.069200000000002</v>
      </c>
      <c r="M348" s="95">
        <v>17.358499999999999</v>
      </c>
      <c r="N348" s="95">
        <v>0</v>
      </c>
      <c r="O348" s="95">
        <v>0</v>
      </c>
      <c r="P348" s="97">
        <v>1509.1614999999999</v>
      </c>
    </row>
    <row r="349" spans="1:16" x14ac:dyDescent="0.25">
      <c r="A349" s="95" t="s">
        <v>312</v>
      </c>
      <c r="B349" s="95">
        <v>670.82860000000005</v>
      </c>
      <c r="C349" s="95">
        <v>21.785699999999999</v>
      </c>
      <c r="D349" s="95">
        <v>692.61429999999996</v>
      </c>
      <c r="E349" s="95">
        <v>312</v>
      </c>
      <c r="F349" s="95">
        <v>214.36410000000001</v>
      </c>
      <c r="G349" s="95">
        <v>24.408999999999999</v>
      </c>
      <c r="H349" s="95">
        <v>132</v>
      </c>
      <c r="I349" s="95">
        <v>90.801699999999997</v>
      </c>
      <c r="J349" s="95">
        <v>30.898700000000002</v>
      </c>
      <c r="K349" s="95">
        <v>15</v>
      </c>
      <c r="L349" s="95">
        <v>16.5535</v>
      </c>
      <c r="M349" s="95"/>
      <c r="N349" s="95">
        <v>13.7654</v>
      </c>
      <c r="O349" s="95">
        <v>0</v>
      </c>
      <c r="P349" s="95">
        <v>761.68740000000003</v>
      </c>
    </row>
    <row r="350" spans="1:16" x14ac:dyDescent="0.25">
      <c r="A350" s="95" t="s">
        <v>543</v>
      </c>
      <c r="B350" s="95">
        <v>123.3986</v>
      </c>
      <c r="C350" s="95">
        <v>0.68559999999999999</v>
      </c>
      <c r="D350" s="95">
        <v>96.584400000000002</v>
      </c>
      <c r="E350" s="95">
        <v>81.93</v>
      </c>
      <c r="F350" s="95">
        <v>38.4041</v>
      </c>
      <c r="G350" s="95">
        <v>10.881500000000001</v>
      </c>
      <c r="H350" s="95">
        <v>26</v>
      </c>
      <c r="I350" s="95">
        <v>12.6622</v>
      </c>
      <c r="J350" s="95">
        <v>10.003299999999999</v>
      </c>
      <c r="K350" s="95">
        <v>2</v>
      </c>
      <c r="L350" s="95">
        <v>2.3083999999999998</v>
      </c>
      <c r="M350" s="95"/>
      <c r="N350" s="95">
        <v>2.7071999999999998</v>
      </c>
      <c r="O350" s="95">
        <v>0</v>
      </c>
      <c r="P350" s="95">
        <v>147.67619999999999</v>
      </c>
    </row>
    <row r="351" spans="1:16" x14ac:dyDescent="0.25">
      <c r="A351" s="95" t="s">
        <v>313</v>
      </c>
      <c r="B351" s="97">
        <v>1301.9296999999999</v>
      </c>
      <c r="C351" s="95">
        <v>54.053400000000003</v>
      </c>
      <c r="D351" s="97">
        <v>1355.9830999999999</v>
      </c>
      <c r="E351" s="95">
        <v>660.52</v>
      </c>
      <c r="F351" s="95">
        <v>419.67680000000001</v>
      </c>
      <c r="G351" s="95">
        <v>60.210799999999999</v>
      </c>
      <c r="H351" s="95">
        <v>184</v>
      </c>
      <c r="I351" s="95">
        <v>177.76939999999999</v>
      </c>
      <c r="J351" s="95">
        <v>4.673</v>
      </c>
      <c r="K351" s="95">
        <v>14</v>
      </c>
      <c r="L351" s="95">
        <v>32.408000000000001</v>
      </c>
      <c r="M351" s="95"/>
      <c r="N351" s="95">
        <v>0</v>
      </c>
      <c r="O351" s="95">
        <v>0</v>
      </c>
      <c r="P351" s="97">
        <v>1420.8669</v>
      </c>
    </row>
    <row r="352" spans="1:16" x14ac:dyDescent="0.25">
      <c r="A352" s="95" t="s">
        <v>314</v>
      </c>
      <c r="B352" s="97">
        <v>4306.8865999999998</v>
      </c>
      <c r="C352" s="95">
        <v>195.9332</v>
      </c>
      <c r="D352" s="97">
        <v>4502.8198000000002</v>
      </c>
      <c r="E352" s="97">
        <v>2563.4899999999998</v>
      </c>
      <c r="F352" s="97">
        <v>1393.6226999999999</v>
      </c>
      <c r="G352" s="95">
        <v>292.46679999999998</v>
      </c>
      <c r="H352" s="95">
        <v>493</v>
      </c>
      <c r="I352" s="95">
        <v>590.31970000000001</v>
      </c>
      <c r="J352" s="95"/>
      <c r="K352" s="95">
        <v>657</v>
      </c>
      <c r="L352" s="95">
        <v>107.6174</v>
      </c>
      <c r="M352" s="95">
        <v>329.62959999999998</v>
      </c>
      <c r="N352" s="95">
        <v>39.0017</v>
      </c>
      <c r="O352" s="95">
        <v>0</v>
      </c>
      <c r="P352" s="97">
        <v>5163.9179000000004</v>
      </c>
    </row>
    <row r="353" spans="1:16" x14ac:dyDescent="0.25">
      <c r="A353" s="95" t="s">
        <v>315</v>
      </c>
      <c r="B353" s="95">
        <v>190.15690000000001</v>
      </c>
      <c r="C353" s="95"/>
      <c r="D353" s="95">
        <v>190.15690000000001</v>
      </c>
      <c r="E353" s="95">
        <v>100.64</v>
      </c>
      <c r="F353" s="95">
        <v>58.8536</v>
      </c>
      <c r="G353" s="95">
        <v>10.4466</v>
      </c>
      <c r="H353" s="95">
        <v>27</v>
      </c>
      <c r="I353" s="95">
        <v>24.929600000000001</v>
      </c>
      <c r="J353" s="95">
        <v>1.5528</v>
      </c>
      <c r="K353" s="95"/>
      <c r="L353" s="95">
        <v>4.5446999999999997</v>
      </c>
      <c r="M353" s="95"/>
      <c r="N353" s="95">
        <v>0</v>
      </c>
      <c r="O353" s="95">
        <v>0</v>
      </c>
      <c r="P353" s="95">
        <v>202.15629999999999</v>
      </c>
    </row>
    <row r="354" spans="1:16" x14ac:dyDescent="0.25">
      <c r="A354" s="95" t="s">
        <v>316</v>
      </c>
      <c r="B354" s="95">
        <v>202.46969999999999</v>
      </c>
      <c r="C354" s="95"/>
      <c r="D354" s="95">
        <v>202.46969999999999</v>
      </c>
      <c r="E354" s="95">
        <v>85</v>
      </c>
      <c r="F354" s="95">
        <v>62.664400000000001</v>
      </c>
      <c r="G354" s="95">
        <v>5.5838999999999999</v>
      </c>
      <c r="H354" s="95">
        <v>43</v>
      </c>
      <c r="I354" s="95">
        <v>26.543800000000001</v>
      </c>
      <c r="J354" s="95">
        <v>12.3422</v>
      </c>
      <c r="K354" s="95"/>
      <c r="L354" s="95">
        <v>4.8390000000000004</v>
      </c>
      <c r="M354" s="95"/>
      <c r="N354" s="95">
        <v>0</v>
      </c>
      <c r="O354" s="95">
        <v>0</v>
      </c>
      <c r="P354" s="95">
        <v>220.39580000000001</v>
      </c>
    </row>
    <row r="355" spans="1:16" x14ac:dyDescent="0.25">
      <c r="A355" s="95" t="s">
        <v>317</v>
      </c>
      <c r="B355" s="95">
        <v>187.56290000000001</v>
      </c>
      <c r="C355" s="95"/>
      <c r="D355" s="95">
        <v>187.56290000000001</v>
      </c>
      <c r="E355" s="95">
        <v>53.27</v>
      </c>
      <c r="F355" s="95">
        <v>58.050699999999999</v>
      </c>
      <c r="G355" s="95"/>
      <c r="H355" s="95">
        <v>18</v>
      </c>
      <c r="I355" s="95">
        <v>24.589500000000001</v>
      </c>
      <c r="J355" s="95"/>
      <c r="K355" s="95"/>
      <c r="L355" s="95">
        <v>4.4828000000000001</v>
      </c>
      <c r="M355" s="95"/>
      <c r="N355" s="95">
        <v>0</v>
      </c>
      <c r="O355" s="95">
        <v>0</v>
      </c>
      <c r="P355" s="95">
        <v>187.56290000000001</v>
      </c>
    </row>
    <row r="356" spans="1:16" x14ac:dyDescent="0.25">
      <c r="A356" s="95" t="s">
        <v>318</v>
      </c>
      <c r="B356" s="95">
        <v>123.2296</v>
      </c>
      <c r="C356" s="95"/>
      <c r="D356" s="95">
        <v>123.2296</v>
      </c>
      <c r="E356" s="95">
        <v>46</v>
      </c>
      <c r="F356" s="95">
        <v>38.139600000000002</v>
      </c>
      <c r="G356" s="95">
        <v>1.9651000000000001</v>
      </c>
      <c r="H356" s="95">
        <v>8</v>
      </c>
      <c r="I356" s="95">
        <v>16.1554</v>
      </c>
      <c r="J356" s="95"/>
      <c r="K356" s="95"/>
      <c r="L356" s="95">
        <v>2.9451999999999998</v>
      </c>
      <c r="M356" s="95"/>
      <c r="N356" s="95">
        <v>0.95209999999999995</v>
      </c>
      <c r="O356" s="95">
        <v>0</v>
      </c>
      <c r="P356" s="95">
        <v>126.1468</v>
      </c>
    </row>
    <row r="357" spans="1:16" x14ac:dyDescent="0.25">
      <c r="A357" s="95" t="s">
        <v>319</v>
      </c>
      <c r="B357" s="95">
        <v>179.35409999999999</v>
      </c>
      <c r="C357" s="95"/>
      <c r="D357" s="95">
        <v>179.35409999999999</v>
      </c>
      <c r="E357" s="95">
        <v>94</v>
      </c>
      <c r="F357" s="95">
        <v>55.510100000000001</v>
      </c>
      <c r="G357" s="95">
        <v>9.6225000000000005</v>
      </c>
      <c r="H357" s="95">
        <v>37</v>
      </c>
      <c r="I357" s="95">
        <v>23.513300000000001</v>
      </c>
      <c r="J357" s="95">
        <v>10.115</v>
      </c>
      <c r="K357" s="95"/>
      <c r="L357" s="95">
        <v>4.2866</v>
      </c>
      <c r="M357" s="95"/>
      <c r="N357" s="95">
        <v>0</v>
      </c>
      <c r="O357" s="95">
        <v>0</v>
      </c>
      <c r="P357" s="95">
        <v>199.0916</v>
      </c>
    </row>
    <row r="358" spans="1:16" x14ac:dyDescent="0.25">
      <c r="A358" s="95" t="s">
        <v>320</v>
      </c>
      <c r="B358" s="97">
        <v>1232.8166000000001</v>
      </c>
      <c r="C358" s="95">
        <v>49.174500000000002</v>
      </c>
      <c r="D358" s="97">
        <v>1281.9911</v>
      </c>
      <c r="E358" s="95">
        <v>428.05</v>
      </c>
      <c r="F358" s="95">
        <v>396.77620000000002</v>
      </c>
      <c r="G358" s="95">
        <v>7.8183999999999996</v>
      </c>
      <c r="H358" s="95">
        <v>188</v>
      </c>
      <c r="I358" s="95">
        <v>168.06899999999999</v>
      </c>
      <c r="J358" s="95">
        <v>14.9482</v>
      </c>
      <c r="K358" s="95">
        <v>5</v>
      </c>
      <c r="L358" s="95">
        <v>30.639600000000002</v>
      </c>
      <c r="M358" s="95"/>
      <c r="N358" s="95">
        <v>0</v>
      </c>
      <c r="O358" s="95">
        <v>0</v>
      </c>
      <c r="P358" s="97">
        <v>1304.7577000000001</v>
      </c>
    </row>
    <row r="359" spans="1:16" x14ac:dyDescent="0.25">
      <c r="A359" s="95" t="s">
        <v>321</v>
      </c>
      <c r="B359" s="95">
        <v>148.43219999999999</v>
      </c>
      <c r="C359" s="95"/>
      <c r="D359" s="95">
        <v>148.43219999999999</v>
      </c>
      <c r="E359" s="95">
        <v>38</v>
      </c>
      <c r="F359" s="95">
        <v>45.939799999999998</v>
      </c>
      <c r="G359" s="95"/>
      <c r="H359" s="95">
        <v>24</v>
      </c>
      <c r="I359" s="95">
        <v>19.459499999999998</v>
      </c>
      <c r="J359" s="95">
        <v>3.4054000000000002</v>
      </c>
      <c r="K359" s="95"/>
      <c r="L359" s="95">
        <v>3.5474999999999999</v>
      </c>
      <c r="M359" s="95"/>
      <c r="N359" s="95">
        <v>0</v>
      </c>
      <c r="O359" s="95">
        <v>0</v>
      </c>
      <c r="P359" s="95">
        <v>151.83760000000001</v>
      </c>
    </row>
    <row r="360" spans="1:16" x14ac:dyDescent="0.25">
      <c r="A360" s="95" t="s">
        <v>322</v>
      </c>
      <c r="B360" s="95">
        <v>123.29640000000001</v>
      </c>
      <c r="C360" s="95"/>
      <c r="D360" s="95">
        <v>123.29640000000001</v>
      </c>
      <c r="E360" s="95">
        <v>84</v>
      </c>
      <c r="F360" s="95">
        <v>38.160200000000003</v>
      </c>
      <c r="G360" s="95">
        <v>11.459899999999999</v>
      </c>
      <c r="H360" s="95">
        <v>37</v>
      </c>
      <c r="I360" s="95">
        <v>16.164200000000001</v>
      </c>
      <c r="J360" s="95">
        <v>15.626899999999999</v>
      </c>
      <c r="K360" s="95"/>
      <c r="L360" s="95">
        <v>2.9468000000000001</v>
      </c>
      <c r="M360" s="95"/>
      <c r="N360" s="95">
        <v>0</v>
      </c>
      <c r="O360" s="95">
        <v>0</v>
      </c>
      <c r="P360" s="95">
        <v>150.38319999999999</v>
      </c>
    </row>
    <row r="361" spans="1:16" x14ac:dyDescent="0.25">
      <c r="A361" s="95" t="s">
        <v>323</v>
      </c>
      <c r="B361" s="95">
        <v>670.43169999999998</v>
      </c>
      <c r="C361" s="95">
        <v>15.3308</v>
      </c>
      <c r="D361" s="95">
        <v>685.76250000000005</v>
      </c>
      <c r="E361" s="95">
        <v>390</v>
      </c>
      <c r="F361" s="95">
        <v>212.24350000000001</v>
      </c>
      <c r="G361" s="95">
        <v>44.439100000000003</v>
      </c>
      <c r="H361" s="95">
        <v>102</v>
      </c>
      <c r="I361" s="95">
        <v>89.903499999999994</v>
      </c>
      <c r="J361" s="95">
        <v>9.0724</v>
      </c>
      <c r="K361" s="95"/>
      <c r="L361" s="95">
        <v>16.389700000000001</v>
      </c>
      <c r="M361" s="95"/>
      <c r="N361" s="95">
        <v>0</v>
      </c>
      <c r="O361" s="95">
        <v>0</v>
      </c>
      <c r="P361" s="95">
        <v>739.274</v>
      </c>
    </row>
    <row r="362" spans="1:16" x14ac:dyDescent="0.25">
      <c r="A362" s="95" t="s">
        <v>324</v>
      </c>
      <c r="B362" s="95">
        <v>170.48060000000001</v>
      </c>
      <c r="C362" s="95">
        <v>8.3384999999999998</v>
      </c>
      <c r="D362" s="95">
        <v>178.81909999999999</v>
      </c>
      <c r="E362" s="95">
        <v>138.43</v>
      </c>
      <c r="F362" s="95">
        <v>55.344499999999996</v>
      </c>
      <c r="G362" s="95">
        <v>20.7714</v>
      </c>
      <c r="H362" s="95">
        <v>40</v>
      </c>
      <c r="I362" s="95">
        <v>23.443200000000001</v>
      </c>
      <c r="J362" s="95">
        <v>12.4176</v>
      </c>
      <c r="K362" s="95"/>
      <c r="L362" s="95">
        <v>4.2737999999999996</v>
      </c>
      <c r="M362" s="95"/>
      <c r="N362" s="95">
        <v>0</v>
      </c>
      <c r="O362" s="95">
        <v>0</v>
      </c>
      <c r="P362" s="95">
        <v>212.00810000000001</v>
      </c>
    </row>
    <row r="363" spans="1:16" x14ac:dyDescent="0.25">
      <c r="A363" s="95" t="s">
        <v>325</v>
      </c>
      <c r="B363" s="95">
        <v>521.90150000000006</v>
      </c>
      <c r="C363" s="95">
        <v>10.4267</v>
      </c>
      <c r="D363" s="95">
        <v>532.32820000000004</v>
      </c>
      <c r="E363" s="95">
        <v>377.32</v>
      </c>
      <c r="F363" s="95">
        <v>164.75559999999999</v>
      </c>
      <c r="G363" s="95">
        <v>53.141100000000002</v>
      </c>
      <c r="H363" s="95">
        <v>83</v>
      </c>
      <c r="I363" s="95">
        <v>69.788200000000003</v>
      </c>
      <c r="J363" s="95">
        <v>9.9087999999999994</v>
      </c>
      <c r="K363" s="95">
        <v>2</v>
      </c>
      <c r="L363" s="95">
        <v>12.7226</v>
      </c>
      <c r="M363" s="95"/>
      <c r="N363" s="95">
        <v>0</v>
      </c>
      <c r="O363" s="95">
        <v>0</v>
      </c>
      <c r="P363" s="95">
        <v>595.37810000000002</v>
      </c>
    </row>
    <row r="364" spans="1:16" x14ac:dyDescent="0.25">
      <c r="A364" s="95" t="s">
        <v>326</v>
      </c>
      <c r="B364" s="95">
        <v>111.2706</v>
      </c>
      <c r="C364" s="95"/>
      <c r="D364" s="95">
        <v>111.2706</v>
      </c>
      <c r="E364" s="95">
        <v>62</v>
      </c>
      <c r="F364" s="95">
        <v>34.438299999999998</v>
      </c>
      <c r="G364" s="95">
        <v>6.8903999999999996</v>
      </c>
      <c r="H364" s="95">
        <v>18</v>
      </c>
      <c r="I364" s="95">
        <v>14.5876</v>
      </c>
      <c r="J364" s="95">
        <v>2.5592999999999999</v>
      </c>
      <c r="K364" s="95"/>
      <c r="L364" s="95">
        <v>2.6594000000000002</v>
      </c>
      <c r="M364" s="95"/>
      <c r="N364" s="95">
        <v>0</v>
      </c>
      <c r="O364" s="95">
        <v>0</v>
      </c>
      <c r="P364" s="95">
        <v>120.72029999999999</v>
      </c>
    </row>
    <row r="365" spans="1:16" x14ac:dyDescent="0.25">
      <c r="A365" s="95" t="s">
        <v>327</v>
      </c>
      <c r="B365" s="95">
        <v>562.86890000000005</v>
      </c>
      <c r="C365" s="95">
        <v>48.539700000000003</v>
      </c>
      <c r="D365" s="95">
        <v>611.40859999999998</v>
      </c>
      <c r="E365" s="95">
        <v>227.62</v>
      </c>
      <c r="F365" s="95">
        <v>189.23099999999999</v>
      </c>
      <c r="G365" s="95">
        <v>9.5973000000000006</v>
      </c>
      <c r="H365" s="95">
        <v>57</v>
      </c>
      <c r="I365" s="95">
        <v>80.155699999999996</v>
      </c>
      <c r="J365" s="95"/>
      <c r="K365" s="95">
        <v>2</v>
      </c>
      <c r="L365" s="95">
        <v>14.6127</v>
      </c>
      <c r="M365" s="95"/>
      <c r="N365" s="95">
        <v>0</v>
      </c>
      <c r="O365" s="95">
        <v>0</v>
      </c>
      <c r="P365" s="95">
        <v>621.0059</v>
      </c>
    </row>
    <row r="366" spans="1:16" x14ac:dyDescent="0.25">
      <c r="A366" s="95" t="s">
        <v>328</v>
      </c>
      <c r="B366" s="95">
        <v>712.8614</v>
      </c>
      <c r="C366" s="95">
        <v>26.709900000000001</v>
      </c>
      <c r="D366" s="95">
        <v>739.57129999999995</v>
      </c>
      <c r="E366" s="95">
        <v>149.03</v>
      </c>
      <c r="F366" s="95">
        <v>228.8973</v>
      </c>
      <c r="G366" s="95"/>
      <c r="H366" s="95">
        <v>92</v>
      </c>
      <c r="I366" s="95">
        <v>96.957800000000006</v>
      </c>
      <c r="J366" s="95"/>
      <c r="K366" s="95"/>
      <c r="L366" s="95">
        <v>17.675799999999999</v>
      </c>
      <c r="M366" s="95"/>
      <c r="N366" s="95">
        <v>0</v>
      </c>
      <c r="O366" s="95">
        <v>0</v>
      </c>
      <c r="P366" s="95">
        <v>739.57129999999995</v>
      </c>
    </row>
    <row r="367" spans="1:16" x14ac:dyDescent="0.25">
      <c r="A367" s="95" t="s">
        <v>544</v>
      </c>
      <c r="B367" s="95">
        <v>62.995600000000003</v>
      </c>
      <c r="C367" s="95"/>
      <c r="D367" s="95">
        <v>46.160899999999998</v>
      </c>
      <c r="E367" s="95">
        <v>36</v>
      </c>
      <c r="F367" s="95">
        <v>19.4971</v>
      </c>
      <c r="G367" s="95">
        <v>4.1257000000000001</v>
      </c>
      <c r="H367" s="95">
        <v>8</v>
      </c>
      <c r="I367" s="95">
        <v>6.0517000000000003</v>
      </c>
      <c r="J367" s="95">
        <v>1.4612000000000001</v>
      </c>
      <c r="K367" s="95"/>
      <c r="L367" s="95">
        <v>1.1032</v>
      </c>
      <c r="M367" s="95"/>
      <c r="N367" s="95">
        <v>0</v>
      </c>
      <c r="O367" s="95">
        <v>0</v>
      </c>
      <c r="P367" s="95">
        <v>68.582499999999996</v>
      </c>
    </row>
    <row r="368" spans="1:16" x14ac:dyDescent="0.25">
      <c r="A368" s="95" t="s">
        <v>329</v>
      </c>
      <c r="B368" s="95">
        <v>328.91719999999998</v>
      </c>
      <c r="C368" s="95">
        <v>7.7515999999999998</v>
      </c>
      <c r="D368" s="95">
        <v>336.66879999999998</v>
      </c>
      <c r="E368" s="95">
        <v>179.45</v>
      </c>
      <c r="F368" s="95">
        <v>104.199</v>
      </c>
      <c r="G368" s="95">
        <v>18.812799999999999</v>
      </c>
      <c r="H368" s="95">
        <v>75</v>
      </c>
      <c r="I368" s="95">
        <v>44.137300000000003</v>
      </c>
      <c r="J368" s="95">
        <v>23.146999999999998</v>
      </c>
      <c r="K368" s="95"/>
      <c r="L368" s="95">
        <v>8.0464000000000002</v>
      </c>
      <c r="M368" s="95"/>
      <c r="N368" s="95">
        <v>0</v>
      </c>
      <c r="O368" s="95">
        <v>0</v>
      </c>
      <c r="P368" s="95">
        <v>378.62860000000001</v>
      </c>
    </row>
    <row r="369" spans="1:16" x14ac:dyDescent="0.25">
      <c r="A369" s="95" t="s">
        <v>330</v>
      </c>
      <c r="B369" s="95">
        <v>595.60969999999998</v>
      </c>
      <c r="C369" s="95">
        <v>30.5304</v>
      </c>
      <c r="D369" s="95">
        <v>626.14009999999996</v>
      </c>
      <c r="E369" s="95">
        <v>434</v>
      </c>
      <c r="F369" s="95">
        <v>193.79040000000001</v>
      </c>
      <c r="G369" s="95">
        <v>60.052399999999999</v>
      </c>
      <c r="H369" s="95">
        <v>91</v>
      </c>
      <c r="I369" s="95">
        <v>82.087000000000003</v>
      </c>
      <c r="J369" s="95">
        <v>6.6848000000000001</v>
      </c>
      <c r="K369" s="95"/>
      <c r="L369" s="95">
        <v>14.964700000000001</v>
      </c>
      <c r="M369" s="95"/>
      <c r="N369" s="95">
        <v>8.6301000000000005</v>
      </c>
      <c r="O369" s="95">
        <v>0</v>
      </c>
      <c r="P369" s="95">
        <v>701.50739999999996</v>
      </c>
    </row>
    <row r="370" spans="1:16" x14ac:dyDescent="0.25">
      <c r="A370" s="95" t="s">
        <v>331</v>
      </c>
      <c r="B370" s="95">
        <v>234.44669999999999</v>
      </c>
      <c r="C370" s="95"/>
      <c r="D370" s="95">
        <v>234.44669999999999</v>
      </c>
      <c r="E370" s="95">
        <v>151</v>
      </c>
      <c r="F370" s="95">
        <v>72.561300000000003</v>
      </c>
      <c r="G370" s="95">
        <v>19.6097</v>
      </c>
      <c r="H370" s="95">
        <v>49</v>
      </c>
      <c r="I370" s="95">
        <v>30.736000000000001</v>
      </c>
      <c r="J370" s="95">
        <v>13.698</v>
      </c>
      <c r="K370" s="95"/>
      <c r="L370" s="95">
        <v>5.6032999999999999</v>
      </c>
      <c r="M370" s="95"/>
      <c r="N370" s="95">
        <v>0</v>
      </c>
      <c r="O370" s="95">
        <v>0</v>
      </c>
      <c r="P370" s="95">
        <v>267.75439999999998</v>
      </c>
    </row>
    <row r="371" spans="1:16" x14ac:dyDescent="0.25">
      <c r="A371" s="95" t="s">
        <v>332</v>
      </c>
      <c r="B371" s="95">
        <v>78.999300000000005</v>
      </c>
      <c r="C371" s="95"/>
      <c r="D371" s="95">
        <v>78.999300000000005</v>
      </c>
      <c r="E371" s="95">
        <v>68.28</v>
      </c>
      <c r="F371" s="95">
        <v>24.450299999999999</v>
      </c>
      <c r="G371" s="95">
        <v>10.9574</v>
      </c>
      <c r="H371" s="95">
        <v>8</v>
      </c>
      <c r="I371" s="95">
        <v>10.3568</v>
      </c>
      <c r="J371" s="95"/>
      <c r="K371" s="95"/>
      <c r="L371" s="95">
        <v>1.8880999999999999</v>
      </c>
      <c r="M371" s="95"/>
      <c r="N371" s="95">
        <v>0</v>
      </c>
      <c r="O371" s="95">
        <v>0</v>
      </c>
      <c r="P371" s="95">
        <v>89.956699999999998</v>
      </c>
    </row>
    <row r="372" spans="1:16" x14ac:dyDescent="0.25">
      <c r="A372" s="95" t="s">
        <v>333</v>
      </c>
      <c r="B372" s="95">
        <v>189.30629999999999</v>
      </c>
      <c r="C372" s="95"/>
      <c r="D372" s="95">
        <v>189.30629999999999</v>
      </c>
      <c r="E372" s="95">
        <v>182.86</v>
      </c>
      <c r="F372" s="95">
        <v>58.590299999999999</v>
      </c>
      <c r="G372" s="95">
        <v>31.067399999999999</v>
      </c>
      <c r="H372" s="95">
        <v>20</v>
      </c>
      <c r="I372" s="95">
        <v>24.818100000000001</v>
      </c>
      <c r="J372" s="95"/>
      <c r="K372" s="95"/>
      <c r="L372" s="95">
        <v>4.5244</v>
      </c>
      <c r="M372" s="95"/>
      <c r="N372" s="95">
        <v>0</v>
      </c>
      <c r="O372" s="95">
        <v>0</v>
      </c>
      <c r="P372" s="95">
        <v>220.37370000000001</v>
      </c>
    </row>
    <row r="373" spans="1:16" x14ac:dyDescent="0.25">
      <c r="A373" s="95" t="s">
        <v>334</v>
      </c>
      <c r="B373" s="95">
        <v>513.71130000000005</v>
      </c>
      <c r="C373" s="95">
        <v>29.268799999999999</v>
      </c>
      <c r="D373" s="95">
        <v>542.98009999999999</v>
      </c>
      <c r="E373" s="95">
        <v>566.58000000000004</v>
      </c>
      <c r="F373" s="95">
        <v>168.0523</v>
      </c>
      <c r="G373" s="95">
        <v>99.631900000000002</v>
      </c>
      <c r="H373" s="95">
        <v>49</v>
      </c>
      <c r="I373" s="95">
        <v>71.184700000000007</v>
      </c>
      <c r="J373" s="95"/>
      <c r="K373" s="95"/>
      <c r="L373" s="95">
        <v>12.9772</v>
      </c>
      <c r="M373" s="95"/>
      <c r="N373" s="95">
        <v>19.514500000000002</v>
      </c>
      <c r="O373" s="95">
        <v>0</v>
      </c>
      <c r="P373" s="95">
        <v>662.12649999999996</v>
      </c>
    </row>
    <row r="374" spans="1:16" x14ac:dyDescent="0.25">
      <c r="A374" s="95" t="s">
        <v>545</v>
      </c>
      <c r="B374" s="95">
        <v>148.40170000000001</v>
      </c>
      <c r="C374" s="95"/>
      <c r="D374" s="95">
        <v>109.7212</v>
      </c>
      <c r="E374" s="95">
        <v>67.459999999999994</v>
      </c>
      <c r="F374" s="95">
        <v>45.930300000000003</v>
      </c>
      <c r="G374" s="95">
        <v>5.3823999999999996</v>
      </c>
      <c r="H374" s="95">
        <v>3</v>
      </c>
      <c r="I374" s="95">
        <v>14.384399999999999</v>
      </c>
      <c r="J374" s="95"/>
      <c r="K374" s="95"/>
      <c r="L374" s="95">
        <v>2.6223000000000001</v>
      </c>
      <c r="M374" s="95"/>
      <c r="N374" s="95">
        <v>0</v>
      </c>
      <c r="O374" s="95">
        <v>0</v>
      </c>
      <c r="P374" s="95">
        <v>153.7841</v>
      </c>
    </row>
    <row r="375" spans="1:16" x14ac:dyDescent="0.25">
      <c r="A375" s="95" t="s">
        <v>335</v>
      </c>
      <c r="B375" s="95">
        <v>137.63669999999999</v>
      </c>
      <c r="C375" s="95"/>
      <c r="D375" s="95">
        <v>137.63669999999999</v>
      </c>
      <c r="E375" s="95">
        <v>67</v>
      </c>
      <c r="F375" s="95">
        <v>42.598599999999998</v>
      </c>
      <c r="G375" s="95">
        <v>6.1003999999999996</v>
      </c>
      <c r="H375" s="95">
        <v>11</v>
      </c>
      <c r="I375" s="95">
        <v>18.0442</v>
      </c>
      <c r="J375" s="95"/>
      <c r="K375" s="95"/>
      <c r="L375" s="95">
        <v>3.2894999999999999</v>
      </c>
      <c r="M375" s="95"/>
      <c r="N375" s="95">
        <v>0</v>
      </c>
      <c r="O375" s="95">
        <v>0</v>
      </c>
      <c r="P375" s="95">
        <v>143.7371</v>
      </c>
    </row>
    <row r="376" spans="1:16" x14ac:dyDescent="0.25">
      <c r="A376" s="95" t="s">
        <v>336</v>
      </c>
      <c r="B376" s="95">
        <v>517.21389999999997</v>
      </c>
      <c r="C376" s="95">
        <v>19.505500000000001</v>
      </c>
      <c r="D376" s="95">
        <v>536.71939999999995</v>
      </c>
      <c r="E376" s="95">
        <v>360.9</v>
      </c>
      <c r="F376" s="95">
        <v>166.1147</v>
      </c>
      <c r="G376" s="95">
        <v>48.696300000000001</v>
      </c>
      <c r="H376" s="95">
        <v>43</v>
      </c>
      <c r="I376" s="95">
        <v>70.363900000000001</v>
      </c>
      <c r="J376" s="95"/>
      <c r="K376" s="95"/>
      <c r="L376" s="95">
        <v>12.8276</v>
      </c>
      <c r="M376" s="95"/>
      <c r="N376" s="95">
        <v>13.327299999999999</v>
      </c>
      <c r="O376" s="95">
        <v>0</v>
      </c>
      <c r="P376" s="95">
        <v>598.74300000000005</v>
      </c>
    </row>
    <row r="377" spans="1:16" x14ac:dyDescent="0.25">
      <c r="A377" s="95" t="s">
        <v>337</v>
      </c>
      <c r="B377" s="95">
        <v>138.7381</v>
      </c>
      <c r="C377" s="95"/>
      <c r="D377" s="95">
        <v>138.7381</v>
      </c>
      <c r="E377" s="95">
        <v>101</v>
      </c>
      <c r="F377" s="95">
        <v>42.939399999999999</v>
      </c>
      <c r="G377" s="95">
        <v>14.5151</v>
      </c>
      <c r="H377" s="95">
        <v>7</v>
      </c>
      <c r="I377" s="95">
        <v>18.188600000000001</v>
      </c>
      <c r="J377" s="95"/>
      <c r="K377" s="95"/>
      <c r="L377" s="95">
        <v>3.3157999999999999</v>
      </c>
      <c r="M377" s="95"/>
      <c r="N377" s="95">
        <v>0</v>
      </c>
      <c r="O377" s="95">
        <v>0</v>
      </c>
      <c r="P377" s="95">
        <v>153.25319999999999</v>
      </c>
    </row>
    <row r="378" spans="1:16" x14ac:dyDescent="0.25">
      <c r="A378" s="95" t="s">
        <v>338</v>
      </c>
      <c r="B378" s="95">
        <v>816.70680000000004</v>
      </c>
      <c r="C378" s="95">
        <v>20.030799999999999</v>
      </c>
      <c r="D378" s="95">
        <v>836.73760000000004</v>
      </c>
      <c r="E378" s="95">
        <v>635.44000000000005</v>
      </c>
      <c r="F378" s="95">
        <v>258.97030000000001</v>
      </c>
      <c r="G378" s="95">
        <v>94.117400000000004</v>
      </c>
      <c r="H378" s="95">
        <v>70</v>
      </c>
      <c r="I378" s="95">
        <v>109.69629999999999</v>
      </c>
      <c r="J378" s="95"/>
      <c r="K378" s="95">
        <v>14</v>
      </c>
      <c r="L378" s="95">
        <v>19.998000000000001</v>
      </c>
      <c r="M378" s="95"/>
      <c r="N378" s="95">
        <v>18.2425</v>
      </c>
      <c r="O378" s="95">
        <v>0</v>
      </c>
      <c r="P378" s="95">
        <v>949.09749999999997</v>
      </c>
    </row>
    <row r="379" spans="1:16" x14ac:dyDescent="0.25">
      <c r="A379" s="95" t="s">
        <v>339</v>
      </c>
      <c r="B379" s="97">
        <v>1858.9840999999999</v>
      </c>
      <c r="C379" s="95">
        <v>35.438200000000002</v>
      </c>
      <c r="D379" s="97">
        <v>1894.4223</v>
      </c>
      <c r="E379" s="95">
        <v>904.54</v>
      </c>
      <c r="F379" s="95">
        <v>586.32370000000003</v>
      </c>
      <c r="G379" s="95">
        <v>79.554100000000005</v>
      </c>
      <c r="H379" s="95">
        <v>321</v>
      </c>
      <c r="I379" s="95">
        <v>248.3588</v>
      </c>
      <c r="J379" s="95">
        <v>54.480899999999998</v>
      </c>
      <c r="K379" s="95">
        <v>92</v>
      </c>
      <c r="L379" s="95">
        <v>45.276699999999998</v>
      </c>
      <c r="M379" s="95">
        <v>28.033999999999999</v>
      </c>
      <c r="N379" s="95">
        <v>6.8262</v>
      </c>
      <c r="O379" s="95">
        <v>0</v>
      </c>
      <c r="P379" s="97">
        <v>2063.3175000000001</v>
      </c>
    </row>
    <row r="380" spans="1:16" x14ac:dyDescent="0.25">
      <c r="A380" s="95" t="s">
        <v>546</v>
      </c>
      <c r="B380" s="95">
        <v>78.917299999999997</v>
      </c>
      <c r="C380" s="95"/>
      <c r="D380" s="95">
        <v>63.865600000000001</v>
      </c>
      <c r="E380" s="95">
        <v>26</v>
      </c>
      <c r="F380" s="95">
        <v>24.424900000000001</v>
      </c>
      <c r="G380" s="95">
        <v>0.39379999999999998</v>
      </c>
      <c r="H380" s="95">
        <v>10</v>
      </c>
      <c r="I380" s="95">
        <v>8.3727999999999998</v>
      </c>
      <c r="J380" s="95">
        <v>1.2203999999999999</v>
      </c>
      <c r="K380" s="95"/>
      <c r="L380" s="95">
        <v>1.5264</v>
      </c>
      <c r="M380" s="95"/>
      <c r="N380" s="95">
        <v>0</v>
      </c>
      <c r="O380" s="95">
        <v>0</v>
      </c>
      <c r="P380" s="95">
        <v>80.531499999999994</v>
      </c>
    </row>
    <row r="381" spans="1:16" x14ac:dyDescent="0.25">
      <c r="A381" s="95" t="s">
        <v>340</v>
      </c>
      <c r="B381" s="95">
        <v>270.6977</v>
      </c>
      <c r="C381" s="95"/>
      <c r="D381" s="95">
        <v>270.6977</v>
      </c>
      <c r="E381" s="95">
        <v>132.49</v>
      </c>
      <c r="F381" s="95">
        <v>83.780900000000003</v>
      </c>
      <c r="G381" s="95">
        <v>12.177300000000001</v>
      </c>
      <c r="H381" s="95">
        <v>34</v>
      </c>
      <c r="I381" s="95">
        <v>35.488500000000002</v>
      </c>
      <c r="J381" s="95"/>
      <c r="K381" s="95">
        <v>25</v>
      </c>
      <c r="L381" s="95">
        <v>6.4696999999999996</v>
      </c>
      <c r="M381" s="95">
        <v>11.1182</v>
      </c>
      <c r="N381" s="95">
        <v>0</v>
      </c>
      <c r="O381" s="95">
        <v>0</v>
      </c>
      <c r="P381" s="95">
        <v>293.9932</v>
      </c>
    </row>
    <row r="382" spans="1:16" x14ac:dyDescent="0.25">
      <c r="A382" s="95" t="s">
        <v>341</v>
      </c>
      <c r="B382" s="95">
        <v>263.73989999999998</v>
      </c>
      <c r="C382" s="95"/>
      <c r="D382" s="95">
        <v>263.73989999999998</v>
      </c>
      <c r="E382" s="95">
        <v>165</v>
      </c>
      <c r="F382" s="95">
        <v>81.627499999999998</v>
      </c>
      <c r="G382" s="95">
        <v>20.8431</v>
      </c>
      <c r="H382" s="95">
        <v>25</v>
      </c>
      <c r="I382" s="95">
        <v>34.576300000000003</v>
      </c>
      <c r="J382" s="95"/>
      <c r="K382" s="95">
        <v>42</v>
      </c>
      <c r="L382" s="95">
        <v>6.3033999999999999</v>
      </c>
      <c r="M382" s="95">
        <v>21.417999999999999</v>
      </c>
      <c r="N382" s="95">
        <v>0</v>
      </c>
      <c r="O382" s="95">
        <v>0</v>
      </c>
      <c r="P382" s="95">
        <v>306.00099999999998</v>
      </c>
    </row>
    <row r="383" spans="1:16" x14ac:dyDescent="0.25">
      <c r="A383" s="95" t="s">
        <v>342</v>
      </c>
      <c r="B383" s="95">
        <v>476.94670000000002</v>
      </c>
      <c r="C383" s="95"/>
      <c r="D383" s="95">
        <v>476.94670000000002</v>
      </c>
      <c r="E383" s="95">
        <v>230.76</v>
      </c>
      <c r="F383" s="95">
        <v>147.61500000000001</v>
      </c>
      <c r="G383" s="95">
        <v>20.786200000000001</v>
      </c>
      <c r="H383" s="95">
        <v>67</v>
      </c>
      <c r="I383" s="95">
        <v>62.527700000000003</v>
      </c>
      <c r="J383" s="95">
        <v>3.3542000000000001</v>
      </c>
      <c r="K383" s="95">
        <v>31</v>
      </c>
      <c r="L383" s="95">
        <v>11.398999999999999</v>
      </c>
      <c r="M383" s="95">
        <v>11.7606</v>
      </c>
      <c r="N383" s="95">
        <v>3.8111999999999999</v>
      </c>
      <c r="O383" s="95">
        <v>0</v>
      </c>
      <c r="P383" s="95">
        <v>516.65890000000002</v>
      </c>
    </row>
    <row r="384" spans="1:16" x14ac:dyDescent="0.25">
      <c r="A384" s="95" t="s">
        <v>343</v>
      </c>
      <c r="B384" s="95">
        <v>339.16</v>
      </c>
      <c r="C384" s="95"/>
      <c r="D384" s="95">
        <v>339.16</v>
      </c>
      <c r="E384" s="95">
        <v>153.15</v>
      </c>
      <c r="F384" s="95">
        <v>104.97</v>
      </c>
      <c r="G384" s="95">
        <v>12.045</v>
      </c>
      <c r="H384" s="95">
        <v>54</v>
      </c>
      <c r="I384" s="95">
        <v>44.463900000000002</v>
      </c>
      <c r="J384" s="95">
        <v>7.1520999999999999</v>
      </c>
      <c r="K384" s="95">
        <v>34</v>
      </c>
      <c r="L384" s="95">
        <v>8.1059000000000001</v>
      </c>
      <c r="M384" s="95">
        <v>15.5364</v>
      </c>
      <c r="N384" s="95">
        <v>0</v>
      </c>
      <c r="O384" s="95">
        <v>0</v>
      </c>
      <c r="P384" s="95">
        <v>373.89350000000002</v>
      </c>
    </row>
    <row r="385" spans="1:16" x14ac:dyDescent="0.25">
      <c r="A385" s="95" t="s">
        <v>547</v>
      </c>
      <c r="B385" s="95">
        <v>129.7509</v>
      </c>
      <c r="C385" s="95">
        <v>3.5935000000000001</v>
      </c>
      <c r="D385" s="95">
        <v>97.555099999999996</v>
      </c>
      <c r="E385" s="95">
        <v>99.25</v>
      </c>
      <c r="F385" s="95">
        <v>41.270099999999999</v>
      </c>
      <c r="G385" s="95">
        <v>14.494999999999999</v>
      </c>
      <c r="H385" s="95">
        <v>12</v>
      </c>
      <c r="I385" s="95">
        <v>12.7895</v>
      </c>
      <c r="J385" s="95"/>
      <c r="K385" s="95">
        <v>33</v>
      </c>
      <c r="L385" s="95">
        <v>2.3315999999999999</v>
      </c>
      <c r="M385" s="95">
        <v>18.4011</v>
      </c>
      <c r="N385" s="95">
        <v>0</v>
      </c>
      <c r="O385" s="95">
        <v>0</v>
      </c>
      <c r="P385" s="95">
        <v>166.2405</v>
      </c>
    </row>
    <row r="386" spans="1:16" x14ac:dyDescent="0.25">
      <c r="A386" s="95" t="s">
        <v>344</v>
      </c>
      <c r="B386" s="97">
        <v>4339.7565000000004</v>
      </c>
      <c r="C386" s="95">
        <v>41.298200000000001</v>
      </c>
      <c r="D386" s="97">
        <v>4381.0546999999997</v>
      </c>
      <c r="E386" s="97">
        <v>2945.67</v>
      </c>
      <c r="F386" s="97">
        <v>1355.9364</v>
      </c>
      <c r="G386" s="95">
        <v>397.43340000000001</v>
      </c>
      <c r="H386" s="95">
        <v>692</v>
      </c>
      <c r="I386" s="95">
        <v>574.35630000000003</v>
      </c>
      <c r="J386" s="95">
        <v>88.232799999999997</v>
      </c>
      <c r="K386" s="95">
        <v>494</v>
      </c>
      <c r="L386" s="95">
        <v>104.7072</v>
      </c>
      <c r="M386" s="95">
        <v>233.57570000000001</v>
      </c>
      <c r="N386" s="95">
        <v>0</v>
      </c>
      <c r="O386" s="95">
        <v>0</v>
      </c>
      <c r="P386" s="97">
        <v>5100.2965999999997</v>
      </c>
    </row>
    <row r="387" spans="1:16" x14ac:dyDescent="0.25">
      <c r="A387" s="95" t="s">
        <v>345</v>
      </c>
      <c r="B387" s="97">
        <v>1497.0859</v>
      </c>
      <c r="C387" s="95">
        <v>50.682699999999997</v>
      </c>
      <c r="D387" s="97">
        <v>1547.7686000000001</v>
      </c>
      <c r="E387" s="95">
        <v>903.64</v>
      </c>
      <c r="F387" s="95">
        <v>479.03440000000001</v>
      </c>
      <c r="G387" s="95">
        <v>106.1514</v>
      </c>
      <c r="H387" s="95">
        <v>258</v>
      </c>
      <c r="I387" s="95">
        <v>202.91249999999999</v>
      </c>
      <c r="J387" s="95">
        <v>41.3157</v>
      </c>
      <c r="K387" s="95">
        <v>3</v>
      </c>
      <c r="L387" s="95">
        <v>36.991700000000002</v>
      </c>
      <c r="M387" s="95"/>
      <c r="N387" s="95">
        <v>0</v>
      </c>
      <c r="O387" s="95">
        <v>0</v>
      </c>
      <c r="P387" s="97">
        <v>1695.2357</v>
      </c>
    </row>
    <row r="388" spans="1:16" x14ac:dyDescent="0.25">
      <c r="A388" s="95" t="s">
        <v>346</v>
      </c>
      <c r="B388" s="95">
        <v>341.98899999999998</v>
      </c>
      <c r="C388" s="95">
        <v>22.623000000000001</v>
      </c>
      <c r="D388" s="95">
        <v>364.61200000000002</v>
      </c>
      <c r="E388" s="95">
        <v>229</v>
      </c>
      <c r="F388" s="95">
        <v>112.84739999999999</v>
      </c>
      <c r="G388" s="95">
        <v>29.0381</v>
      </c>
      <c r="H388" s="95">
        <v>57</v>
      </c>
      <c r="I388" s="95">
        <v>47.800600000000003</v>
      </c>
      <c r="J388" s="95">
        <v>6.8994999999999997</v>
      </c>
      <c r="K388" s="95"/>
      <c r="L388" s="95">
        <v>8.7141999999999999</v>
      </c>
      <c r="M388" s="95"/>
      <c r="N388" s="95">
        <v>0</v>
      </c>
      <c r="O388" s="95">
        <v>0</v>
      </c>
      <c r="P388" s="95">
        <v>400.5496</v>
      </c>
    </row>
    <row r="389" spans="1:16" x14ac:dyDescent="0.25">
      <c r="A389" s="95" t="s">
        <v>347</v>
      </c>
      <c r="B389" s="97">
        <v>3547.6044000000002</v>
      </c>
      <c r="C389" s="95">
        <v>92.924999999999997</v>
      </c>
      <c r="D389" s="97">
        <v>3640.5293999999999</v>
      </c>
      <c r="E389" s="97">
        <v>1647.02</v>
      </c>
      <c r="F389" s="97">
        <v>1126.7438</v>
      </c>
      <c r="G389" s="95">
        <v>130.06899999999999</v>
      </c>
      <c r="H389" s="95">
        <v>599</v>
      </c>
      <c r="I389" s="95">
        <v>477.27339999999998</v>
      </c>
      <c r="J389" s="95">
        <v>91.294899999999998</v>
      </c>
      <c r="K389" s="95">
        <v>119</v>
      </c>
      <c r="L389" s="95">
        <v>87.008700000000005</v>
      </c>
      <c r="M389" s="95">
        <v>19.194800000000001</v>
      </c>
      <c r="N389" s="95">
        <v>0</v>
      </c>
      <c r="O389" s="95">
        <v>0</v>
      </c>
      <c r="P389" s="97">
        <v>3881.0880999999999</v>
      </c>
    </row>
    <row r="390" spans="1:16" x14ac:dyDescent="0.25">
      <c r="A390" s="95" t="s">
        <v>548</v>
      </c>
      <c r="B390" s="95">
        <v>204.08539999999999</v>
      </c>
      <c r="C390" s="95"/>
      <c r="D390" s="95">
        <v>149.298</v>
      </c>
      <c r="E390" s="95">
        <v>134.29</v>
      </c>
      <c r="F390" s="95">
        <v>63.164400000000001</v>
      </c>
      <c r="G390" s="95">
        <v>17.781400000000001</v>
      </c>
      <c r="H390" s="95">
        <v>31</v>
      </c>
      <c r="I390" s="95">
        <v>19.573</v>
      </c>
      <c r="J390" s="95">
        <v>8.5702999999999996</v>
      </c>
      <c r="K390" s="95"/>
      <c r="L390" s="95">
        <v>3.5682</v>
      </c>
      <c r="M390" s="95"/>
      <c r="N390" s="95">
        <v>3.8412999999999999</v>
      </c>
      <c r="O390" s="95">
        <v>0</v>
      </c>
      <c r="P390" s="95">
        <v>234.2784</v>
      </c>
    </row>
    <row r="391" spans="1:16" x14ac:dyDescent="0.25">
      <c r="A391" s="95" t="s">
        <v>348</v>
      </c>
      <c r="B391" s="97">
        <v>1160.2579000000001</v>
      </c>
      <c r="C391" s="95">
        <v>37.023699999999998</v>
      </c>
      <c r="D391" s="97">
        <v>1197.2816</v>
      </c>
      <c r="E391" s="95">
        <v>495.5</v>
      </c>
      <c r="F391" s="95">
        <v>370.55869999999999</v>
      </c>
      <c r="G391" s="95">
        <v>31.235299999999999</v>
      </c>
      <c r="H391" s="95">
        <v>206</v>
      </c>
      <c r="I391" s="95">
        <v>156.96360000000001</v>
      </c>
      <c r="J391" s="95">
        <v>36.777299999999997</v>
      </c>
      <c r="K391" s="95">
        <v>11</v>
      </c>
      <c r="L391" s="95">
        <v>28.614999999999998</v>
      </c>
      <c r="M391" s="95"/>
      <c r="N391" s="95">
        <v>7.6250999999999998</v>
      </c>
      <c r="O391" s="95">
        <v>0</v>
      </c>
      <c r="P391" s="97">
        <v>1272.9193</v>
      </c>
    </row>
    <row r="392" spans="1:16" x14ac:dyDescent="0.25">
      <c r="A392" s="95" t="s">
        <v>349</v>
      </c>
      <c r="B392" s="95">
        <v>387.74770000000001</v>
      </c>
      <c r="C392" s="95"/>
      <c r="D392" s="95">
        <v>387.74770000000001</v>
      </c>
      <c r="E392" s="95">
        <v>172.51</v>
      </c>
      <c r="F392" s="95">
        <v>120.00790000000001</v>
      </c>
      <c r="G392" s="95">
        <v>13.125500000000001</v>
      </c>
      <c r="H392" s="95">
        <v>34</v>
      </c>
      <c r="I392" s="95">
        <v>50.8337</v>
      </c>
      <c r="J392" s="95"/>
      <c r="K392" s="95"/>
      <c r="L392" s="95">
        <v>9.2672000000000008</v>
      </c>
      <c r="M392" s="95"/>
      <c r="N392" s="95">
        <v>5.5994000000000002</v>
      </c>
      <c r="O392" s="95">
        <v>0</v>
      </c>
      <c r="P392" s="95">
        <v>406.4726</v>
      </c>
    </row>
    <row r="393" spans="1:16" x14ac:dyDescent="0.25">
      <c r="A393" s="95" t="s">
        <v>549</v>
      </c>
      <c r="B393" s="95">
        <v>45.080800000000004</v>
      </c>
      <c r="C393" s="95">
        <v>8.1699999999999995E-2</v>
      </c>
      <c r="D393" s="95">
        <v>36.383400000000002</v>
      </c>
      <c r="E393" s="95">
        <v>22</v>
      </c>
      <c r="F393" s="95">
        <v>13.9778</v>
      </c>
      <c r="G393" s="95">
        <v>2.0055999999999998</v>
      </c>
      <c r="H393" s="95">
        <v>7</v>
      </c>
      <c r="I393" s="95">
        <v>4.7698999999999998</v>
      </c>
      <c r="J393" s="95">
        <v>1.6726000000000001</v>
      </c>
      <c r="K393" s="95"/>
      <c r="L393" s="95">
        <v>0.86960000000000004</v>
      </c>
      <c r="M393" s="95"/>
      <c r="N393" s="95">
        <v>0</v>
      </c>
      <c r="O393" s="95">
        <v>0</v>
      </c>
      <c r="P393" s="95">
        <v>48.840699999999998</v>
      </c>
    </row>
    <row r="394" spans="1:16" x14ac:dyDescent="0.25">
      <c r="A394" s="95" t="s">
        <v>350</v>
      </c>
      <c r="B394" s="95">
        <v>620.48159999999996</v>
      </c>
      <c r="C394" s="95">
        <v>7.9968000000000004</v>
      </c>
      <c r="D394" s="95">
        <v>628.47839999999997</v>
      </c>
      <c r="E394" s="95">
        <v>425</v>
      </c>
      <c r="F394" s="95">
        <v>194.51410000000001</v>
      </c>
      <c r="G394" s="95">
        <v>57.621499999999997</v>
      </c>
      <c r="H394" s="95">
        <v>88</v>
      </c>
      <c r="I394" s="95">
        <v>82.393500000000003</v>
      </c>
      <c r="J394" s="95">
        <v>4.2049000000000003</v>
      </c>
      <c r="K394" s="95">
        <v>25</v>
      </c>
      <c r="L394" s="95">
        <v>15.0206</v>
      </c>
      <c r="M394" s="95">
        <v>5.9875999999999996</v>
      </c>
      <c r="N394" s="95">
        <v>0</v>
      </c>
      <c r="O394" s="95">
        <v>0</v>
      </c>
      <c r="P394" s="95">
        <v>696.29240000000004</v>
      </c>
    </row>
    <row r="395" spans="1:16" x14ac:dyDescent="0.25">
      <c r="A395" s="95" t="s">
        <v>351</v>
      </c>
      <c r="B395" s="95">
        <v>546.2953</v>
      </c>
      <c r="C395" s="95">
        <v>15.093999999999999</v>
      </c>
      <c r="D395" s="95">
        <v>561.38930000000005</v>
      </c>
      <c r="E395" s="95">
        <v>124</v>
      </c>
      <c r="F395" s="95">
        <v>173.75</v>
      </c>
      <c r="G395" s="95"/>
      <c r="H395" s="95">
        <v>65</v>
      </c>
      <c r="I395" s="95">
        <v>73.598100000000002</v>
      </c>
      <c r="J395" s="95"/>
      <c r="K395" s="95"/>
      <c r="L395" s="95">
        <v>13.417199999999999</v>
      </c>
      <c r="M395" s="95"/>
      <c r="N395" s="95">
        <v>0</v>
      </c>
      <c r="O395" s="95">
        <v>0</v>
      </c>
      <c r="P395" s="95">
        <v>561.38930000000005</v>
      </c>
    </row>
    <row r="396" spans="1:16" x14ac:dyDescent="0.25">
      <c r="A396" s="95" t="s">
        <v>352</v>
      </c>
      <c r="B396" s="95">
        <v>634.19200000000001</v>
      </c>
      <c r="C396" s="95">
        <v>4.0766</v>
      </c>
      <c r="D396" s="95">
        <v>638.26859999999999</v>
      </c>
      <c r="E396" s="95">
        <v>106.25</v>
      </c>
      <c r="F396" s="95">
        <v>197.54409999999999</v>
      </c>
      <c r="G396" s="95"/>
      <c r="H396" s="95">
        <v>68</v>
      </c>
      <c r="I396" s="95">
        <v>83.677000000000007</v>
      </c>
      <c r="J396" s="95"/>
      <c r="K396" s="95"/>
      <c r="L396" s="95">
        <v>15.2546</v>
      </c>
      <c r="M396" s="95"/>
      <c r="N396" s="95">
        <v>0</v>
      </c>
      <c r="O396" s="95">
        <v>0</v>
      </c>
      <c r="P396" s="95">
        <v>638.26859999999999</v>
      </c>
    </row>
    <row r="397" spans="1:16" x14ac:dyDescent="0.25">
      <c r="A397" s="95" t="s">
        <v>353</v>
      </c>
      <c r="B397" s="97">
        <v>3824.2732999999998</v>
      </c>
      <c r="C397" s="95">
        <v>70.827299999999994</v>
      </c>
      <c r="D397" s="97">
        <v>3895.1006000000002</v>
      </c>
      <c r="E397" s="95">
        <v>848.7</v>
      </c>
      <c r="F397" s="97">
        <v>1205.5336</v>
      </c>
      <c r="G397" s="95"/>
      <c r="H397" s="95">
        <v>391</v>
      </c>
      <c r="I397" s="95">
        <v>510.64769999999999</v>
      </c>
      <c r="J397" s="95"/>
      <c r="K397" s="95">
        <v>56</v>
      </c>
      <c r="L397" s="95">
        <v>93.0929</v>
      </c>
      <c r="M397" s="95"/>
      <c r="N397" s="95">
        <v>0</v>
      </c>
      <c r="O397" s="95">
        <v>0</v>
      </c>
      <c r="P397" s="97">
        <v>3895.1006000000002</v>
      </c>
    </row>
    <row r="398" spans="1:16" x14ac:dyDescent="0.25">
      <c r="A398" s="95" t="s">
        <v>354</v>
      </c>
      <c r="B398" s="97">
        <v>10574.5465</v>
      </c>
      <c r="C398" s="95">
        <v>425.56939999999997</v>
      </c>
      <c r="D398" s="97">
        <v>11000.115900000001</v>
      </c>
      <c r="E398" s="97">
        <v>2972.9</v>
      </c>
      <c r="F398" s="97">
        <v>3404.5358999999999</v>
      </c>
      <c r="G398" s="95"/>
      <c r="H398" s="92">
        <v>1206</v>
      </c>
      <c r="I398" s="97">
        <v>1442.1152</v>
      </c>
      <c r="J398" s="95"/>
      <c r="K398" s="95">
        <v>686</v>
      </c>
      <c r="L398" s="95">
        <v>262.90280000000001</v>
      </c>
      <c r="M398" s="95">
        <v>253.85830000000001</v>
      </c>
      <c r="N398" s="95">
        <v>34.3889</v>
      </c>
      <c r="O398" s="95">
        <v>0</v>
      </c>
      <c r="P398" s="97">
        <v>11288.3631</v>
      </c>
    </row>
    <row r="399" spans="1:16" x14ac:dyDescent="0.25">
      <c r="A399" s="95" t="s">
        <v>355</v>
      </c>
      <c r="B399" s="97">
        <v>2417.4400999999998</v>
      </c>
      <c r="C399" s="95">
        <v>160.62870000000001</v>
      </c>
      <c r="D399" s="97">
        <v>2578.0688</v>
      </c>
      <c r="E399" s="97">
        <v>1118</v>
      </c>
      <c r="F399" s="95">
        <v>797.91229999999996</v>
      </c>
      <c r="G399" s="95">
        <v>80.021900000000002</v>
      </c>
      <c r="H399" s="95">
        <v>344</v>
      </c>
      <c r="I399" s="95">
        <v>337.98480000000001</v>
      </c>
      <c r="J399" s="95">
        <v>4.5114000000000001</v>
      </c>
      <c r="K399" s="95">
        <v>17</v>
      </c>
      <c r="L399" s="95">
        <v>61.6158</v>
      </c>
      <c r="M399" s="95"/>
      <c r="N399" s="95">
        <v>30.675699999999999</v>
      </c>
      <c r="O399" s="95">
        <v>0</v>
      </c>
      <c r="P399" s="97">
        <v>2693.2777999999998</v>
      </c>
    </row>
    <row r="400" spans="1:16" x14ac:dyDescent="0.25">
      <c r="A400" s="95" t="s">
        <v>356</v>
      </c>
      <c r="B400" s="95">
        <v>309.60090000000002</v>
      </c>
      <c r="C400" s="95">
        <v>17.875299999999999</v>
      </c>
      <c r="D400" s="95">
        <v>327.47620000000001</v>
      </c>
      <c r="E400" s="95">
        <v>327.22000000000003</v>
      </c>
      <c r="F400" s="95">
        <v>101.3539</v>
      </c>
      <c r="G400" s="95">
        <v>56.466500000000003</v>
      </c>
      <c r="H400" s="95">
        <v>47</v>
      </c>
      <c r="I400" s="95">
        <v>42.932099999999998</v>
      </c>
      <c r="J400" s="95">
        <v>3.0508999999999999</v>
      </c>
      <c r="K400" s="95"/>
      <c r="L400" s="95">
        <v>7.8266999999999998</v>
      </c>
      <c r="M400" s="95"/>
      <c r="N400" s="95">
        <v>12.0969</v>
      </c>
      <c r="O400" s="95">
        <v>0</v>
      </c>
      <c r="P400" s="95">
        <v>399.09050000000002</v>
      </c>
    </row>
    <row r="401" spans="1:16" x14ac:dyDescent="0.25">
      <c r="A401" s="95" t="s">
        <v>357</v>
      </c>
      <c r="B401" s="95">
        <v>235.9487</v>
      </c>
      <c r="C401" s="95">
        <v>12.2643</v>
      </c>
      <c r="D401" s="95">
        <v>248.21299999999999</v>
      </c>
      <c r="E401" s="95">
        <v>122</v>
      </c>
      <c r="F401" s="95">
        <v>76.821899999999999</v>
      </c>
      <c r="G401" s="95">
        <v>11.294499999999999</v>
      </c>
      <c r="H401" s="95">
        <v>48</v>
      </c>
      <c r="I401" s="95">
        <v>32.540700000000001</v>
      </c>
      <c r="J401" s="95">
        <v>11.5945</v>
      </c>
      <c r="K401" s="95">
        <v>2</v>
      </c>
      <c r="L401" s="95">
        <v>5.9322999999999997</v>
      </c>
      <c r="M401" s="95"/>
      <c r="N401" s="95">
        <v>0</v>
      </c>
      <c r="O401" s="95">
        <v>0</v>
      </c>
      <c r="P401" s="95">
        <v>271.10199999999998</v>
      </c>
    </row>
    <row r="402" spans="1:16" x14ac:dyDescent="0.25">
      <c r="A402" s="95" t="s">
        <v>358</v>
      </c>
      <c r="B402" s="95">
        <v>316.303</v>
      </c>
      <c r="C402" s="95">
        <v>14.084199999999999</v>
      </c>
      <c r="D402" s="95">
        <v>330.38720000000001</v>
      </c>
      <c r="E402" s="95">
        <v>302.55</v>
      </c>
      <c r="F402" s="95">
        <v>102.2548</v>
      </c>
      <c r="G402" s="95">
        <v>50.073799999999999</v>
      </c>
      <c r="H402" s="95">
        <v>48</v>
      </c>
      <c r="I402" s="95">
        <v>43.313800000000001</v>
      </c>
      <c r="J402" s="95">
        <v>3.5146999999999999</v>
      </c>
      <c r="K402" s="95"/>
      <c r="L402" s="95">
        <v>7.8963000000000001</v>
      </c>
      <c r="M402" s="95"/>
      <c r="N402" s="95">
        <v>0</v>
      </c>
      <c r="O402" s="95">
        <v>0</v>
      </c>
      <c r="P402" s="95">
        <v>383.97570000000002</v>
      </c>
    </row>
    <row r="403" spans="1:16" x14ac:dyDescent="0.25">
      <c r="A403" s="95" t="s">
        <v>359</v>
      </c>
      <c r="B403" s="95">
        <v>517.34439999999995</v>
      </c>
      <c r="C403" s="95">
        <v>2.3140000000000001</v>
      </c>
      <c r="D403" s="95">
        <v>519.65840000000003</v>
      </c>
      <c r="E403" s="95">
        <v>223</v>
      </c>
      <c r="F403" s="95">
        <v>160.83430000000001</v>
      </c>
      <c r="G403" s="95">
        <v>15.541399999999999</v>
      </c>
      <c r="H403" s="95">
        <v>67</v>
      </c>
      <c r="I403" s="95">
        <v>68.127200000000002</v>
      </c>
      <c r="J403" s="95"/>
      <c r="K403" s="95">
        <v>16</v>
      </c>
      <c r="L403" s="95">
        <v>12.4198</v>
      </c>
      <c r="M403" s="95">
        <v>2.1480999999999999</v>
      </c>
      <c r="N403" s="95">
        <v>7.4051999999999998</v>
      </c>
      <c r="O403" s="95">
        <v>0</v>
      </c>
      <c r="P403" s="95">
        <v>544.75310000000002</v>
      </c>
    </row>
    <row r="404" spans="1:16" x14ac:dyDescent="0.25">
      <c r="A404" s="95" t="s">
        <v>360</v>
      </c>
      <c r="B404" s="95">
        <v>646.64959999999996</v>
      </c>
      <c r="C404" s="95">
        <v>43.2363</v>
      </c>
      <c r="D404" s="95">
        <v>689.88589999999999</v>
      </c>
      <c r="E404" s="95">
        <v>393.94</v>
      </c>
      <c r="F404" s="95">
        <v>213.5197</v>
      </c>
      <c r="G404" s="95">
        <v>45.1051</v>
      </c>
      <c r="H404" s="95">
        <v>135</v>
      </c>
      <c r="I404" s="95">
        <v>90.444000000000003</v>
      </c>
      <c r="J404" s="95">
        <v>33.417000000000002</v>
      </c>
      <c r="K404" s="95">
        <v>2</v>
      </c>
      <c r="L404" s="95">
        <v>16.488299999999999</v>
      </c>
      <c r="M404" s="95"/>
      <c r="N404" s="95">
        <v>2.3708</v>
      </c>
      <c r="O404" s="95">
        <v>0</v>
      </c>
      <c r="P404" s="95">
        <v>770.77880000000005</v>
      </c>
    </row>
    <row r="405" spans="1:16" x14ac:dyDescent="0.25">
      <c r="A405" s="95" t="s">
        <v>550</v>
      </c>
      <c r="B405" s="95">
        <v>42.212899999999998</v>
      </c>
      <c r="C405" s="95">
        <v>0.1188</v>
      </c>
      <c r="D405" s="95">
        <v>26.831600000000002</v>
      </c>
      <c r="E405" s="95">
        <v>21</v>
      </c>
      <c r="F405" s="95">
        <v>13.101699999999999</v>
      </c>
      <c r="G405" s="95">
        <v>1.9745999999999999</v>
      </c>
      <c r="H405" s="95">
        <v>5</v>
      </c>
      <c r="I405" s="95">
        <v>3.5175999999999998</v>
      </c>
      <c r="J405" s="95">
        <v>1.1117999999999999</v>
      </c>
      <c r="K405" s="95"/>
      <c r="L405" s="95">
        <v>0.64129999999999998</v>
      </c>
      <c r="M405" s="95"/>
      <c r="N405" s="95">
        <v>0</v>
      </c>
      <c r="O405" s="95">
        <v>0</v>
      </c>
      <c r="P405" s="95">
        <v>45.418100000000003</v>
      </c>
    </row>
    <row r="406" spans="1:16" x14ac:dyDescent="0.25">
      <c r="A406" s="95" t="s">
        <v>361</v>
      </c>
      <c r="B406" s="95">
        <v>383.1053</v>
      </c>
      <c r="C406" s="95">
        <v>17.078700000000001</v>
      </c>
      <c r="D406" s="95">
        <v>400.18400000000003</v>
      </c>
      <c r="E406" s="95">
        <v>272.64</v>
      </c>
      <c r="F406" s="95">
        <v>123.8569</v>
      </c>
      <c r="G406" s="95">
        <v>37.195799999999998</v>
      </c>
      <c r="H406" s="95">
        <v>73</v>
      </c>
      <c r="I406" s="95">
        <v>52.464100000000002</v>
      </c>
      <c r="J406" s="95">
        <v>15.401899999999999</v>
      </c>
      <c r="K406" s="95"/>
      <c r="L406" s="95">
        <v>9.5643999999999991</v>
      </c>
      <c r="M406" s="95"/>
      <c r="N406" s="95">
        <v>3.468</v>
      </c>
      <c r="O406" s="95">
        <v>0</v>
      </c>
      <c r="P406" s="95">
        <v>456.24970000000002</v>
      </c>
    </row>
    <row r="407" spans="1:16" x14ac:dyDescent="0.25">
      <c r="A407" s="95" t="s">
        <v>362</v>
      </c>
      <c r="B407" s="95">
        <v>530.30899999999997</v>
      </c>
      <c r="C407" s="95">
        <v>18.356100000000001</v>
      </c>
      <c r="D407" s="95">
        <v>548.66510000000005</v>
      </c>
      <c r="E407" s="95">
        <v>339</v>
      </c>
      <c r="F407" s="95">
        <v>169.81180000000001</v>
      </c>
      <c r="G407" s="95">
        <v>42.296999999999997</v>
      </c>
      <c r="H407" s="95">
        <v>91</v>
      </c>
      <c r="I407" s="95">
        <v>71.930000000000007</v>
      </c>
      <c r="J407" s="95">
        <v>14.3025</v>
      </c>
      <c r="K407" s="95"/>
      <c r="L407" s="95">
        <v>13.113099999999999</v>
      </c>
      <c r="M407" s="95"/>
      <c r="N407" s="95">
        <v>9.4376999999999995</v>
      </c>
      <c r="O407" s="95">
        <v>0</v>
      </c>
      <c r="P407" s="95">
        <v>614.70230000000004</v>
      </c>
    </row>
    <row r="408" spans="1:16" x14ac:dyDescent="0.25">
      <c r="A408" s="95" t="s">
        <v>363</v>
      </c>
      <c r="B408" s="97">
        <v>4022.3717000000001</v>
      </c>
      <c r="C408" s="95">
        <v>112.9264</v>
      </c>
      <c r="D408" s="97">
        <v>4135.2981</v>
      </c>
      <c r="E408" s="97">
        <v>2450.02</v>
      </c>
      <c r="F408" s="97">
        <v>1279.8748000000001</v>
      </c>
      <c r="G408" s="95">
        <v>187.24950000000001</v>
      </c>
      <c r="H408" s="95">
        <v>1063</v>
      </c>
      <c r="I408" s="95">
        <v>542.13760000000002</v>
      </c>
      <c r="J408" s="95">
        <v>256.8526</v>
      </c>
      <c r="K408" s="95">
        <v>242</v>
      </c>
      <c r="L408" s="95">
        <v>98.833600000000004</v>
      </c>
      <c r="M408" s="95">
        <v>66.386899999999997</v>
      </c>
      <c r="N408" s="95">
        <v>41.043500000000002</v>
      </c>
      <c r="O408" s="95">
        <v>0</v>
      </c>
      <c r="P408" s="97">
        <v>4686.8306000000002</v>
      </c>
    </row>
    <row r="409" spans="1:16" x14ac:dyDescent="0.25">
      <c r="A409" s="95" t="s">
        <v>364</v>
      </c>
      <c r="B409" s="95">
        <v>771.34339999999997</v>
      </c>
      <c r="C409" s="95">
        <v>28.1281</v>
      </c>
      <c r="D409" s="95">
        <v>799.47149999999999</v>
      </c>
      <c r="E409" s="95">
        <v>444</v>
      </c>
      <c r="F409" s="95">
        <v>247.43639999999999</v>
      </c>
      <c r="G409" s="95">
        <v>49.140900000000002</v>
      </c>
      <c r="H409" s="95">
        <v>74</v>
      </c>
      <c r="I409" s="95">
        <v>104.8107</v>
      </c>
      <c r="J409" s="95"/>
      <c r="K409" s="95"/>
      <c r="L409" s="95">
        <v>19.107399999999998</v>
      </c>
      <c r="M409" s="95"/>
      <c r="N409" s="95">
        <v>0</v>
      </c>
      <c r="O409" s="95">
        <v>0</v>
      </c>
      <c r="P409" s="95">
        <v>848.61239999999998</v>
      </c>
    </row>
    <row r="410" spans="1:16" x14ac:dyDescent="0.25">
      <c r="A410" s="95" t="s">
        <v>365</v>
      </c>
      <c r="B410" s="95">
        <v>487.59640000000002</v>
      </c>
      <c r="C410" s="95">
        <v>25.251000000000001</v>
      </c>
      <c r="D410" s="95">
        <v>512.84739999999999</v>
      </c>
      <c r="E410" s="95">
        <v>190.76</v>
      </c>
      <c r="F410" s="95">
        <v>158.72630000000001</v>
      </c>
      <c r="G410" s="95">
        <v>8.0084</v>
      </c>
      <c r="H410" s="95">
        <v>64</v>
      </c>
      <c r="I410" s="95">
        <v>67.234300000000005</v>
      </c>
      <c r="J410" s="95"/>
      <c r="K410" s="95"/>
      <c r="L410" s="95">
        <v>12.257099999999999</v>
      </c>
      <c r="M410" s="95"/>
      <c r="N410" s="95">
        <v>4.9010999999999996</v>
      </c>
      <c r="O410" s="95">
        <v>0</v>
      </c>
      <c r="P410" s="95">
        <v>525.75689999999997</v>
      </c>
    </row>
    <row r="411" spans="1:16" x14ac:dyDescent="0.25">
      <c r="A411" s="95" t="s">
        <v>366</v>
      </c>
      <c r="B411" s="97">
        <v>1299.8536999999999</v>
      </c>
      <c r="C411" s="95">
        <v>46.330399999999997</v>
      </c>
      <c r="D411" s="97">
        <v>1346.1840999999999</v>
      </c>
      <c r="E411" s="95"/>
      <c r="F411" s="95">
        <v>416.64400000000001</v>
      </c>
      <c r="G411" s="95"/>
      <c r="H411" s="95"/>
      <c r="I411" s="95">
        <v>176.4847</v>
      </c>
      <c r="J411" s="95"/>
      <c r="K411" s="95"/>
      <c r="L411" s="95">
        <v>32.1738</v>
      </c>
      <c r="M411" s="95"/>
      <c r="N411" s="95">
        <v>14.5504</v>
      </c>
      <c r="O411" s="95">
        <v>0</v>
      </c>
      <c r="P411" s="97">
        <v>1360.7345</v>
      </c>
    </row>
    <row r="412" spans="1:16" x14ac:dyDescent="0.25">
      <c r="A412" s="95" t="s">
        <v>367</v>
      </c>
      <c r="B412" s="95">
        <v>581.31780000000003</v>
      </c>
      <c r="C412" s="95">
        <v>36.363900000000001</v>
      </c>
      <c r="D412" s="95">
        <v>617.68169999999998</v>
      </c>
      <c r="E412" s="95">
        <v>293.63</v>
      </c>
      <c r="F412" s="95">
        <v>191.17250000000001</v>
      </c>
      <c r="G412" s="95">
        <v>25.6144</v>
      </c>
      <c r="H412" s="95">
        <v>75</v>
      </c>
      <c r="I412" s="95">
        <v>80.978099999999998</v>
      </c>
      <c r="J412" s="95"/>
      <c r="K412" s="95">
        <v>13</v>
      </c>
      <c r="L412" s="95">
        <v>14.762600000000001</v>
      </c>
      <c r="M412" s="95"/>
      <c r="N412" s="95">
        <v>4.8078000000000003</v>
      </c>
      <c r="O412" s="95">
        <v>0</v>
      </c>
      <c r="P412" s="95">
        <v>648.10389999999995</v>
      </c>
    </row>
    <row r="413" spans="1:16" x14ac:dyDescent="0.25">
      <c r="A413" s="95" t="s">
        <v>368</v>
      </c>
      <c r="B413" s="95">
        <v>748.32389999999998</v>
      </c>
      <c r="C413" s="95">
        <v>25.695699999999999</v>
      </c>
      <c r="D413" s="95">
        <v>774.01959999999997</v>
      </c>
      <c r="E413" s="95">
        <v>317.52</v>
      </c>
      <c r="F413" s="95">
        <v>239.5591</v>
      </c>
      <c r="G413" s="95">
        <v>19.490200000000002</v>
      </c>
      <c r="H413" s="95">
        <v>123</v>
      </c>
      <c r="I413" s="95">
        <v>101.474</v>
      </c>
      <c r="J413" s="95">
        <v>16.144500000000001</v>
      </c>
      <c r="K413" s="95"/>
      <c r="L413" s="95">
        <v>18.499099999999999</v>
      </c>
      <c r="M413" s="95"/>
      <c r="N413" s="95">
        <v>0</v>
      </c>
      <c r="O413" s="95">
        <v>0</v>
      </c>
      <c r="P413" s="95">
        <v>809.65430000000003</v>
      </c>
    </row>
    <row r="414" spans="1:16" x14ac:dyDescent="0.25">
      <c r="A414" s="95" t="s">
        <v>369</v>
      </c>
      <c r="B414" s="95">
        <v>300.66759999999999</v>
      </c>
      <c r="C414" s="95">
        <v>2.6871999999999998</v>
      </c>
      <c r="D414" s="95">
        <v>303.35480000000001</v>
      </c>
      <c r="E414" s="95">
        <v>85.43</v>
      </c>
      <c r="F414" s="95">
        <v>93.888300000000001</v>
      </c>
      <c r="G414" s="95"/>
      <c r="H414" s="95">
        <v>39</v>
      </c>
      <c r="I414" s="95">
        <v>39.769799999999996</v>
      </c>
      <c r="J414" s="95"/>
      <c r="K414" s="95"/>
      <c r="L414" s="95">
        <v>7.2502000000000004</v>
      </c>
      <c r="M414" s="95"/>
      <c r="N414" s="95">
        <v>0</v>
      </c>
      <c r="O414" s="95">
        <v>0</v>
      </c>
      <c r="P414" s="95">
        <v>303.35480000000001</v>
      </c>
    </row>
    <row r="415" spans="1:16" x14ac:dyDescent="0.25">
      <c r="A415" s="95" t="s">
        <v>551</v>
      </c>
      <c r="B415" s="95">
        <v>111.5742</v>
      </c>
      <c r="C415" s="95"/>
      <c r="D415" s="95">
        <v>78.854200000000006</v>
      </c>
      <c r="E415" s="95">
        <v>53.4</v>
      </c>
      <c r="F415" s="95">
        <v>34.532200000000003</v>
      </c>
      <c r="G415" s="95">
        <v>4.7168999999999999</v>
      </c>
      <c r="H415" s="95">
        <v>20</v>
      </c>
      <c r="I415" s="95">
        <v>10.3378</v>
      </c>
      <c r="J415" s="95">
        <v>7.2466999999999997</v>
      </c>
      <c r="K415" s="95"/>
      <c r="L415" s="95">
        <v>1.8846000000000001</v>
      </c>
      <c r="M415" s="95"/>
      <c r="N415" s="95">
        <v>0</v>
      </c>
      <c r="O415" s="95">
        <v>0</v>
      </c>
      <c r="P415" s="95">
        <v>123.5378</v>
      </c>
    </row>
    <row r="416" spans="1:16" x14ac:dyDescent="0.25">
      <c r="A416" s="95" t="s">
        <v>370</v>
      </c>
      <c r="B416" s="95">
        <v>176.95359999999999</v>
      </c>
      <c r="C416" s="95"/>
      <c r="D416" s="95">
        <v>176.95359999999999</v>
      </c>
      <c r="E416" s="95">
        <v>91</v>
      </c>
      <c r="F416" s="95">
        <v>54.767099999999999</v>
      </c>
      <c r="G416" s="95">
        <v>9.0581999999999994</v>
      </c>
      <c r="H416" s="95">
        <v>30</v>
      </c>
      <c r="I416" s="95">
        <v>23.198599999999999</v>
      </c>
      <c r="J416" s="95">
        <v>5.101</v>
      </c>
      <c r="K416" s="95"/>
      <c r="L416" s="95">
        <v>4.2291999999999996</v>
      </c>
      <c r="M416" s="95"/>
      <c r="N416" s="95">
        <v>0</v>
      </c>
      <c r="O416" s="95">
        <v>0</v>
      </c>
      <c r="P416" s="95">
        <v>191.11279999999999</v>
      </c>
    </row>
    <row r="417" spans="1:16" x14ac:dyDescent="0.25">
      <c r="A417" s="95" t="s">
        <v>371</v>
      </c>
      <c r="B417" s="95">
        <v>562.971</v>
      </c>
      <c r="C417" s="95">
        <v>6.7207999999999997</v>
      </c>
      <c r="D417" s="95">
        <v>569.69179999999994</v>
      </c>
      <c r="E417" s="95">
        <v>337</v>
      </c>
      <c r="F417" s="95">
        <v>176.31960000000001</v>
      </c>
      <c r="G417" s="95">
        <v>40.170099999999998</v>
      </c>
      <c r="H417" s="95">
        <v>90</v>
      </c>
      <c r="I417" s="95">
        <v>74.686599999999999</v>
      </c>
      <c r="J417" s="95">
        <v>11.485099999999999</v>
      </c>
      <c r="K417" s="95"/>
      <c r="L417" s="95">
        <v>13.615600000000001</v>
      </c>
      <c r="M417" s="95"/>
      <c r="N417" s="95">
        <v>0</v>
      </c>
      <c r="O417" s="95">
        <v>0</v>
      </c>
      <c r="P417" s="95">
        <v>621.34699999999998</v>
      </c>
    </row>
    <row r="418" spans="1:16" x14ac:dyDescent="0.25">
      <c r="A418" s="95" t="s">
        <v>372</v>
      </c>
      <c r="B418" s="97">
        <v>1770.4092000000001</v>
      </c>
      <c r="C418" s="95">
        <v>28.7515</v>
      </c>
      <c r="D418" s="97">
        <v>1799.1606999999999</v>
      </c>
      <c r="E418" s="95">
        <v>1052.95</v>
      </c>
      <c r="F418" s="95">
        <v>556.84019999999998</v>
      </c>
      <c r="G418" s="95">
        <v>124.0274</v>
      </c>
      <c r="H418" s="95">
        <v>354</v>
      </c>
      <c r="I418" s="95">
        <v>235.87</v>
      </c>
      <c r="J418" s="95">
        <v>88.597499999999997</v>
      </c>
      <c r="K418" s="95">
        <v>12</v>
      </c>
      <c r="L418" s="95">
        <v>42.999899999999997</v>
      </c>
      <c r="M418" s="95"/>
      <c r="N418" s="95">
        <v>9.1426999999999996</v>
      </c>
      <c r="O418" s="95">
        <v>0</v>
      </c>
      <c r="P418" s="97">
        <v>2020.9283</v>
      </c>
    </row>
    <row r="419" spans="1:16" x14ac:dyDescent="0.25">
      <c r="A419" s="95" t="s">
        <v>373</v>
      </c>
      <c r="B419" s="97">
        <v>1018.0871</v>
      </c>
      <c r="C419" s="95">
        <v>32.244199999999999</v>
      </c>
      <c r="D419" s="97">
        <v>1050.3313000000001</v>
      </c>
      <c r="E419" s="95">
        <v>251</v>
      </c>
      <c r="F419" s="95">
        <v>325.07749999999999</v>
      </c>
      <c r="G419" s="95"/>
      <c r="H419" s="95">
        <v>126</v>
      </c>
      <c r="I419" s="95">
        <v>137.69839999999999</v>
      </c>
      <c r="J419" s="95"/>
      <c r="K419" s="95"/>
      <c r="L419" s="95">
        <v>25.102900000000002</v>
      </c>
      <c r="M419" s="95"/>
      <c r="N419" s="95">
        <v>0</v>
      </c>
      <c r="O419" s="95">
        <v>0</v>
      </c>
      <c r="P419" s="97">
        <v>1050.3313000000001</v>
      </c>
    </row>
    <row r="420" spans="1:16" x14ac:dyDescent="0.25">
      <c r="A420" s="95" t="s">
        <v>374</v>
      </c>
      <c r="B420" s="95">
        <v>257.36779999999999</v>
      </c>
      <c r="C420" s="95">
        <v>2.2951999999999999</v>
      </c>
      <c r="D420" s="95">
        <v>259.66300000000001</v>
      </c>
      <c r="E420" s="95">
        <v>122.88</v>
      </c>
      <c r="F420" s="95">
        <v>80.365700000000004</v>
      </c>
      <c r="G420" s="95">
        <v>10.6286</v>
      </c>
      <c r="H420" s="95">
        <v>49</v>
      </c>
      <c r="I420" s="95">
        <v>34.041800000000002</v>
      </c>
      <c r="J420" s="95">
        <v>11.2186</v>
      </c>
      <c r="K420" s="95"/>
      <c r="L420" s="95">
        <v>6.2058999999999997</v>
      </c>
      <c r="M420" s="95"/>
      <c r="N420" s="95">
        <v>4.5697999999999999</v>
      </c>
      <c r="O420" s="95">
        <v>0</v>
      </c>
      <c r="P420" s="95">
        <v>286.08</v>
      </c>
    </row>
    <row r="421" spans="1:16" x14ac:dyDescent="0.25">
      <c r="A421" s="95" t="s">
        <v>375</v>
      </c>
      <c r="B421" s="95">
        <v>195.06479999999999</v>
      </c>
      <c r="C421" s="95">
        <v>1.6254</v>
      </c>
      <c r="D421" s="95">
        <v>196.6902</v>
      </c>
      <c r="E421" s="95">
        <v>98.53</v>
      </c>
      <c r="F421" s="95">
        <v>60.875599999999999</v>
      </c>
      <c r="G421" s="95">
        <v>9.4136000000000006</v>
      </c>
      <c r="H421" s="95">
        <v>29</v>
      </c>
      <c r="I421" s="95">
        <v>25.786100000000001</v>
      </c>
      <c r="J421" s="95">
        <v>2.4104000000000001</v>
      </c>
      <c r="K421" s="95"/>
      <c r="L421" s="95">
        <v>4.7008999999999999</v>
      </c>
      <c r="M421" s="95"/>
      <c r="N421" s="95">
        <v>0</v>
      </c>
      <c r="O421" s="95">
        <v>0</v>
      </c>
      <c r="P421" s="95">
        <v>208.51419999999999</v>
      </c>
    </row>
    <row r="422" spans="1:16" x14ac:dyDescent="0.25">
      <c r="A422" s="95" t="s">
        <v>376</v>
      </c>
      <c r="B422" s="97">
        <v>1344.7674</v>
      </c>
      <c r="C422" s="95">
        <v>26.893799999999999</v>
      </c>
      <c r="D422" s="97">
        <v>1371.6612</v>
      </c>
      <c r="E422" s="95">
        <v>606.64</v>
      </c>
      <c r="F422" s="95">
        <v>424.52910000000003</v>
      </c>
      <c r="G422" s="95">
        <v>45.527700000000003</v>
      </c>
      <c r="H422" s="95">
        <v>181</v>
      </c>
      <c r="I422" s="95">
        <v>179.82480000000001</v>
      </c>
      <c r="J422" s="95">
        <v>0.88139999999999996</v>
      </c>
      <c r="K422" s="95"/>
      <c r="L422" s="95">
        <v>32.782699999999998</v>
      </c>
      <c r="M422" s="95"/>
      <c r="N422" s="95">
        <v>0</v>
      </c>
      <c r="O422" s="95">
        <v>0</v>
      </c>
      <c r="P422" s="97">
        <v>1418.0703000000001</v>
      </c>
    </row>
    <row r="423" spans="1:16" x14ac:dyDescent="0.25">
      <c r="A423" s="95" t="s">
        <v>552</v>
      </c>
      <c r="B423" s="95">
        <v>46.5916</v>
      </c>
      <c r="C423" s="95">
        <v>6.7000000000000002E-3</v>
      </c>
      <c r="D423" s="95">
        <v>29.267399999999999</v>
      </c>
      <c r="E423" s="95">
        <v>29.95</v>
      </c>
      <c r="F423" s="95">
        <v>14.4222</v>
      </c>
      <c r="G423" s="95">
        <v>3.8820000000000001</v>
      </c>
      <c r="H423" s="95">
        <v>5</v>
      </c>
      <c r="I423" s="95">
        <v>3.8370000000000002</v>
      </c>
      <c r="J423" s="95">
        <v>0.87229999999999996</v>
      </c>
      <c r="K423" s="95"/>
      <c r="L423" s="95">
        <v>0.69950000000000001</v>
      </c>
      <c r="M423" s="95"/>
      <c r="N423" s="95">
        <v>0</v>
      </c>
      <c r="O423" s="95">
        <v>0</v>
      </c>
      <c r="P423" s="95">
        <v>51.352600000000002</v>
      </c>
    </row>
    <row r="424" spans="1:16" x14ac:dyDescent="0.25">
      <c r="A424" s="95" t="s">
        <v>377</v>
      </c>
      <c r="B424" s="95">
        <v>384.46609999999998</v>
      </c>
      <c r="C424" s="95">
        <v>8.1397999999999993</v>
      </c>
      <c r="D424" s="95">
        <v>392.60590000000002</v>
      </c>
      <c r="E424" s="95">
        <v>265</v>
      </c>
      <c r="F424" s="95">
        <v>121.5115</v>
      </c>
      <c r="G424" s="95">
        <v>35.872100000000003</v>
      </c>
      <c r="H424" s="95">
        <v>48</v>
      </c>
      <c r="I424" s="95">
        <v>51.470599999999997</v>
      </c>
      <c r="J424" s="95"/>
      <c r="K424" s="95"/>
      <c r="L424" s="95">
        <v>9.3833000000000002</v>
      </c>
      <c r="M424" s="95"/>
      <c r="N424" s="95">
        <v>7.8769999999999998</v>
      </c>
      <c r="O424" s="95">
        <v>0</v>
      </c>
      <c r="P424" s="95">
        <v>436.35500000000002</v>
      </c>
    </row>
    <row r="425" spans="1:16" x14ac:dyDescent="0.25">
      <c r="A425" s="95" t="s">
        <v>378</v>
      </c>
      <c r="B425" s="95">
        <v>203.3716</v>
      </c>
      <c r="C425" s="95"/>
      <c r="D425" s="95">
        <v>203.3716</v>
      </c>
      <c r="E425" s="95">
        <v>150.5</v>
      </c>
      <c r="F425" s="95">
        <v>62.9435</v>
      </c>
      <c r="G425" s="95">
        <v>21.889099999999999</v>
      </c>
      <c r="H425" s="95">
        <v>33</v>
      </c>
      <c r="I425" s="95">
        <v>26.661999999999999</v>
      </c>
      <c r="J425" s="95">
        <v>4.7534999999999998</v>
      </c>
      <c r="K425" s="95"/>
      <c r="L425" s="95">
        <v>4.8605999999999998</v>
      </c>
      <c r="M425" s="95"/>
      <c r="N425" s="95">
        <v>0</v>
      </c>
      <c r="O425" s="95">
        <v>0</v>
      </c>
      <c r="P425" s="95">
        <v>230.01419999999999</v>
      </c>
    </row>
    <row r="426" spans="1:16" x14ac:dyDescent="0.25">
      <c r="A426" s="95" t="s">
        <v>379</v>
      </c>
      <c r="B426" s="95">
        <v>157.3143</v>
      </c>
      <c r="C426" s="95"/>
      <c r="D426" s="95">
        <v>157.3143</v>
      </c>
      <c r="E426" s="95">
        <v>100</v>
      </c>
      <c r="F426" s="95">
        <v>48.688800000000001</v>
      </c>
      <c r="G426" s="95">
        <v>12.8278</v>
      </c>
      <c r="H426" s="95">
        <v>47</v>
      </c>
      <c r="I426" s="95">
        <v>20.623899999999999</v>
      </c>
      <c r="J426" s="95">
        <v>19.7821</v>
      </c>
      <c r="K426" s="95"/>
      <c r="L426" s="95">
        <v>3.7597999999999998</v>
      </c>
      <c r="M426" s="95"/>
      <c r="N426" s="95">
        <v>0</v>
      </c>
      <c r="O426" s="95">
        <v>0</v>
      </c>
      <c r="P426" s="95">
        <v>189.92420000000001</v>
      </c>
    </row>
    <row r="427" spans="1:16" x14ac:dyDescent="0.25">
      <c r="A427" s="95" t="s">
        <v>380</v>
      </c>
      <c r="B427" s="95">
        <v>347.66480000000001</v>
      </c>
      <c r="C427" s="95"/>
      <c r="D427" s="95">
        <v>347.66480000000001</v>
      </c>
      <c r="E427" s="95">
        <v>237</v>
      </c>
      <c r="F427" s="95">
        <v>107.6023</v>
      </c>
      <c r="G427" s="95">
        <v>32.349400000000003</v>
      </c>
      <c r="H427" s="95">
        <v>46</v>
      </c>
      <c r="I427" s="95">
        <v>45.578899999999997</v>
      </c>
      <c r="J427" s="95">
        <v>0.31590000000000001</v>
      </c>
      <c r="K427" s="95"/>
      <c r="L427" s="95">
        <v>8.3092000000000006</v>
      </c>
      <c r="M427" s="95"/>
      <c r="N427" s="95">
        <v>0</v>
      </c>
      <c r="O427" s="95">
        <v>0</v>
      </c>
      <c r="P427" s="95">
        <v>380.33010000000002</v>
      </c>
    </row>
    <row r="428" spans="1:16" x14ac:dyDescent="0.25">
      <c r="A428" s="95" t="s">
        <v>381</v>
      </c>
      <c r="B428" s="97">
        <v>1356.6178</v>
      </c>
      <c r="C428" s="95">
        <v>26.981400000000001</v>
      </c>
      <c r="D428" s="97">
        <v>1383.5992000000001</v>
      </c>
      <c r="E428" s="95">
        <v>1025.19</v>
      </c>
      <c r="F428" s="95">
        <v>428.22399999999999</v>
      </c>
      <c r="G428" s="95">
        <v>149.2415</v>
      </c>
      <c r="H428" s="95">
        <v>190</v>
      </c>
      <c r="I428" s="95">
        <v>181.38990000000001</v>
      </c>
      <c r="J428" s="95">
        <v>6.4576000000000002</v>
      </c>
      <c r="K428" s="95"/>
      <c r="L428" s="95">
        <v>33.067999999999998</v>
      </c>
      <c r="M428" s="95"/>
      <c r="N428" s="95">
        <v>0</v>
      </c>
      <c r="O428" s="95">
        <v>0</v>
      </c>
      <c r="P428" s="97">
        <v>1539.2982999999999</v>
      </c>
    </row>
    <row r="429" spans="1:16" x14ac:dyDescent="0.25">
      <c r="A429" s="95" t="s">
        <v>553</v>
      </c>
      <c r="B429" s="95">
        <v>134.23769999999999</v>
      </c>
      <c r="C429" s="95">
        <v>7.9663000000000004</v>
      </c>
      <c r="D429" s="95">
        <v>114.1001</v>
      </c>
      <c r="E429" s="95">
        <v>104</v>
      </c>
      <c r="F429" s="95">
        <v>44.012099999999997</v>
      </c>
      <c r="G429" s="95">
        <v>14.997</v>
      </c>
      <c r="H429" s="95">
        <v>16</v>
      </c>
      <c r="I429" s="95">
        <v>14.958500000000001</v>
      </c>
      <c r="J429" s="95">
        <v>0.78110000000000002</v>
      </c>
      <c r="K429" s="95"/>
      <c r="L429" s="95">
        <v>2.7269999999999999</v>
      </c>
      <c r="M429" s="95"/>
      <c r="N429" s="95">
        <v>2.4893000000000001</v>
      </c>
      <c r="O429" s="95">
        <v>0</v>
      </c>
      <c r="P429" s="95">
        <v>160.47139999999999</v>
      </c>
    </row>
    <row r="430" spans="1:16" x14ac:dyDescent="0.25">
      <c r="A430" s="95" t="s">
        <v>554</v>
      </c>
      <c r="B430" s="95">
        <v>129.32480000000001</v>
      </c>
      <c r="C430" s="95">
        <v>2.6700000000000002E-2</v>
      </c>
      <c r="D430" s="95">
        <v>101.6554</v>
      </c>
      <c r="E430" s="95">
        <v>88.13</v>
      </c>
      <c r="F430" s="95">
        <v>40.034300000000002</v>
      </c>
      <c r="G430" s="95">
        <v>12.023899999999999</v>
      </c>
      <c r="H430" s="95">
        <v>21</v>
      </c>
      <c r="I430" s="95">
        <v>13.327</v>
      </c>
      <c r="J430" s="95">
        <v>5.7546999999999997</v>
      </c>
      <c r="K430" s="95"/>
      <c r="L430" s="95">
        <v>2.4296000000000002</v>
      </c>
      <c r="M430" s="95"/>
      <c r="N430" s="95">
        <v>0</v>
      </c>
      <c r="O430" s="95">
        <v>0</v>
      </c>
      <c r="P430" s="95">
        <v>147.1301</v>
      </c>
    </row>
    <row r="431" spans="1:16" x14ac:dyDescent="0.25">
      <c r="A431" s="95" t="s">
        <v>382</v>
      </c>
      <c r="B431" s="97">
        <v>15380.968699999999</v>
      </c>
      <c r="C431" s="95">
        <v>345.77010000000001</v>
      </c>
      <c r="D431" s="97">
        <v>15726.738799999999</v>
      </c>
      <c r="E431" s="97">
        <v>3119.41</v>
      </c>
      <c r="F431" s="97">
        <v>4867.4256999999998</v>
      </c>
      <c r="G431" s="95"/>
      <c r="H431" s="92">
        <v>2591</v>
      </c>
      <c r="I431" s="97">
        <v>2061.7755000000002</v>
      </c>
      <c r="J431" s="95">
        <v>396.91840000000002</v>
      </c>
      <c r="K431" s="95">
        <v>780</v>
      </c>
      <c r="L431" s="95">
        <v>375.8691</v>
      </c>
      <c r="M431" s="95">
        <v>242.4786</v>
      </c>
      <c r="N431" s="95">
        <v>0</v>
      </c>
      <c r="O431" s="95">
        <v>0</v>
      </c>
      <c r="P431" s="97">
        <v>16366.1358</v>
      </c>
    </row>
    <row r="432" spans="1:16" x14ac:dyDescent="0.25">
      <c r="A432" s="95" t="s">
        <v>383</v>
      </c>
      <c r="B432" s="97">
        <v>15034.215700000001</v>
      </c>
      <c r="C432" s="95">
        <v>141.2604</v>
      </c>
      <c r="D432" s="97">
        <v>15175.4761</v>
      </c>
      <c r="E432" s="97">
        <v>2308.44</v>
      </c>
      <c r="F432" s="97">
        <v>4696.8099000000002</v>
      </c>
      <c r="G432" s="95"/>
      <c r="H432" s="92">
        <v>2030</v>
      </c>
      <c r="I432" s="97">
        <v>1989.5048999999999</v>
      </c>
      <c r="J432" s="95">
        <v>30.371300000000002</v>
      </c>
      <c r="K432" s="95">
        <v>584</v>
      </c>
      <c r="L432" s="95">
        <v>362.69389999999999</v>
      </c>
      <c r="M432" s="95">
        <v>132.78370000000001</v>
      </c>
      <c r="N432" s="95">
        <v>0</v>
      </c>
      <c r="O432" s="95">
        <v>0</v>
      </c>
      <c r="P432" s="97">
        <v>15338.631100000001</v>
      </c>
    </row>
    <row r="433" spans="1:16" x14ac:dyDescent="0.25">
      <c r="A433" s="95" t="s">
        <v>384</v>
      </c>
      <c r="B433" s="97">
        <v>15949.988799999999</v>
      </c>
      <c r="C433" s="95">
        <v>223.13810000000001</v>
      </c>
      <c r="D433" s="97">
        <v>16173.126899999999</v>
      </c>
      <c r="E433" s="97">
        <v>2573.6799999999998</v>
      </c>
      <c r="F433" s="97">
        <v>5005.5828000000001</v>
      </c>
      <c r="G433" s="95"/>
      <c r="H433" s="92">
        <v>2615</v>
      </c>
      <c r="I433" s="97">
        <v>2120.2968999999998</v>
      </c>
      <c r="J433" s="95">
        <v>371.02730000000003</v>
      </c>
      <c r="K433" s="95">
        <v>336</v>
      </c>
      <c r="L433" s="95">
        <v>386.53769999999997</v>
      </c>
      <c r="M433" s="95"/>
      <c r="N433" s="95">
        <v>0</v>
      </c>
      <c r="O433" s="95">
        <v>0</v>
      </c>
      <c r="P433" s="97">
        <v>16544.154200000001</v>
      </c>
    </row>
    <row r="434" spans="1:16" x14ac:dyDescent="0.25">
      <c r="A434" s="95" t="s">
        <v>385</v>
      </c>
      <c r="B434" s="97">
        <v>4218.6841999999997</v>
      </c>
      <c r="C434" s="95"/>
      <c r="D434" s="97">
        <v>4218.6841999999997</v>
      </c>
      <c r="E434" s="97">
        <v>1586.29</v>
      </c>
      <c r="F434" s="97">
        <v>1305.6828</v>
      </c>
      <c r="G434" s="95">
        <v>70.151799999999994</v>
      </c>
      <c r="H434" s="95">
        <v>836</v>
      </c>
      <c r="I434" s="95">
        <v>553.06949999999995</v>
      </c>
      <c r="J434" s="95">
        <v>212.1979</v>
      </c>
      <c r="K434" s="95">
        <v>215</v>
      </c>
      <c r="L434" s="95">
        <v>100.8266</v>
      </c>
      <c r="M434" s="95">
        <v>68.504099999999994</v>
      </c>
      <c r="N434" s="95">
        <v>11.821199999999999</v>
      </c>
      <c r="O434" s="95">
        <v>0</v>
      </c>
      <c r="P434" s="97">
        <v>4581.3591999999999</v>
      </c>
    </row>
    <row r="435" spans="1:16" x14ac:dyDescent="0.25">
      <c r="A435" s="95" t="s">
        <v>386</v>
      </c>
      <c r="B435" s="97">
        <v>1979.1559999999999</v>
      </c>
      <c r="C435" s="95">
        <v>3.7944</v>
      </c>
      <c r="D435" s="97">
        <v>1982.9503999999999</v>
      </c>
      <c r="E435" s="95">
        <v>522.48</v>
      </c>
      <c r="F435" s="95">
        <v>613.72310000000004</v>
      </c>
      <c r="G435" s="95"/>
      <c r="H435" s="95">
        <v>327</v>
      </c>
      <c r="I435" s="95">
        <v>259.96480000000003</v>
      </c>
      <c r="J435" s="95">
        <v>50.276400000000002</v>
      </c>
      <c r="K435" s="95">
        <v>82</v>
      </c>
      <c r="L435" s="95">
        <v>47.392499999999998</v>
      </c>
      <c r="M435" s="95">
        <v>20.764500000000002</v>
      </c>
      <c r="N435" s="95">
        <v>12.830299999999999</v>
      </c>
      <c r="O435" s="95">
        <v>0</v>
      </c>
      <c r="P435" s="97">
        <v>2066.8216000000002</v>
      </c>
    </row>
    <row r="436" spans="1:16" x14ac:dyDescent="0.25">
      <c r="A436" s="95" t="s">
        <v>387</v>
      </c>
      <c r="B436" s="95">
        <v>277.35770000000002</v>
      </c>
      <c r="C436" s="95"/>
      <c r="D436" s="95">
        <v>277.35770000000002</v>
      </c>
      <c r="E436" s="95">
        <v>120</v>
      </c>
      <c r="F436" s="95">
        <v>85.842200000000005</v>
      </c>
      <c r="G436" s="95">
        <v>8.5394000000000005</v>
      </c>
      <c r="H436" s="95">
        <v>31</v>
      </c>
      <c r="I436" s="95">
        <v>36.361600000000003</v>
      </c>
      <c r="J436" s="95"/>
      <c r="K436" s="95"/>
      <c r="L436" s="95">
        <v>6.6288</v>
      </c>
      <c r="M436" s="95"/>
      <c r="N436" s="95">
        <v>0</v>
      </c>
      <c r="O436" s="95">
        <v>0</v>
      </c>
      <c r="P436" s="95">
        <v>285.89710000000002</v>
      </c>
    </row>
    <row r="437" spans="1:16" x14ac:dyDescent="0.25">
      <c r="A437" s="95" t="s">
        <v>555</v>
      </c>
      <c r="B437" s="95">
        <v>64.171599999999998</v>
      </c>
      <c r="C437" s="95">
        <v>6.2300000000000001E-2</v>
      </c>
      <c r="D437" s="95">
        <v>42.899299999999997</v>
      </c>
      <c r="E437" s="95">
        <v>54</v>
      </c>
      <c r="F437" s="95">
        <v>19.880400000000002</v>
      </c>
      <c r="G437" s="95">
        <v>8.5298999999999996</v>
      </c>
      <c r="H437" s="95">
        <v>4</v>
      </c>
      <c r="I437" s="95">
        <v>5.6241000000000003</v>
      </c>
      <c r="J437" s="95"/>
      <c r="K437" s="95"/>
      <c r="L437" s="95">
        <v>1.0253000000000001</v>
      </c>
      <c r="M437" s="95"/>
      <c r="N437" s="95">
        <v>1.8972</v>
      </c>
      <c r="O437" s="95">
        <v>0</v>
      </c>
      <c r="P437" s="95">
        <v>74.661000000000001</v>
      </c>
    </row>
    <row r="438" spans="1:16" x14ac:dyDescent="0.25">
      <c r="A438" s="95" t="s">
        <v>388</v>
      </c>
      <c r="B438" s="95">
        <v>362.80059999999997</v>
      </c>
      <c r="C438" s="95">
        <v>7.1333000000000002</v>
      </c>
      <c r="D438" s="95">
        <v>369.93389999999999</v>
      </c>
      <c r="E438" s="95">
        <v>246</v>
      </c>
      <c r="F438" s="95">
        <v>114.4945</v>
      </c>
      <c r="G438" s="95">
        <v>32.876399999999997</v>
      </c>
      <c r="H438" s="95">
        <v>49</v>
      </c>
      <c r="I438" s="95">
        <v>48.4983</v>
      </c>
      <c r="J438" s="95">
        <v>0.37619999999999998</v>
      </c>
      <c r="K438" s="95"/>
      <c r="L438" s="95">
        <v>8.8414000000000001</v>
      </c>
      <c r="M438" s="95"/>
      <c r="N438" s="95">
        <v>0</v>
      </c>
      <c r="O438" s="95">
        <v>0</v>
      </c>
      <c r="P438" s="95">
        <v>403.18650000000002</v>
      </c>
    </row>
    <row r="439" spans="1:16" x14ac:dyDescent="0.25">
      <c r="A439" s="95" t="s">
        <v>389</v>
      </c>
      <c r="B439" s="95">
        <v>442.08670000000001</v>
      </c>
      <c r="C439" s="95">
        <v>11.467700000000001</v>
      </c>
      <c r="D439" s="95">
        <v>453.55439999999999</v>
      </c>
      <c r="E439" s="95">
        <v>245.72</v>
      </c>
      <c r="F439" s="95">
        <v>140.3751</v>
      </c>
      <c r="G439" s="95">
        <v>26.336200000000002</v>
      </c>
      <c r="H439" s="95">
        <v>95</v>
      </c>
      <c r="I439" s="95">
        <v>59.460999999999999</v>
      </c>
      <c r="J439" s="95">
        <v>26.654299999999999</v>
      </c>
      <c r="K439" s="95"/>
      <c r="L439" s="95">
        <v>10.84</v>
      </c>
      <c r="M439" s="95"/>
      <c r="N439" s="95">
        <v>0</v>
      </c>
      <c r="O439" s="95">
        <v>0</v>
      </c>
      <c r="P439" s="95">
        <v>506.54489999999998</v>
      </c>
    </row>
    <row r="440" spans="1:16" x14ac:dyDescent="0.25">
      <c r="A440" s="95" t="s">
        <v>390</v>
      </c>
      <c r="B440" s="95">
        <v>447.9692</v>
      </c>
      <c r="C440" s="95">
        <v>2.0356000000000001</v>
      </c>
      <c r="D440" s="95">
        <v>450.00479999999999</v>
      </c>
      <c r="E440" s="95">
        <v>340.69</v>
      </c>
      <c r="F440" s="95">
        <v>139.2765</v>
      </c>
      <c r="G440" s="95">
        <v>50.353400000000001</v>
      </c>
      <c r="H440" s="95">
        <v>89</v>
      </c>
      <c r="I440" s="95">
        <v>58.995600000000003</v>
      </c>
      <c r="J440" s="95">
        <v>22.503299999999999</v>
      </c>
      <c r="K440" s="95"/>
      <c r="L440" s="95">
        <v>10.755100000000001</v>
      </c>
      <c r="M440" s="95"/>
      <c r="N440" s="95">
        <v>0</v>
      </c>
      <c r="O440" s="95">
        <v>0</v>
      </c>
      <c r="P440" s="95">
        <v>522.86149999999998</v>
      </c>
    </row>
    <row r="441" spans="1:16" x14ac:dyDescent="0.25">
      <c r="A441" s="95" t="s">
        <v>391</v>
      </c>
      <c r="B441" s="97">
        <v>3463.9094</v>
      </c>
      <c r="C441" s="95">
        <v>87.060699999999997</v>
      </c>
      <c r="D441" s="97">
        <v>3550.9701</v>
      </c>
      <c r="E441" s="97">
        <v>1832.83</v>
      </c>
      <c r="F441" s="97">
        <v>1099.0252</v>
      </c>
      <c r="G441" s="95">
        <v>183.4512</v>
      </c>
      <c r="H441" s="95">
        <v>346</v>
      </c>
      <c r="I441" s="95">
        <v>465.53219999999999</v>
      </c>
      <c r="J441" s="95"/>
      <c r="K441" s="95">
        <v>18</v>
      </c>
      <c r="L441" s="95">
        <v>84.868200000000002</v>
      </c>
      <c r="M441" s="95"/>
      <c r="N441" s="95">
        <v>16.839600000000001</v>
      </c>
      <c r="O441" s="95">
        <v>0</v>
      </c>
      <c r="P441" s="97">
        <v>3751.2609000000002</v>
      </c>
    </row>
    <row r="442" spans="1:16" x14ac:dyDescent="0.25">
      <c r="A442" s="95" t="s">
        <v>392</v>
      </c>
      <c r="B442" s="97">
        <v>2261.7730000000001</v>
      </c>
      <c r="C442" s="95">
        <v>56.969000000000001</v>
      </c>
      <c r="D442" s="97">
        <v>2318.7420000000002</v>
      </c>
      <c r="E442" s="95">
        <v>1356.21</v>
      </c>
      <c r="F442" s="95">
        <v>717.65060000000005</v>
      </c>
      <c r="G442" s="95">
        <v>159.63980000000001</v>
      </c>
      <c r="H442" s="95">
        <v>298</v>
      </c>
      <c r="I442" s="95">
        <v>303.9871</v>
      </c>
      <c r="J442" s="95"/>
      <c r="K442" s="95">
        <v>5</v>
      </c>
      <c r="L442" s="95">
        <v>55.417900000000003</v>
      </c>
      <c r="M442" s="95"/>
      <c r="N442" s="95">
        <v>0</v>
      </c>
      <c r="O442" s="95">
        <v>0</v>
      </c>
      <c r="P442" s="97">
        <v>2478.3818000000001</v>
      </c>
    </row>
    <row r="443" spans="1:16" x14ac:dyDescent="0.25">
      <c r="A443" s="95" t="s">
        <v>393</v>
      </c>
      <c r="B443" s="97">
        <v>1796.1633999999999</v>
      </c>
      <c r="C443" s="95">
        <v>79.253399999999999</v>
      </c>
      <c r="D443" s="97">
        <v>1875.4168</v>
      </c>
      <c r="E443" s="95">
        <v>1093.56</v>
      </c>
      <c r="F443" s="95">
        <v>580.44150000000002</v>
      </c>
      <c r="G443" s="95">
        <v>128.27959999999999</v>
      </c>
      <c r="H443" s="95">
        <v>268</v>
      </c>
      <c r="I443" s="95">
        <v>245.86709999999999</v>
      </c>
      <c r="J443" s="95">
        <v>16.599599999999999</v>
      </c>
      <c r="K443" s="95">
        <v>3</v>
      </c>
      <c r="L443" s="95">
        <v>44.822499999999998</v>
      </c>
      <c r="M443" s="95"/>
      <c r="N443" s="95">
        <v>13.9633</v>
      </c>
      <c r="O443" s="95">
        <v>0</v>
      </c>
      <c r="P443" s="97">
        <v>2034.2592999999999</v>
      </c>
    </row>
    <row r="444" spans="1:16" x14ac:dyDescent="0.25">
      <c r="A444" s="95" t="s">
        <v>394</v>
      </c>
      <c r="B444" s="95">
        <v>859.13329999999996</v>
      </c>
      <c r="C444" s="95">
        <v>64.318200000000004</v>
      </c>
      <c r="D444" s="95">
        <v>923.45150000000001</v>
      </c>
      <c r="E444" s="95">
        <v>536</v>
      </c>
      <c r="F444" s="95">
        <v>285.8082</v>
      </c>
      <c r="G444" s="95">
        <v>62.547899999999998</v>
      </c>
      <c r="H444" s="95">
        <v>164</v>
      </c>
      <c r="I444" s="95">
        <v>121.0645</v>
      </c>
      <c r="J444" s="95">
        <v>32.201599999999999</v>
      </c>
      <c r="K444" s="95"/>
      <c r="L444" s="95">
        <v>22.070499999999999</v>
      </c>
      <c r="M444" s="95"/>
      <c r="N444" s="95">
        <v>9.4337999999999997</v>
      </c>
      <c r="O444" s="95">
        <v>0</v>
      </c>
      <c r="P444" s="97">
        <v>1027.6348</v>
      </c>
    </row>
    <row r="445" spans="1:16" x14ac:dyDescent="0.25">
      <c r="A445" s="95" t="s">
        <v>395</v>
      </c>
      <c r="B445" s="97">
        <v>1634.019</v>
      </c>
      <c r="C445" s="95">
        <v>3.0198</v>
      </c>
      <c r="D445" s="97">
        <v>1637.0388</v>
      </c>
      <c r="E445" s="95">
        <v>726.12</v>
      </c>
      <c r="F445" s="95">
        <v>506.6635</v>
      </c>
      <c r="G445" s="95">
        <v>54.864100000000001</v>
      </c>
      <c r="H445" s="95">
        <v>296</v>
      </c>
      <c r="I445" s="95">
        <v>214.61580000000001</v>
      </c>
      <c r="J445" s="95">
        <v>61.038200000000003</v>
      </c>
      <c r="K445" s="95">
        <v>4</v>
      </c>
      <c r="L445" s="95">
        <v>39.1252</v>
      </c>
      <c r="M445" s="95"/>
      <c r="N445" s="95">
        <v>6.8390000000000004</v>
      </c>
      <c r="O445" s="95">
        <v>0</v>
      </c>
      <c r="P445" s="97">
        <v>1759.7800999999999</v>
      </c>
    </row>
    <row r="446" spans="1:16" x14ac:dyDescent="0.25">
      <c r="A446" s="95" t="s">
        <v>396</v>
      </c>
      <c r="B446" s="97">
        <v>13105.1049</v>
      </c>
      <c r="C446" s="95">
        <v>180.6216</v>
      </c>
      <c r="D446" s="97">
        <v>13285.726500000001</v>
      </c>
      <c r="E446" s="97">
        <v>8798.1</v>
      </c>
      <c r="F446" s="97">
        <v>4111.9323999999997</v>
      </c>
      <c r="G446" s="97">
        <v>1171.5418999999999</v>
      </c>
      <c r="H446" s="92">
        <v>2428</v>
      </c>
      <c r="I446" s="97">
        <v>1741.7587000000001</v>
      </c>
      <c r="J446" s="95">
        <v>514.68089999999995</v>
      </c>
      <c r="K446" s="95">
        <v>360</v>
      </c>
      <c r="L446" s="95">
        <v>317.52890000000002</v>
      </c>
      <c r="M446" s="95">
        <v>25.482700000000001</v>
      </c>
      <c r="N446" s="95">
        <v>277.8827</v>
      </c>
      <c r="O446" s="95">
        <v>0</v>
      </c>
      <c r="P446" s="97">
        <v>14760.6338</v>
      </c>
    </row>
    <row r="447" spans="1:16" x14ac:dyDescent="0.25">
      <c r="A447" s="95" t="s">
        <v>397</v>
      </c>
      <c r="B447" s="97">
        <v>7537.6958999999997</v>
      </c>
      <c r="C447" s="95">
        <v>77.684899999999999</v>
      </c>
      <c r="D447" s="97">
        <v>7615.3807999999999</v>
      </c>
      <c r="E447" s="97">
        <v>9218.15</v>
      </c>
      <c r="F447" s="97">
        <v>2356.9603999999999</v>
      </c>
      <c r="G447" s="97">
        <v>1715.2973999999999</v>
      </c>
      <c r="H447" s="92">
        <v>1336</v>
      </c>
      <c r="I447" s="95">
        <v>998.37639999999999</v>
      </c>
      <c r="J447" s="95">
        <v>253.21770000000001</v>
      </c>
      <c r="K447" s="95">
        <v>120</v>
      </c>
      <c r="L447" s="95">
        <v>182.0076</v>
      </c>
      <c r="M447" s="95"/>
      <c r="N447" s="95">
        <v>90.683800000000005</v>
      </c>
      <c r="O447" s="95">
        <v>0</v>
      </c>
      <c r="P447" s="97">
        <v>9421.3619999999992</v>
      </c>
    </row>
    <row r="448" spans="1:16" x14ac:dyDescent="0.25">
      <c r="A448" s="95" t="s">
        <v>398</v>
      </c>
      <c r="B448" s="97">
        <v>5354.9039000000002</v>
      </c>
      <c r="C448" s="95">
        <v>37.545999999999999</v>
      </c>
      <c r="D448" s="97">
        <v>5392.4498999999996</v>
      </c>
      <c r="E448" s="97">
        <v>2683.12</v>
      </c>
      <c r="F448" s="97">
        <v>1668.9631999999999</v>
      </c>
      <c r="G448" s="95">
        <v>253.53919999999999</v>
      </c>
      <c r="H448" s="95">
        <v>913</v>
      </c>
      <c r="I448" s="95">
        <v>706.9502</v>
      </c>
      <c r="J448" s="95">
        <v>154.53739999999999</v>
      </c>
      <c r="K448" s="95">
        <v>535</v>
      </c>
      <c r="L448" s="95">
        <v>128.87960000000001</v>
      </c>
      <c r="M448" s="95">
        <v>243.67230000000001</v>
      </c>
      <c r="N448" s="95">
        <v>2.1524000000000001</v>
      </c>
      <c r="O448" s="95">
        <v>0</v>
      </c>
      <c r="P448" s="97">
        <v>5891.8137999999999</v>
      </c>
    </row>
    <row r="449" spans="1:16" x14ac:dyDescent="0.25">
      <c r="A449" s="95" t="s">
        <v>399</v>
      </c>
      <c r="B449" s="97">
        <v>17282.920099999999</v>
      </c>
      <c r="C449" s="95">
        <v>149.52330000000001</v>
      </c>
      <c r="D449" s="97">
        <v>17432.4434</v>
      </c>
      <c r="E449" s="97">
        <v>1524.5</v>
      </c>
      <c r="F449" s="97">
        <v>5395.3411999999998</v>
      </c>
      <c r="G449" s="95"/>
      <c r="H449" s="92">
        <v>2430</v>
      </c>
      <c r="I449" s="97">
        <v>2285.3933000000002</v>
      </c>
      <c r="J449" s="95">
        <v>108.455</v>
      </c>
      <c r="K449" s="95">
        <v>626</v>
      </c>
      <c r="L449" s="95">
        <v>416.6354</v>
      </c>
      <c r="M449" s="95">
        <v>125.61879999999999</v>
      </c>
      <c r="N449" s="95">
        <v>0.90400000000000003</v>
      </c>
      <c r="O449" s="95">
        <v>0</v>
      </c>
      <c r="P449" s="97">
        <v>17558.966199999999</v>
      </c>
    </row>
    <row r="450" spans="1:16" x14ac:dyDescent="0.25">
      <c r="A450" s="95" t="s">
        <v>400</v>
      </c>
      <c r="B450" s="97">
        <v>5323.1427999999996</v>
      </c>
      <c r="C450" s="95">
        <v>62.720199999999998</v>
      </c>
      <c r="D450" s="97">
        <v>5385.8630000000003</v>
      </c>
      <c r="E450" s="95">
        <v>497.01</v>
      </c>
      <c r="F450" s="97">
        <v>1666.9246000000001</v>
      </c>
      <c r="G450" s="95"/>
      <c r="H450" s="95">
        <v>771</v>
      </c>
      <c r="I450" s="95">
        <v>706.08659999999998</v>
      </c>
      <c r="J450" s="95">
        <v>48.685000000000002</v>
      </c>
      <c r="K450" s="95">
        <v>86</v>
      </c>
      <c r="L450" s="95">
        <v>128.72210000000001</v>
      </c>
      <c r="M450" s="95"/>
      <c r="N450" s="95">
        <v>0</v>
      </c>
      <c r="O450" s="95">
        <v>0</v>
      </c>
      <c r="P450" s="97">
        <v>5385.8630000000003</v>
      </c>
    </row>
    <row r="451" spans="1:16" x14ac:dyDescent="0.25">
      <c r="A451" s="95" t="s">
        <v>401</v>
      </c>
      <c r="B451" s="97">
        <v>6518.1396999999997</v>
      </c>
      <c r="C451" s="95">
        <v>59.704799999999999</v>
      </c>
      <c r="D451" s="97">
        <v>6577.8445000000002</v>
      </c>
      <c r="E451" s="95">
        <v>950.62</v>
      </c>
      <c r="F451" s="97">
        <v>2035.8429000000001</v>
      </c>
      <c r="G451" s="95"/>
      <c r="H451" s="92">
        <v>1133</v>
      </c>
      <c r="I451" s="95">
        <v>862.35540000000003</v>
      </c>
      <c r="J451" s="95">
        <v>202.98339999999999</v>
      </c>
      <c r="K451" s="95">
        <v>352</v>
      </c>
      <c r="L451" s="95">
        <v>157.2105</v>
      </c>
      <c r="M451" s="95">
        <v>116.8737</v>
      </c>
      <c r="N451" s="95">
        <v>0</v>
      </c>
      <c r="O451" s="95">
        <v>0</v>
      </c>
      <c r="P451" s="97">
        <v>6694.7182000000003</v>
      </c>
    </row>
    <row r="452" spans="1:16" x14ac:dyDescent="0.25">
      <c r="A452" s="95" t="s">
        <v>402</v>
      </c>
      <c r="B452" s="97">
        <v>8740.5326000000005</v>
      </c>
      <c r="C452" s="95">
        <v>152.33789999999999</v>
      </c>
      <c r="D452" s="97">
        <v>8892.8705000000009</v>
      </c>
      <c r="E452" s="97">
        <v>2410.31</v>
      </c>
      <c r="F452" s="97">
        <v>2752.3434000000002</v>
      </c>
      <c r="G452" s="95"/>
      <c r="H452" s="92">
        <v>1426</v>
      </c>
      <c r="I452" s="97">
        <v>1165.8552999999999</v>
      </c>
      <c r="J452" s="95">
        <v>195.10849999999999</v>
      </c>
      <c r="K452" s="92">
        <v>1245</v>
      </c>
      <c r="L452" s="95">
        <v>212.53960000000001</v>
      </c>
      <c r="M452" s="95">
        <v>619.47619999999995</v>
      </c>
      <c r="N452" s="95">
        <v>0</v>
      </c>
      <c r="O452" s="95">
        <v>0</v>
      </c>
      <c r="P452" s="97">
        <v>9512.3467000000001</v>
      </c>
    </row>
    <row r="453" spans="1:16" x14ac:dyDescent="0.25">
      <c r="A453" s="95" t="s">
        <v>403</v>
      </c>
      <c r="B453" s="97">
        <v>14167.3843</v>
      </c>
      <c r="C453" s="95"/>
      <c r="D453" s="97">
        <v>14167.3843</v>
      </c>
      <c r="E453" s="97">
        <v>2434.7399999999998</v>
      </c>
      <c r="F453" s="97">
        <v>4384.8054000000002</v>
      </c>
      <c r="G453" s="95"/>
      <c r="H453" s="92">
        <v>2262</v>
      </c>
      <c r="I453" s="97">
        <v>1857.3441</v>
      </c>
      <c r="J453" s="95">
        <v>303.49189999999999</v>
      </c>
      <c r="K453" s="92">
        <v>1185</v>
      </c>
      <c r="L453" s="95">
        <v>338.60050000000001</v>
      </c>
      <c r="M453" s="95">
        <v>507.83969999999999</v>
      </c>
      <c r="N453" s="95">
        <v>0</v>
      </c>
      <c r="O453" s="95">
        <v>0</v>
      </c>
      <c r="P453" s="97">
        <v>14675.224</v>
      </c>
    </row>
    <row r="454" spans="1:16" x14ac:dyDescent="0.25">
      <c r="A454" s="95" t="s">
        <v>404</v>
      </c>
      <c r="B454" s="97">
        <v>2112.8200999999999</v>
      </c>
      <c r="C454" s="95">
        <v>69.508099999999999</v>
      </c>
      <c r="D454" s="97">
        <v>2182.3281999999999</v>
      </c>
      <c r="E454" s="95">
        <v>814.11</v>
      </c>
      <c r="F454" s="95">
        <v>675.43060000000003</v>
      </c>
      <c r="G454" s="95">
        <v>34.669899999999998</v>
      </c>
      <c r="H454" s="95">
        <v>380</v>
      </c>
      <c r="I454" s="95">
        <v>286.10320000000002</v>
      </c>
      <c r="J454" s="95">
        <v>70.422600000000003</v>
      </c>
      <c r="K454" s="95">
        <v>263</v>
      </c>
      <c r="L454" s="95">
        <v>52.157600000000002</v>
      </c>
      <c r="M454" s="95">
        <v>126.50539999999999</v>
      </c>
      <c r="N454" s="95">
        <v>0</v>
      </c>
      <c r="O454" s="95">
        <v>0</v>
      </c>
      <c r="P454" s="97">
        <v>2343.5034999999998</v>
      </c>
    </row>
    <row r="455" spans="1:16" x14ac:dyDescent="0.25">
      <c r="A455" s="95" t="s">
        <v>405</v>
      </c>
      <c r="B455" s="97">
        <v>1500.1528000000001</v>
      </c>
      <c r="C455" s="95">
        <v>61.356699999999996</v>
      </c>
      <c r="D455" s="97">
        <v>1561.5094999999999</v>
      </c>
      <c r="E455" s="95">
        <v>828.45</v>
      </c>
      <c r="F455" s="95">
        <v>483.28719999999998</v>
      </c>
      <c r="G455" s="95">
        <v>86.290700000000001</v>
      </c>
      <c r="H455" s="95">
        <v>233</v>
      </c>
      <c r="I455" s="95">
        <v>204.7139</v>
      </c>
      <c r="J455" s="95">
        <v>21.214600000000001</v>
      </c>
      <c r="K455" s="95">
        <v>313</v>
      </c>
      <c r="L455" s="95">
        <v>37.320099999999996</v>
      </c>
      <c r="M455" s="95">
        <v>165.40799999999999</v>
      </c>
      <c r="N455" s="95">
        <v>0</v>
      </c>
      <c r="O455" s="95">
        <v>0</v>
      </c>
      <c r="P455" s="97">
        <v>1813.2082</v>
      </c>
    </row>
    <row r="456" spans="1:16" x14ac:dyDescent="0.25">
      <c r="A456" s="95" t="s">
        <v>406</v>
      </c>
      <c r="B456" s="95">
        <v>604.40740000000005</v>
      </c>
      <c r="C456" s="95">
        <v>11.5898</v>
      </c>
      <c r="D456" s="95">
        <v>615.99720000000002</v>
      </c>
      <c r="E456" s="95">
        <v>85.68</v>
      </c>
      <c r="F456" s="95">
        <v>190.65110000000001</v>
      </c>
      <c r="G456" s="95"/>
      <c r="H456" s="95">
        <v>84</v>
      </c>
      <c r="I456" s="95">
        <v>80.757199999999997</v>
      </c>
      <c r="J456" s="95">
        <v>2.4321000000000002</v>
      </c>
      <c r="K456" s="95">
        <v>32</v>
      </c>
      <c r="L456" s="95">
        <v>14.722300000000001</v>
      </c>
      <c r="M456" s="95">
        <v>10.3666</v>
      </c>
      <c r="N456" s="95">
        <v>0.96279999999999999</v>
      </c>
      <c r="O456" s="95">
        <v>0</v>
      </c>
      <c r="P456" s="95">
        <v>627.32659999999998</v>
      </c>
    </row>
    <row r="457" spans="1:16" x14ac:dyDescent="0.25">
      <c r="A457" s="95" t="s">
        <v>407</v>
      </c>
      <c r="B457" s="97">
        <v>1946.8109999999999</v>
      </c>
      <c r="C457" s="95">
        <v>13.753399999999999</v>
      </c>
      <c r="D457" s="97">
        <v>1960.5644</v>
      </c>
      <c r="E457" s="95">
        <v>113.57</v>
      </c>
      <c r="F457" s="95">
        <v>606.79470000000003</v>
      </c>
      <c r="G457" s="95"/>
      <c r="H457" s="95">
        <v>222</v>
      </c>
      <c r="I457" s="95">
        <v>257.02999999999997</v>
      </c>
      <c r="J457" s="95"/>
      <c r="K457" s="95">
        <v>73</v>
      </c>
      <c r="L457" s="95">
        <v>46.857500000000002</v>
      </c>
      <c r="M457" s="95">
        <v>15.685499999999999</v>
      </c>
      <c r="N457" s="95">
        <v>0</v>
      </c>
      <c r="O457" s="95">
        <v>0</v>
      </c>
      <c r="P457" s="97">
        <v>1976.2499</v>
      </c>
    </row>
    <row r="458" spans="1:16" x14ac:dyDescent="0.25">
      <c r="A458" s="95" t="s">
        <v>408</v>
      </c>
      <c r="B458" s="95">
        <v>938.93439999999998</v>
      </c>
      <c r="C458" s="95">
        <v>29.6586</v>
      </c>
      <c r="D458" s="97">
        <v>968.59299999999996</v>
      </c>
      <c r="E458" s="95">
        <v>758.54</v>
      </c>
      <c r="F458" s="95">
        <v>299.77949999999998</v>
      </c>
      <c r="G458" s="95">
        <v>114.6901</v>
      </c>
      <c r="H458" s="95">
        <v>160</v>
      </c>
      <c r="I458" s="95">
        <v>126.9825</v>
      </c>
      <c r="J458" s="95">
        <v>24.763100000000001</v>
      </c>
      <c r="K458" s="95">
        <v>126</v>
      </c>
      <c r="L458" s="95">
        <v>23.1494</v>
      </c>
      <c r="M458" s="95">
        <v>61.7104</v>
      </c>
      <c r="N458" s="95">
        <v>5.5362</v>
      </c>
      <c r="O458" s="95">
        <v>0</v>
      </c>
      <c r="P458" s="97">
        <v>1150.5297</v>
      </c>
    </row>
    <row r="459" spans="1:16" x14ac:dyDescent="0.25">
      <c r="A459" s="95" t="s">
        <v>409</v>
      </c>
      <c r="B459" s="97">
        <v>1926.7129</v>
      </c>
      <c r="C459" s="95">
        <v>56.479300000000002</v>
      </c>
      <c r="D459" s="97">
        <v>1983.1922</v>
      </c>
      <c r="E459" s="97">
        <v>1865.08</v>
      </c>
      <c r="F459" s="95">
        <v>613.798</v>
      </c>
      <c r="G459" s="95">
        <v>312.82049999999998</v>
      </c>
      <c r="H459" s="95">
        <v>394</v>
      </c>
      <c r="I459" s="95">
        <v>259.99650000000003</v>
      </c>
      <c r="J459" s="95">
        <v>100.5026</v>
      </c>
      <c r="K459" s="95">
        <v>4</v>
      </c>
      <c r="L459" s="95">
        <v>47.398299999999999</v>
      </c>
      <c r="M459" s="95"/>
      <c r="N459" s="95">
        <v>49.2239</v>
      </c>
      <c r="O459" s="95">
        <v>0</v>
      </c>
      <c r="P459" s="97">
        <v>2345.2366000000002</v>
      </c>
    </row>
    <row r="460" spans="1:16" x14ac:dyDescent="0.25">
      <c r="A460" s="95" t="s">
        <v>410</v>
      </c>
      <c r="B460" s="97">
        <v>3886.3245999999999</v>
      </c>
      <c r="C460" s="95">
        <v>11.064</v>
      </c>
      <c r="D460" s="97">
        <v>3897.3886000000002</v>
      </c>
      <c r="E460" s="95">
        <v>337.1</v>
      </c>
      <c r="F460" s="97">
        <v>1206.2418</v>
      </c>
      <c r="G460" s="95"/>
      <c r="H460" s="95">
        <v>495</v>
      </c>
      <c r="I460" s="95">
        <v>510.94760000000002</v>
      </c>
      <c r="J460" s="95"/>
      <c r="K460" s="95">
        <v>220</v>
      </c>
      <c r="L460" s="95">
        <v>93.147599999999997</v>
      </c>
      <c r="M460" s="95">
        <v>76.111400000000003</v>
      </c>
      <c r="N460" s="95">
        <v>0</v>
      </c>
      <c r="O460" s="95">
        <v>0</v>
      </c>
      <c r="P460" s="97">
        <v>3973.5</v>
      </c>
    </row>
    <row r="461" spans="1:16" x14ac:dyDescent="0.25">
      <c r="A461" s="95" t="s">
        <v>411</v>
      </c>
      <c r="B461" s="97">
        <v>1238.4444000000001</v>
      </c>
      <c r="C461" s="95">
        <v>8.6091999999999995</v>
      </c>
      <c r="D461" s="97">
        <v>1247.0536</v>
      </c>
      <c r="E461" s="95">
        <v>415.46</v>
      </c>
      <c r="F461" s="95">
        <v>385.9631</v>
      </c>
      <c r="G461" s="95">
        <v>7.3742000000000001</v>
      </c>
      <c r="H461" s="95">
        <v>220</v>
      </c>
      <c r="I461" s="95">
        <v>163.48869999999999</v>
      </c>
      <c r="J461" s="95">
        <v>42.383499999999998</v>
      </c>
      <c r="K461" s="95">
        <v>32</v>
      </c>
      <c r="L461" s="95">
        <v>29.804600000000001</v>
      </c>
      <c r="M461" s="95">
        <v>1.3172999999999999</v>
      </c>
      <c r="N461" s="95">
        <v>0.96309999999999996</v>
      </c>
      <c r="O461" s="95">
        <v>0</v>
      </c>
      <c r="P461" s="97">
        <v>1256.7082</v>
      </c>
    </row>
    <row r="462" spans="1:16" x14ac:dyDescent="0.25">
      <c r="A462" s="95" t="s">
        <v>412</v>
      </c>
      <c r="B462" s="97">
        <v>2326.0288999999998</v>
      </c>
      <c r="C462" s="95">
        <v>70.2697</v>
      </c>
      <c r="D462" s="97">
        <v>2396.2986000000001</v>
      </c>
      <c r="E462" s="97">
        <v>2942.97</v>
      </c>
      <c r="F462" s="95">
        <v>741.65440000000001</v>
      </c>
      <c r="G462" s="95">
        <v>550.32889999999998</v>
      </c>
      <c r="H462" s="95">
        <v>409</v>
      </c>
      <c r="I462" s="95">
        <v>314.15469999999999</v>
      </c>
      <c r="J462" s="95">
        <v>71.133899999999997</v>
      </c>
      <c r="K462" s="95">
        <v>78</v>
      </c>
      <c r="L462" s="95">
        <v>57.271500000000003</v>
      </c>
      <c r="M462" s="95">
        <v>12.437099999999999</v>
      </c>
      <c r="N462" s="95">
        <v>0</v>
      </c>
      <c r="O462" s="95">
        <v>0</v>
      </c>
      <c r="P462" s="97">
        <v>2959.0646000000002</v>
      </c>
    </row>
    <row r="463" spans="1:16" x14ac:dyDescent="0.25">
      <c r="A463" s="95" t="s">
        <v>413</v>
      </c>
      <c r="B463" s="97">
        <v>5268.4502000000002</v>
      </c>
      <c r="C463" s="95">
        <v>80.636499999999998</v>
      </c>
      <c r="D463" s="97">
        <v>5349.0866999999998</v>
      </c>
      <c r="E463" s="97">
        <v>6054.13</v>
      </c>
      <c r="F463" s="97">
        <v>1655.5423000000001</v>
      </c>
      <c r="G463" s="97">
        <v>1099.6469</v>
      </c>
      <c r="H463" s="92">
        <v>1082</v>
      </c>
      <c r="I463" s="95">
        <v>701.26530000000002</v>
      </c>
      <c r="J463" s="95">
        <v>285.55110000000002</v>
      </c>
      <c r="K463" s="95">
        <v>986</v>
      </c>
      <c r="L463" s="95">
        <v>127.8432</v>
      </c>
      <c r="M463" s="95">
        <v>514.89409999999998</v>
      </c>
      <c r="N463" s="95">
        <v>88.458799999999997</v>
      </c>
      <c r="O463" s="95">
        <v>0</v>
      </c>
      <c r="P463" s="97">
        <v>7052.0865000000003</v>
      </c>
    </row>
    <row r="464" spans="1:16" x14ac:dyDescent="0.25">
      <c r="A464" s="95" t="s">
        <v>414</v>
      </c>
      <c r="B464" s="97">
        <v>4053.23</v>
      </c>
      <c r="C464" s="95">
        <v>0.1023</v>
      </c>
      <c r="D464" s="97">
        <v>4053.3323</v>
      </c>
      <c r="E464" s="97">
        <v>4072.18</v>
      </c>
      <c r="F464" s="97">
        <v>1254.5063</v>
      </c>
      <c r="G464" s="95">
        <v>704.41840000000002</v>
      </c>
      <c r="H464" s="95">
        <v>767</v>
      </c>
      <c r="I464" s="95">
        <v>531.39189999999996</v>
      </c>
      <c r="J464" s="95">
        <v>176.70609999999999</v>
      </c>
      <c r="K464" s="95">
        <v>32</v>
      </c>
      <c r="L464" s="95">
        <v>96.874600000000001</v>
      </c>
      <c r="M464" s="95"/>
      <c r="N464" s="95">
        <v>0</v>
      </c>
      <c r="O464" s="95">
        <v>0</v>
      </c>
      <c r="P464" s="97">
        <v>4757.7506999999996</v>
      </c>
    </row>
    <row r="465" spans="1:16" x14ac:dyDescent="0.25">
      <c r="A465" s="95" t="s">
        <v>415</v>
      </c>
      <c r="B465" s="97">
        <v>2101.0095000000001</v>
      </c>
      <c r="C465" s="95">
        <v>43.552300000000002</v>
      </c>
      <c r="D465" s="97">
        <v>2144.5617999999999</v>
      </c>
      <c r="E465" s="97">
        <v>1593.27</v>
      </c>
      <c r="F465" s="95">
        <v>663.74189999999999</v>
      </c>
      <c r="G465" s="95">
        <v>232.38200000000001</v>
      </c>
      <c r="H465" s="95">
        <v>353</v>
      </c>
      <c r="I465" s="95">
        <v>281.15210000000002</v>
      </c>
      <c r="J465" s="95">
        <v>53.886000000000003</v>
      </c>
      <c r="K465" s="95">
        <v>114</v>
      </c>
      <c r="L465" s="95">
        <v>51.255000000000003</v>
      </c>
      <c r="M465" s="95">
        <v>37.646999999999998</v>
      </c>
      <c r="N465" s="95">
        <v>68.955799999999996</v>
      </c>
      <c r="O465" s="95">
        <v>0</v>
      </c>
      <c r="P465" s="97">
        <v>2483.5466000000001</v>
      </c>
    </row>
    <row r="466" spans="1:16" x14ac:dyDescent="0.25">
      <c r="A466" s="95" t="s">
        <v>416</v>
      </c>
      <c r="B466" s="95">
        <v>590.11059999999998</v>
      </c>
      <c r="C466" s="95">
        <v>0.58240000000000003</v>
      </c>
      <c r="D466" s="95">
        <v>590.69299999999998</v>
      </c>
      <c r="E466" s="95">
        <v>212.03</v>
      </c>
      <c r="F466" s="95">
        <v>182.81950000000001</v>
      </c>
      <c r="G466" s="95">
        <v>7.3026</v>
      </c>
      <c r="H466" s="95">
        <v>104</v>
      </c>
      <c r="I466" s="95">
        <v>77.439899999999994</v>
      </c>
      <c r="J466" s="95">
        <v>19.920100000000001</v>
      </c>
      <c r="K466" s="95">
        <v>52</v>
      </c>
      <c r="L466" s="95">
        <v>14.117599999999999</v>
      </c>
      <c r="M466" s="95">
        <v>22.729500000000002</v>
      </c>
      <c r="N466" s="95">
        <v>0</v>
      </c>
      <c r="O466" s="95">
        <v>0</v>
      </c>
      <c r="P466" s="95">
        <v>620.7251</v>
      </c>
    </row>
    <row r="467" spans="1:16" x14ac:dyDescent="0.25">
      <c r="A467" s="95" t="s">
        <v>417</v>
      </c>
      <c r="B467" s="97">
        <v>3812.3398000000002</v>
      </c>
      <c r="C467" s="95">
        <v>58.406100000000002</v>
      </c>
      <c r="D467" s="97">
        <v>3870.7458999999999</v>
      </c>
      <c r="E467" s="95">
        <v>390.56</v>
      </c>
      <c r="F467" s="97">
        <v>1197.9958999999999</v>
      </c>
      <c r="G467" s="95"/>
      <c r="H467" s="95">
        <v>537</v>
      </c>
      <c r="I467" s="95">
        <v>507.45479999999998</v>
      </c>
      <c r="J467" s="95">
        <v>22.158899999999999</v>
      </c>
      <c r="K467" s="95">
        <v>29</v>
      </c>
      <c r="L467" s="95">
        <v>92.510800000000003</v>
      </c>
      <c r="M467" s="95"/>
      <c r="N467" s="95">
        <v>7.79</v>
      </c>
      <c r="O467" s="95">
        <v>0</v>
      </c>
      <c r="P467" s="97">
        <v>3878.5358999999999</v>
      </c>
    </row>
    <row r="468" spans="1:16" x14ac:dyDescent="0.25">
      <c r="A468" s="95" t="s">
        <v>418</v>
      </c>
      <c r="B468" s="97">
        <v>1498.2330999999999</v>
      </c>
      <c r="C468" s="95">
        <v>53.298000000000002</v>
      </c>
      <c r="D468" s="97">
        <v>1551.5310999999999</v>
      </c>
      <c r="E468" s="95">
        <v>964.65</v>
      </c>
      <c r="F468" s="95">
        <v>480.19889999999998</v>
      </c>
      <c r="G468" s="95">
        <v>121.11279999999999</v>
      </c>
      <c r="H468" s="92">
        <v>1826</v>
      </c>
      <c r="I468" s="95">
        <v>203.4057</v>
      </c>
      <c r="J468" s="97">
        <v>3832.6232</v>
      </c>
      <c r="K468" s="95">
        <v>16</v>
      </c>
      <c r="L468" s="95">
        <v>37.081600000000002</v>
      </c>
      <c r="M468" s="95"/>
      <c r="N468" s="95">
        <v>0</v>
      </c>
      <c r="O468" s="95">
        <v>0</v>
      </c>
      <c r="P468" s="97">
        <v>5505.2671</v>
      </c>
    </row>
    <row r="469" spans="1:16" x14ac:dyDescent="0.25">
      <c r="A469" s="95" t="s">
        <v>419</v>
      </c>
      <c r="B469" s="97">
        <v>2310.3006999999998</v>
      </c>
      <c r="C469" s="95">
        <v>35.623699999999999</v>
      </c>
      <c r="D469" s="97">
        <v>2345.9243999999999</v>
      </c>
      <c r="E469" s="97">
        <v>2104.29</v>
      </c>
      <c r="F469" s="95">
        <v>726.06359999999995</v>
      </c>
      <c r="G469" s="95">
        <v>344.5566</v>
      </c>
      <c r="H469" s="95">
        <v>576</v>
      </c>
      <c r="I469" s="95">
        <v>307.55070000000001</v>
      </c>
      <c r="J469" s="95">
        <v>201.33699999999999</v>
      </c>
      <c r="K469" s="95">
        <v>77</v>
      </c>
      <c r="L469" s="95">
        <v>56.067599999999999</v>
      </c>
      <c r="M469" s="95">
        <v>12.5594</v>
      </c>
      <c r="N469" s="95">
        <v>0</v>
      </c>
      <c r="O469" s="95">
        <v>0</v>
      </c>
      <c r="P469" s="97">
        <v>2904.3773999999999</v>
      </c>
    </row>
    <row r="470" spans="1:16" x14ac:dyDescent="0.25">
      <c r="A470" s="95" t="s">
        <v>1260</v>
      </c>
      <c r="B470" s="95">
        <v>73.221400000000003</v>
      </c>
      <c r="C470" s="95"/>
      <c r="D470" s="95">
        <v>73.221400000000003</v>
      </c>
      <c r="E470" s="95">
        <v>34.51</v>
      </c>
      <c r="F470" s="95">
        <v>22.661999999999999</v>
      </c>
      <c r="G470" s="95">
        <v>2.9620000000000002</v>
      </c>
      <c r="H470" s="95">
        <v>12</v>
      </c>
      <c r="I470" s="95">
        <v>9.5992999999999995</v>
      </c>
      <c r="J470" s="95">
        <v>1.8005</v>
      </c>
      <c r="K470" s="95"/>
      <c r="L470" s="95">
        <v>1.75</v>
      </c>
      <c r="M470" s="95"/>
      <c r="N470" s="95">
        <v>0</v>
      </c>
      <c r="O470" s="95">
        <v>0</v>
      </c>
      <c r="P470" s="95">
        <v>76.183400000000006</v>
      </c>
    </row>
    <row r="471" spans="1:16" x14ac:dyDescent="0.25">
      <c r="A471" s="95" t="s">
        <v>556</v>
      </c>
      <c r="B471" s="95">
        <v>77.655199999999994</v>
      </c>
      <c r="C471" s="95"/>
      <c r="D471" s="95">
        <v>63.698500000000003</v>
      </c>
      <c r="E471" s="95">
        <v>35</v>
      </c>
      <c r="F471" s="95">
        <v>24.034300000000002</v>
      </c>
      <c r="G471" s="95">
        <v>2.7414000000000001</v>
      </c>
      <c r="H471" s="95">
        <v>4</v>
      </c>
      <c r="I471" s="95">
        <v>8.3508999999999993</v>
      </c>
      <c r="J471" s="95"/>
      <c r="K471" s="95"/>
      <c r="L471" s="95">
        <v>1.5224</v>
      </c>
      <c r="M471" s="95"/>
      <c r="N471" s="95">
        <v>0</v>
      </c>
      <c r="O471" s="95">
        <v>0</v>
      </c>
      <c r="P471" s="95">
        <v>80.396600000000007</v>
      </c>
    </row>
    <row r="472" spans="1:16" x14ac:dyDescent="0.25">
      <c r="A472" s="95" t="s">
        <v>557</v>
      </c>
      <c r="B472" s="95">
        <v>64.125900000000001</v>
      </c>
      <c r="C472" s="95"/>
      <c r="D472" s="95">
        <v>54.1342</v>
      </c>
      <c r="E472" s="95">
        <v>26</v>
      </c>
      <c r="F472" s="95">
        <v>19.847000000000001</v>
      </c>
      <c r="G472" s="95">
        <v>1.5383</v>
      </c>
      <c r="H472" s="95">
        <v>11</v>
      </c>
      <c r="I472" s="95">
        <v>7.0970000000000004</v>
      </c>
      <c r="J472" s="95">
        <v>2.9272999999999998</v>
      </c>
      <c r="K472" s="95"/>
      <c r="L472" s="95">
        <v>1.2938000000000001</v>
      </c>
      <c r="M472" s="95"/>
      <c r="N472" s="95">
        <v>0</v>
      </c>
      <c r="O472" s="95">
        <v>0</v>
      </c>
      <c r="P472" s="95">
        <v>68.591499999999996</v>
      </c>
    </row>
    <row r="473" spans="1:16" x14ac:dyDescent="0.25">
      <c r="A473" s="95" t="s">
        <v>420</v>
      </c>
      <c r="B473" s="95">
        <v>52.324800000000003</v>
      </c>
      <c r="C473" s="95"/>
      <c r="D473" s="95">
        <v>52.324800000000003</v>
      </c>
      <c r="E473" s="95">
        <v>34.9</v>
      </c>
      <c r="F473" s="95">
        <v>16.194500000000001</v>
      </c>
      <c r="G473" s="95">
        <v>4.6764000000000001</v>
      </c>
      <c r="H473" s="95">
        <v>4</v>
      </c>
      <c r="I473" s="95">
        <v>6.8597999999999999</v>
      </c>
      <c r="J473" s="95"/>
      <c r="K473" s="95"/>
      <c r="L473" s="95">
        <v>1.2505999999999999</v>
      </c>
      <c r="M473" s="95"/>
      <c r="N473" s="95">
        <v>0</v>
      </c>
      <c r="O473" s="95">
        <v>0</v>
      </c>
      <c r="P473" s="95">
        <v>57.001199999999997</v>
      </c>
    </row>
    <row r="474" spans="1:16" x14ac:dyDescent="0.25">
      <c r="A474" s="95" t="s">
        <v>558</v>
      </c>
      <c r="B474" s="95">
        <v>71.479399999999998</v>
      </c>
      <c r="C474" s="95"/>
      <c r="D474" s="95">
        <v>50.560099999999998</v>
      </c>
      <c r="E474" s="95">
        <v>25</v>
      </c>
      <c r="F474" s="95">
        <v>22.122900000000001</v>
      </c>
      <c r="G474" s="95">
        <v>0.71930000000000005</v>
      </c>
      <c r="H474" s="95">
        <v>7</v>
      </c>
      <c r="I474" s="95">
        <v>6.6284000000000001</v>
      </c>
      <c r="J474" s="95">
        <v>0.2787</v>
      </c>
      <c r="K474" s="95"/>
      <c r="L474" s="95">
        <v>1.2083999999999999</v>
      </c>
      <c r="M474" s="95"/>
      <c r="N474" s="95">
        <v>0</v>
      </c>
      <c r="O474" s="95">
        <v>0</v>
      </c>
      <c r="P474" s="95">
        <v>72.477400000000003</v>
      </c>
    </row>
    <row r="475" spans="1:16" x14ac:dyDescent="0.25">
      <c r="A475" s="95" t="s">
        <v>559</v>
      </c>
      <c r="B475" s="97">
        <v>43.0563</v>
      </c>
      <c r="C475" s="95"/>
      <c r="D475" s="97">
        <v>34.357100000000003</v>
      </c>
      <c r="E475" s="95">
        <v>25.99</v>
      </c>
      <c r="F475" s="95">
        <v>13.325900000000001</v>
      </c>
      <c r="G475" s="95">
        <v>3.1659999999999999</v>
      </c>
      <c r="H475" s="95">
        <v>2</v>
      </c>
      <c r="I475" s="95">
        <v>4.5042</v>
      </c>
      <c r="J475" s="95"/>
      <c r="K475" s="95"/>
      <c r="L475" s="95">
        <v>0.82110000000000005</v>
      </c>
      <c r="M475" s="95"/>
      <c r="N475" s="95">
        <v>0</v>
      </c>
      <c r="O475" s="95">
        <v>0</v>
      </c>
      <c r="P475" s="97">
        <v>46.222299999999997</v>
      </c>
    </row>
    <row r="476" spans="1:16" x14ac:dyDescent="0.25">
      <c r="A476" s="95" t="s">
        <v>421</v>
      </c>
      <c r="B476" s="95">
        <v>2111.9517999999998</v>
      </c>
      <c r="C476" s="95">
        <v>30.449300000000001</v>
      </c>
      <c r="D476" s="95">
        <v>2142.4011</v>
      </c>
      <c r="E476" s="95">
        <v>1215.21</v>
      </c>
      <c r="F476" s="95">
        <v>663.07309999999995</v>
      </c>
      <c r="G476" s="95">
        <v>138.0342</v>
      </c>
      <c r="H476" s="95">
        <v>243</v>
      </c>
      <c r="I476" s="95">
        <v>280.86880000000002</v>
      </c>
      <c r="J476" s="95"/>
      <c r="K476" s="95">
        <v>235</v>
      </c>
      <c r="L476" s="95">
        <v>51.203400000000002</v>
      </c>
      <c r="M476" s="95">
        <v>110.27800000000001</v>
      </c>
      <c r="N476" s="95">
        <v>0</v>
      </c>
      <c r="O476" s="95">
        <v>0</v>
      </c>
      <c r="P476" s="95">
        <v>2390.7132999999999</v>
      </c>
    </row>
    <row r="477" spans="1:16" x14ac:dyDescent="0.25">
      <c r="A477" s="95" t="s">
        <v>422</v>
      </c>
      <c r="B477" s="95">
        <v>275.47399999999999</v>
      </c>
      <c r="C477" s="95"/>
      <c r="D477" s="95">
        <v>275.47399999999999</v>
      </c>
      <c r="E477" s="95">
        <v>180.04</v>
      </c>
      <c r="F477" s="95">
        <v>85.259200000000007</v>
      </c>
      <c r="G477" s="95">
        <v>23.6952</v>
      </c>
      <c r="H477" s="95">
        <v>36</v>
      </c>
      <c r="I477" s="95">
        <v>36.114600000000003</v>
      </c>
      <c r="J477" s="95"/>
      <c r="K477" s="95"/>
      <c r="L477" s="95">
        <v>6.5838000000000001</v>
      </c>
      <c r="M477" s="95"/>
      <c r="N477" s="95">
        <v>0</v>
      </c>
      <c r="O477" s="95">
        <v>0</v>
      </c>
      <c r="P477" s="95">
        <v>299.16919999999999</v>
      </c>
    </row>
    <row r="478" spans="1:16" x14ac:dyDescent="0.25">
      <c r="A478" s="95" t="s">
        <v>423</v>
      </c>
      <c r="B478" s="95">
        <v>355.17689999999999</v>
      </c>
      <c r="C478" s="95">
        <v>8.7767999999999997</v>
      </c>
      <c r="D478" s="95">
        <v>363.95370000000003</v>
      </c>
      <c r="E478" s="95">
        <v>156.5</v>
      </c>
      <c r="F478" s="95">
        <v>112.6437</v>
      </c>
      <c r="G478" s="95">
        <v>10.9641</v>
      </c>
      <c r="H478" s="95">
        <v>57</v>
      </c>
      <c r="I478" s="95">
        <v>47.714300000000001</v>
      </c>
      <c r="J478" s="95">
        <v>6.9642999999999997</v>
      </c>
      <c r="K478" s="95"/>
      <c r="L478" s="95">
        <v>8.6984999999999992</v>
      </c>
      <c r="M478" s="95"/>
      <c r="N478" s="95">
        <v>0</v>
      </c>
      <c r="O478" s="95">
        <v>0</v>
      </c>
      <c r="P478" s="95">
        <v>381.88209999999998</v>
      </c>
    </row>
    <row r="479" spans="1:16" x14ac:dyDescent="0.25">
      <c r="A479" s="95" t="s">
        <v>424</v>
      </c>
      <c r="B479" s="95">
        <v>526.98599999999999</v>
      </c>
      <c r="C479" s="95"/>
      <c r="D479" s="95">
        <v>526.98599999999999</v>
      </c>
      <c r="E479" s="95">
        <v>272</v>
      </c>
      <c r="F479" s="95">
        <v>163.10220000000001</v>
      </c>
      <c r="G479" s="95">
        <v>27.224499999999999</v>
      </c>
      <c r="H479" s="95">
        <v>91</v>
      </c>
      <c r="I479" s="95">
        <v>69.087900000000005</v>
      </c>
      <c r="J479" s="95">
        <v>16.434100000000001</v>
      </c>
      <c r="K479" s="95"/>
      <c r="L479" s="95">
        <v>12.595000000000001</v>
      </c>
      <c r="M479" s="95"/>
      <c r="N479" s="95">
        <v>0</v>
      </c>
      <c r="O479" s="95">
        <v>0</v>
      </c>
      <c r="P479" s="95">
        <v>570.64459999999997</v>
      </c>
    </row>
    <row r="480" spans="1:16" x14ac:dyDescent="0.25">
      <c r="A480" s="95" t="s">
        <v>425</v>
      </c>
      <c r="B480" s="95">
        <v>472.45269999999999</v>
      </c>
      <c r="C480" s="95">
        <v>10.264099999999999</v>
      </c>
      <c r="D480" s="95">
        <v>482.71679999999998</v>
      </c>
      <c r="E480" s="95">
        <v>249.5</v>
      </c>
      <c r="F480" s="95">
        <v>149.4008</v>
      </c>
      <c r="G480" s="95">
        <v>25.024799999999999</v>
      </c>
      <c r="H480" s="95">
        <v>97</v>
      </c>
      <c r="I480" s="95">
        <v>63.284199999999998</v>
      </c>
      <c r="J480" s="95">
        <v>25.286899999999999</v>
      </c>
      <c r="K480" s="95">
        <v>3</v>
      </c>
      <c r="L480" s="95">
        <v>11.536899999999999</v>
      </c>
      <c r="M480" s="95"/>
      <c r="N480" s="95">
        <v>0</v>
      </c>
      <c r="O480" s="95">
        <v>0</v>
      </c>
      <c r="P480" s="95">
        <v>533.02850000000001</v>
      </c>
    </row>
    <row r="481" spans="1:16" x14ac:dyDescent="0.25">
      <c r="A481" s="95" t="s">
        <v>426</v>
      </c>
      <c r="B481" s="95">
        <v>676.42039999999997</v>
      </c>
      <c r="C481" s="95">
        <v>37.9878</v>
      </c>
      <c r="D481" s="95">
        <v>714.40819999999997</v>
      </c>
      <c r="E481" s="95">
        <v>369</v>
      </c>
      <c r="F481" s="95">
        <v>221.10929999999999</v>
      </c>
      <c r="G481" s="95">
        <v>36.972700000000003</v>
      </c>
      <c r="H481" s="95">
        <v>99</v>
      </c>
      <c r="I481" s="95">
        <v>93.658900000000003</v>
      </c>
      <c r="J481" s="95">
        <v>4.0057999999999998</v>
      </c>
      <c r="K481" s="95"/>
      <c r="L481" s="95">
        <v>17.074400000000001</v>
      </c>
      <c r="M481" s="95"/>
      <c r="N481" s="95">
        <v>9.3032000000000004</v>
      </c>
      <c r="O481" s="95">
        <v>0</v>
      </c>
      <c r="P481" s="95">
        <v>764.68989999999997</v>
      </c>
    </row>
    <row r="482" spans="1:16" x14ac:dyDescent="0.25">
      <c r="A482" s="95" t="s">
        <v>427</v>
      </c>
      <c r="B482" s="95">
        <v>556.50099999999998</v>
      </c>
      <c r="C482" s="95"/>
      <c r="D482" s="95">
        <v>556.50099999999998</v>
      </c>
      <c r="E482" s="95">
        <v>334.45</v>
      </c>
      <c r="F482" s="95">
        <v>172.2371</v>
      </c>
      <c r="G482" s="95">
        <v>40.553199999999997</v>
      </c>
      <c r="H482" s="95">
        <v>89</v>
      </c>
      <c r="I482" s="95">
        <v>72.957300000000004</v>
      </c>
      <c r="J482" s="95">
        <v>12.032</v>
      </c>
      <c r="K482" s="95"/>
      <c r="L482" s="95">
        <v>13.3004</v>
      </c>
      <c r="M482" s="95"/>
      <c r="N482" s="95">
        <v>0</v>
      </c>
      <c r="O482" s="95">
        <v>0</v>
      </c>
      <c r="P482" s="95">
        <v>609.08619999999996</v>
      </c>
    </row>
    <row r="483" spans="1:16" x14ac:dyDescent="0.25">
      <c r="A483" s="95" t="s">
        <v>428</v>
      </c>
      <c r="B483" s="95">
        <v>809.83789999999999</v>
      </c>
      <c r="C483" s="95">
        <v>19.6267</v>
      </c>
      <c r="D483" s="95">
        <v>829.46460000000002</v>
      </c>
      <c r="E483" s="95">
        <v>475</v>
      </c>
      <c r="F483" s="95">
        <v>256.71929999999998</v>
      </c>
      <c r="G483" s="95">
        <v>54.5702</v>
      </c>
      <c r="H483" s="95">
        <v>145</v>
      </c>
      <c r="I483" s="95">
        <v>108.7428</v>
      </c>
      <c r="J483" s="95">
        <v>27.192900000000002</v>
      </c>
      <c r="K483" s="95">
        <v>10</v>
      </c>
      <c r="L483" s="95">
        <v>19.824200000000001</v>
      </c>
      <c r="M483" s="95"/>
      <c r="N483" s="95">
        <v>7.9301000000000004</v>
      </c>
      <c r="O483" s="95">
        <v>0</v>
      </c>
      <c r="P483" s="95">
        <v>919.15779999999995</v>
      </c>
    </row>
    <row r="484" spans="1:16" x14ac:dyDescent="0.25">
      <c r="A484" s="95" t="s">
        <v>429</v>
      </c>
      <c r="B484" s="97">
        <v>239.94990000000001</v>
      </c>
      <c r="C484" s="95"/>
      <c r="D484" s="97">
        <v>239.94990000000001</v>
      </c>
      <c r="E484" s="97">
        <v>188.85</v>
      </c>
      <c r="F484" s="95">
        <v>74.264499999999998</v>
      </c>
      <c r="G484" s="95">
        <v>28.6464</v>
      </c>
      <c r="H484" s="95">
        <v>37</v>
      </c>
      <c r="I484" s="95">
        <v>31.4574</v>
      </c>
      <c r="J484" s="95">
        <v>4.1569000000000003</v>
      </c>
      <c r="K484" s="95"/>
      <c r="L484" s="95">
        <v>5.7347999999999999</v>
      </c>
      <c r="M484" s="95"/>
      <c r="N484" s="95">
        <v>0</v>
      </c>
      <c r="O484" s="95">
        <v>0</v>
      </c>
      <c r="P484" s="97">
        <v>272.75319999999999</v>
      </c>
    </row>
    <row r="485" spans="1:16" x14ac:dyDescent="0.25">
      <c r="A485" s="95" t="s">
        <v>430</v>
      </c>
      <c r="B485" s="95">
        <v>2814.9295999999999</v>
      </c>
      <c r="C485" s="95">
        <v>20.119499999999999</v>
      </c>
      <c r="D485" s="95">
        <v>2835.0491000000002</v>
      </c>
      <c r="E485" s="95">
        <v>2012.04</v>
      </c>
      <c r="F485" s="95">
        <v>877.44770000000005</v>
      </c>
      <c r="G485" s="95">
        <v>283.6481</v>
      </c>
      <c r="H485" s="95">
        <v>381</v>
      </c>
      <c r="I485" s="95">
        <v>371.67489999999998</v>
      </c>
      <c r="J485" s="95">
        <v>6.9938000000000002</v>
      </c>
      <c r="K485" s="95">
        <v>24</v>
      </c>
      <c r="L485" s="95">
        <v>67.7577</v>
      </c>
      <c r="M485" s="95"/>
      <c r="N485" s="95">
        <v>58.0047</v>
      </c>
      <c r="O485" s="95">
        <v>0</v>
      </c>
      <c r="P485" s="95">
        <v>3183.6957000000002</v>
      </c>
    </row>
    <row r="486" spans="1:16" x14ac:dyDescent="0.25">
      <c r="A486" s="95" t="s">
        <v>561</v>
      </c>
      <c r="B486" s="95">
        <v>186.14529999999999</v>
      </c>
      <c r="C486" s="95"/>
      <c r="D486" s="95">
        <v>165.03530000000001</v>
      </c>
      <c r="E486" s="95">
        <v>52</v>
      </c>
      <c r="F486" s="95">
        <v>57.612000000000002</v>
      </c>
      <c r="G486" s="95"/>
      <c r="H486" s="95">
        <v>29</v>
      </c>
      <c r="I486" s="95">
        <v>21.636099999999999</v>
      </c>
      <c r="J486" s="95">
        <v>5.5228999999999999</v>
      </c>
      <c r="K486" s="95"/>
      <c r="L486" s="95">
        <v>3.9443000000000001</v>
      </c>
      <c r="M486" s="95"/>
      <c r="N486" s="95">
        <v>0.82640000000000002</v>
      </c>
      <c r="O486" s="95">
        <v>0</v>
      </c>
      <c r="P486" s="95">
        <v>192.49459999999999</v>
      </c>
    </row>
    <row r="487" spans="1:16" x14ac:dyDescent="0.25">
      <c r="A487" s="95" t="s">
        <v>431</v>
      </c>
      <c r="B487" s="95">
        <v>305.41649999999998</v>
      </c>
      <c r="C487" s="95">
        <v>11.3132</v>
      </c>
      <c r="D487" s="95">
        <v>316.72969999999998</v>
      </c>
      <c r="E487" s="95">
        <v>150.03</v>
      </c>
      <c r="F487" s="95">
        <v>98.027799999999999</v>
      </c>
      <c r="G487" s="95">
        <v>13.000500000000001</v>
      </c>
      <c r="H487" s="95">
        <v>48</v>
      </c>
      <c r="I487" s="95">
        <v>41.523299999999999</v>
      </c>
      <c r="J487" s="95">
        <v>4.8575999999999997</v>
      </c>
      <c r="K487" s="95"/>
      <c r="L487" s="95">
        <v>7.5697999999999999</v>
      </c>
      <c r="M487" s="95"/>
      <c r="N487" s="95">
        <v>0</v>
      </c>
      <c r="O487" s="95">
        <v>0</v>
      </c>
      <c r="P487" s="95">
        <v>334.58780000000002</v>
      </c>
    </row>
    <row r="488" spans="1:16" x14ac:dyDescent="0.25">
      <c r="A488" s="95" t="s">
        <v>432</v>
      </c>
      <c r="B488" s="95">
        <v>366.6395</v>
      </c>
      <c r="C488" s="95"/>
      <c r="D488" s="95">
        <v>366.6395</v>
      </c>
      <c r="E488" s="95">
        <v>329</v>
      </c>
      <c r="F488" s="95">
        <v>113.47490000000001</v>
      </c>
      <c r="G488" s="95">
        <v>53.881300000000003</v>
      </c>
      <c r="H488" s="95">
        <v>61</v>
      </c>
      <c r="I488" s="95">
        <v>48.066400000000002</v>
      </c>
      <c r="J488" s="95">
        <v>9.7002000000000006</v>
      </c>
      <c r="K488" s="95">
        <v>2</v>
      </c>
      <c r="L488" s="95">
        <v>8.7627000000000006</v>
      </c>
      <c r="M488" s="95"/>
      <c r="N488" s="95">
        <v>0.93149999999999999</v>
      </c>
      <c r="O488" s="95">
        <v>0</v>
      </c>
      <c r="P488" s="95">
        <v>431.15249999999997</v>
      </c>
    </row>
    <row r="489" spans="1:16" x14ac:dyDescent="0.25">
      <c r="A489" s="95" t="s">
        <v>433</v>
      </c>
      <c r="B489" s="95">
        <v>214.01240000000001</v>
      </c>
      <c r="C489" s="95">
        <v>2.3532000000000002</v>
      </c>
      <c r="D489" s="95">
        <v>216.3656</v>
      </c>
      <c r="E489" s="95">
        <v>162.6</v>
      </c>
      <c r="F489" s="95">
        <v>66.965199999999996</v>
      </c>
      <c r="G489" s="95">
        <v>23.9087</v>
      </c>
      <c r="H489" s="95">
        <v>34</v>
      </c>
      <c r="I489" s="95">
        <v>28.365500000000001</v>
      </c>
      <c r="J489" s="95">
        <v>4.2259000000000002</v>
      </c>
      <c r="K489" s="95"/>
      <c r="L489" s="95">
        <v>5.1711</v>
      </c>
      <c r="M489" s="95"/>
      <c r="N489" s="95">
        <v>0</v>
      </c>
      <c r="O489" s="95">
        <v>0</v>
      </c>
      <c r="P489" s="95">
        <v>244.50020000000001</v>
      </c>
    </row>
    <row r="490" spans="1:16" x14ac:dyDescent="0.25">
      <c r="A490" s="95" t="s">
        <v>434</v>
      </c>
      <c r="B490" s="95">
        <v>274.12369999999999</v>
      </c>
      <c r="C490" s="95"/>
      <c r="D490" s="95">
        <v>274.12369999999999</v>
      </c>
      <c r="E490" s="95">
        <v>80</v>
      </c>
      <c r="F490" s="95">
        <v>84.841300000000004</v>
      </c>
      <c r="G490" s="95"/>
      <c r="H490" s="95">
        <v>36</v>
      </c>
      <c r="I490" s="95">
        <v>35.937600000000003</v>
      </c>
      <c r="J490" s="95">
        <v>4.6800000000000001E-2</v>
      </c>
      <c r="K490" s="95">
        <v>5</v>
      </c>
      <c r="L490" s="95">
        <v>6.5515999999999996</v>
      </c>
      <c r="M490" s="95"/>
      <c r="N490" s="95">
        <v>1.5659000000000001</v>
      </c>
      <c r="O490" s="95">
        <v>0</v>
      </c>
      <c r="P490" s="95">
        <v>275.7364</v>
      </c>
    </row>
    <row r="491" spans="1:16" x14ac:dyDescent="0.25">
      <c r="A491" s="95" t="s">
        <v>435</v>
      </c>
      <c r="B491" s="95">
        <v>588.83069999999998</v>
      </c>
      <c r="C491" s="95">
        <v>6.1680999999999999</v>
      </c>
      <c r="D491" s="95">
        <v>594.99879999999996</v>
      </c>
      <c r="E491" s="95">
        <v>325.33</v>
      </c>
      <c r="F491" s="95">
        <v>184.15209999999999</v>
      </c>
      <c r="G491" s="95">
        <v>35.294499999999999</v>
      </c>
      <c r="H491" s="95">
        <v>87</v>
      </c>
      <c r="I491" s="95">
        <v>78.004300000000001</v>
      </c>
      <c r="J491" s="95">
        <v>6.7466999999999997</v>
      </c>
      <c r="K491" s="95">
        <v>1</v>
      </c>
      <c r="L491" s="95">
        <v>14.220499999999999</v>
      </c>
      <c r="M491" s="95"/>
      <c r="N491" s="95">
        <v>0</v>
      </c>
      <c r="O491" s="95">
        <v>0</v>
      </c>
      <c r="P491" s="95">
        <v>637.04</v>
      </c>
    </row>
    <row r="492" spans="1:16" x14ac:dyDescent="0.25">
      <c r="A492" s="95" t="s">
        <v>436</v>
      </c>
      <c r="B492" s="95">
        <v>245.1267</v>
      </c>
      <c r="C492" s="95"/>
      <c r="D492" s="95">
        <v>245.1267</v>
      </c>
      <c r="E492" s="95">
        <v>155.80000000000001</v>
      </c>
      <c r="F492" s="95">
        <v>75.866699999999994</v>
      </c>
      <c r="G492" s="95">
        <v>19.9833</v>
      </c>
      <c r="H492" s="95">
        <v>19</v>
      </c>
      <c r="I492" s="95">
        <v>32.136099999999999</v>
      </c>
      <c r="J492" s="95"/>
      <c r="K492" s="95"/>
      <c r="L492" s="95">
        <v>5.8585000000000003</v>
      </c>
      <c r="M492" s="95"/>
      <c r="N492" s="95">
        <v>0</v>
      </c>
      <c r="O492" s="95">
        <v>0</v>
      </c>
      <c r="P492" s="95">
        <v>265.11</v>
      </c>
    </row>
    <row r="493" spans="1:16" x14ac:dyDescent="0.25">
      <c r="A493" s="95" t="s">
        <v>437</v>
      </c>
      <c r="B493" s="95">
        <v>194.16050000000001</v>
      </c>
      <c r="C493" s="95"/>
      <c r="D493" s="95">
        <v>194.16050000000001</v>
      </c>
      <c r="E493" s="95">
        <v>117</v>
      </c>
      <c r="F493" s="95">
        <v>60.092700000000001</v>
      </c>
      <c r="G493" s="95">
        <v>14.226800000000001</v>
      </c>
      <c r="H493" s="95">
        <v>19</v>
      </c>
      <c r="I493" s="95">
        <v>25.4544</v>
      </c>
      <c r="J493" s="95"/>
      <c r="K493" s="95">
        <v>2</v>
      </c>
      <c r="L493" s="95">
        <v>4.6403999999999996</v>
      </c>
      <c r="M493" s="95"/>
      <c r="N493" s="95">
        <v>0</v>
      </c>
      <c r="O493" s="95">
        <v>0</v>
      </c>
      <c r="P493" s="95">
        <v>208.38730000000001</v>
      </c>
    </row>
    <row r="494" spans="1:16" x14ac:dyDescent="0.25">
      <c r="A494" s="95" t="s">
        <v>438</v>
      </c>
      <c r="B494" s="95">
        <v>390.13650000000001</v>
      </c>
      <c r="C494" s="95">
        <v>8.0300999999999991</v>
      </c>
      <c r="D494" s="95">
        <v>398.16660000000002</v>
      </c>
      <c r="E494" s="95">
        <v>167</v>
      </c>
      <c r="F494" s="95">
        <v>123.23260000000001</v>
      </c>
      <c r="G494" s="95">
        <v>10.9419</v>
      </c>
      <c r="H494" s="95">
        <v>45</v>
      </c>
      <c r="I494" s="95">
        <v>52.199599999999997</v>
      </c>
      <c r="J494" s="95"/>
      <c r="K494" s="95"/>
      <c r="L494" s="95">
        <v>9.5161999999999995</v>
      </c>
      <c r="M494" s="95"/>
      <c r="N494" s="95">
        <v>0</v>
      </c>
      <c r="O494" s="95">
        <v>0</v>
      </c>
      <c r="P494" s="95">
        <v>409.10849999999999</v>
      </c>
    </row>
    <row r="495" spans="1:16" x14ac:dyDescent="0.25">
      <c r="A495" s="95" t="s">
        <v>439</v>
      </c>
      <c r="B495" s="95">
        <v>673.11800000000005</v>
      </c>
      <c r="C495" s="95">
        <v>40.084800000000001</v>
      </c>
      <c r="D495" s="95">
        <v>713.20280000000002</v>
      </c>
      <c r="E495" s="95">
        <v>368.57</v>
      </c>
      <c r="F495" s="95">
        <v>220.7363</v>
      </c>
      <c r="G495" s="95">
        <v>36.958399999999997</v>
      </c>
      <c r="H495" s="95">
        <v>78</v>
      </c>
      <c r="I495" s="95">
        <v>93.500900000000001</v>
      </c>
      <c r="J495" s="95"/>
      <c r="K495" s="95"/>
      <c r="L495" s="95">
        <v>17.045500000000001</v>
      </c>
      <c r="M495" s="95"/>
      <c r="N495" s="95">
        <v>2.8418000000000001</v>
      </c>
      <c r="O495" s="95">
        <v>0</v>
      </c>
      <c r="P495" s="95">
        <v>753.00300000000004</v>
      </c>
    </row>
    <row r="496" spans="1:16" x14ac:dyDescent="0.25">
      <c r="A496" s="95" t="s">
        <v>440</v>
      </c>
      <c r="B496" s="97">
        <v>464.89949999999999</v>
      </c>
      <c r="C496" s="95">
        <v>16.269500000000001</v>
      </c>
      <c r="D496" s="97">
        <v>481.16899999999998</v>
      </c>
      <c r="E496" s="95">
        <v>273</v>
      </c>
      <c r="F496" s="95">
        <v>148.92179999999999</v>
      </c>
      <c r="G496" s="95">
        <v>31.019500000000001</v>
      </c>
      <c r="H496" s="95">
        <v>74</v>
      </c>
      <c r="I496" s="95">
        <v>63.081299999999999</v>
      </c>
      <c r="J496" s="95">
        <v>8.1890999999999998</v>
      </c>
      <c r="K496" s="95"/>
      <c r="L496" s="95">
        <v>11.4999</v>
      </c>
      <c r="M496" s="95"/>
      <c r="N496" s="95">
        <v>7.6062000000000003</v>
      </c>
      <c r="O496" s="95">
        <v>0</v>
      </c>
      <c r="P496" s="97">
        <v>527.98379999999997</v>
      </c>
    </row>
    <row r="497" spans="1:16" x14ac:dyDescent="0.25">
      <c r="A497" s="95" t="s">
        <v>441</v>
      </c>
      <c r="B497" s="95">
        <v>1837.0128999999999</v>
      </c>
      <c r="C497" s="95">
        <v>48.4499</v>
      </c>
      <c r="D497" s="95">
        <v>1885.4628</v>
      </c>
      <c r="E497" s="95">
        <v>872.91</v>
      </c>
      <c r="F497" s="95">
        <v>583.55070000000001</v>
      </c>
      <c r="G497" s="95">
        <v>72.339799999999997</v>
      </c>
      <c r="H497" s="95">
        <v>302</v>
      </c>
      <c r="I497" s="95">
        <v>247.1842</v>
      </c>
      <c r="J497" s="95">
        <v>41.111899999999999</v>
      </c>
      <c r="K497" s="95">
        <v>8</v>
      </c>
      <c r="L497" s="95">
        <v>45.062600000000003</v>
      </c>
      <c r="M497" s="95"/>
      <c r="N497" s="95">
        <v>36.262700000000002</v>
      </c>
      <c r="O497" s="95">
        <v>0</v>
      </c>
      <c r="P497" s="95">
        <v>2035.1772000000001</v>
      </c>
    </row>
    <row r="498" spans="1:16" x14ac:dyDescent="0.25">
      <c r="A498" s="95" t="s">
        <v>442</v>
      </c>
      <c r="B498" s="95">
        <v>447.1352</v>
      </c>
      <c r="C498" s="95">
        <v>14.414899999999999</v>
      </c>
      <c r="D498" s="95">
        <v>461.55009999999999</v>
      </c>
      <c r="E498" s="95">
        <v>285</v>
      </c>
      <c r="F498" s="95">
        <v>142.84979999999999</v>
      </c>
      <c r="G498" s="95">
        <v>35.537599999999998</v>
      </c>
      <c r="H498" s="95">
        <v>59</v>
      </c>
      <c r="I498" s="95">
        <v>60.5092</v>
      </c>
      <c r="J498" s="95"/>
      <c r="K498" s="95"/>
      <c r="L498" s="95">
        <v>11.031000000000001</v>
      </c>
      <c r="M498" s="95"/>
      <c r="N498" s="95">
        <v>0</v>
      </c>
      <c r="O498" s="95">
        <v>0</v>
      </c>
      <c r="P498" s="95">
        <v>497.08769999999998</v>
      </c>
    </row>
    <row r="499" spans="1:16" x14ac:dyDescent="0.25">
      <c r="A499" s="95" t="s">
        <v>443</v>
      </c>
      <c r="B499" s="95">
        <v>175.11410000000001</v>
      </c>
      <c r="C499" s="95"/>
      <c r="D499" s="95">
        <v>175.11410000000001</v>
      </c>
      <c r="E499" s="95">
        <v>113</v>
      </c>
      <c r="F499" s="95">
        <v>54.197800000000001</v>
      </c>
      <c r="G499" s="95">
        <v>14.7005</v>
      </c>
      <c r="H499" s="95">
        <v>31</v>
      </c>
      <c r="I499" s="95">
        <v>22.9575</v>
      </c>
      <c r="J499" s="95">
        <v>6.0319000000000003</v>
      </c>
      <c r="K499" s="95"/>
      <c r="L499" s="95">
        <v>4.1852</v>
      </c>
      <c r="M499" s="95"/>
      <c r="N499" s="95">
        <v>0</v>
      </c>
      <c r="O499" s="95">
        <v>0</v>
      </c>
      <c r="P499" s="95">
        <v>195.84649999999999</v>
      </c>
    </row>
    <row r="500" spans="1:16" x14ac:dyDescent="0.25">
      <c r="A500" s="95" t="s">
        <v>444</v>
      </c>
      <c r="B500" s="95">
        <v>361.42009999999999</v>
      </c>
      <c r="C500" s="95">
        <v>21.089700000000001</v>
      </c>
      <c r="D500" s="95">
        <v>382.50979999999998</v>
      </c>
      <c r="E500" s="95">
        <v>217.5</v>
      </c>
      <c r="F500" s="95">
        <v>118.38679999999999</v>
      </c>
      <c r="G500" s="95">
        <v>24.778300000000002</v>
      </c>
      <c r="H500" s="95">
        <v>84</v>
      </c>
      <c r="I500" s="95">
        <v>50.146999999999998</v>
      </c>
      <c r="J500" s="95">
        <v>25.389700000000001</v>
      </c>
      <c r="K500" s="95">
        <v>1</v>
      </c>
      <c r="L500" s="95">
        <v>9.1419999999999995</v>
      </c>
      <c r="M500" s="95"/>
      <c r="N500" s="95">
        <v>0</v>
      </c>
      <c r="O500" s="95">
        <v>0</v>
      </c>
      <c r="P500" s="95">
        <v>432.67779999999999</v>
      </c>
    </row>
    <row r="501" spans="1:16" x14ac:dyDescent="0.25">
      <c r="A501" s="95" t="s">
        <v>445</v>
      </c>
      <c r="B501" s="97">
        <v>505.83260000000001</v>
      </c>
      <c r="C501" s="95">
        <v>23.165199999999999</v>
      </c>
      <c r="D501" s="97">
        <v>528.99779999999998</v>
      </c>
      <c r="E501" s="95">
        <v>289</v>
      </c>
      <c r="F501" s="95">
        <v>163.72479999999999</v>
      </c>
      <c r="G501" s="95">
        <v>31.3188</v>
      </c>
      <c r="H501" s="95">
        <v>65</v>
      </c>
      <c r="I501" s="95">
        <v>69.351600000000005</v>
      </c>
      <c r="J501" s="95"/>
      <c r="K501" s="95"/>
      <c r="L501" s="95">
        <v>12.643000000000001</v>
      </c>
      <c r="M501" s="95"/>
      <c r="N501" s="95">
        <v>0</v>
      </c>
      <c r="O501" s="95">
        <v>0</v>
      </c>
      <c r="P501" s="97">
        <v>560.31659999999999</v>
      </c>
    </row>
    <row r="502" spans="1:16" x14ac:dyDescent="0.25">
      <c r="A502" s="95" t="s">
        <v>446</v>
      </c>
      <c r="B502" s="95">
        <v>1542.6085</v>
      </c>
      <c r="C502" s="95">
        <v>60.507899999999999</v>
      </c>
      <c r="D502" s="95">
        <v>1603.1164000000001</v>
      </c>
      <c r="E502" s="95">
        <v>902.09</v>
      </c>
      <c r="F502" s="95">
        <v>496.16449999999998</v>
      </c>
      <c r="G502" s="95">
        <v>101.48139999999999</v>
      </c>
      <c r="H502" s="95">
        <v>265</v>
      </c>
      <c r="I502" s="95">
        <v>210.1686</v>
      </c>
      <c r="J502" s="95">
        <v>41.123600000000003</v>
      </c>
      <c r="K502" s="95">
        <v>18</v>
      </c>
      <c r="L502" s="95">
        <v>38.314500000000002</v>
      </c>
      <c r="M502" s="95"/>
      <c r="N502" s="95">
        <v>0</v>
      </c>
      <c r="O502" s="95">
        <v>0</v>
      </c>
      <c r="P502" s="95">
        <v>1745.7213999999999</v>
      </c>
    </row>
    <row r="503" spans="1:16" x14ac:dyDescent="0.25">
      <c r="A503" s="95" t="s">
        <v>447</v>
      </c>
      <c r="B503" s="95">
        <v>437.94959999999998</v>
      </c>
      <c r="C503" s="95">
        <v>23.454899999999999</v>
      </c>
      <c r="D503" s="95">
        <v>461.40449999999998</v>
      </c>
      <c r="E503" s="95">
        <v>199</v>
      </c>
      <c r="F503" s="95">
        <v>142.8047</v>
      </c>
      <c r="G503" s="95">
        <v>14.0488</v>
      </c>
      <c r="H503" s="95">
        <v>99</v>
      </c>
      <c r="I503" s="95">
        <v>60.490099999999998</v>
      </c>
      <c r="J503" s="95">
        <v>28.882400000000001</v>
      </c>
      <c r="K503" s="95">
        <v>1</v>
      </c>
      <c r="L503" s="95">
        <v>11.0276</v>
      </c>
      <c r="M503" s="95"/>
      <c r="N503" s="95">
        <v>0</v>
      </c>
      <c r="O503" s="95">
        <v>0</v>
      </c>
      <c r="P503" s="95">
        <v>504.33569999999997</v>
      </c>
    </row>
    <row r="504" spans="1:16" x14ac:dyDescent="0.25">
      <c r="A504" s="95" t="s">
        <v>448</v>
      </c>
      <c r="B504" s="95">
        <v>234.92160000000001</v>
      </c>
      <c r="C504" s="95"/>
      <c r="D504" s="95">
        <v>234.92160000000001</v>
      </c>
      <c r="E504" s="95">
        <v>139.35</v>
      </c>
      <c r="F504" s="95">
        <v>72.708200000000005</v>
      </c>
      <c r="G504" s="95">
        <v>16.660399999999999</v>
      </c>
      <c r="H504" s="95">
        <v>22</v>
      </c>
      <c r="I504" s="95">
        <v>30.798200000000001</v>
      </c>
      <c r="J504" s="95"/>
      <c r="K504" s="95">
        <v>1</v>
      </c>
      <c r="L504" s="95">
        <v>5.6146000000000003</v>
      </c>
      <c r="M504" s="95"/>
      <c r="N504" s="95">
        <v>0</v>
      </c>
      <c r="O504" s="95">
        <v>0</v>
      </c>
      <c r="P504" s="95">
        <v>251.58199999999999</v>
      </c>
    </row>
    <row r="505" spans="1:16" x14ac:dyDescent="0.25">
      <c r="A505" s="95" t="s">
        <v>449</v>
      </c>
      <c r="B505" s="95">
        <v>587.43769999999995</v>
      </c>
      <c r="C505" s="95">
        <v>29.5107</v>
      </c>
      <c r="D505" s="95">
        <v>616.94839999999999</v>
      </c>
      <c r="E505" s="95">
        <v>386</v>
      </c>
      <c r="F505" s="95">
        <v>190.94550000000001</v>
      </c>
      <c r="G505" s="95">
        <v>48.763599999999997</v>
      </c>
      <c r="H505" s="95">
        <v>49</v>
      </c>
      <c r="I505" s="95">
        <v>80.881900000000002</v>
      </c>
      <c r="J505" s="95"/>
      <c r="K505" s="95">
        <v>181</v>
      </c>
      <c r="L505" s="95">
        <v>14.745100000000001</v>
      </c>
      <c r="M505" s="95">
        <v>99.753</v>
      </c>
      <c r="N505" s="95">
        <v>0</v>
      </c>
      <c r="O505" s="95">
        <v>0</v>
      </c>
      <c r="P505" s="95">
        <v>765.46500000000003</v>
      </c>
    </row>
    <row r="506" spans="1:16" x14ac:dyDescent="0.25">
      <c r="A506" s="95" t="s">
        <v>450</v>
      </c>
      <c r="B506" s="95">
        <v>74.151799999999994</v>
      </c>
      <c r="C506" s="95"/>
      <c r="D506" s="95">
        <v>74.151799999999994</v>
      </c>
      <c r="E506" s="95">
        <v>48</v>
      </c>
      <c r="F506" s="95">
        <v>22.95</v>
      </c>
      <c r="G506" s="95">
        <v>6.2625000000000002</v>
      </c>
      <c r="H506" s="95">
        <v>13</v>
      </c>
      <c r="I506" s="95">
        <v>9.7212999999999994</v>
      </c>
      <c r="J506" s="95">
        <v>2.4590000000000001</v>
      </c>
      <c r="K506" s="95"/>
      <c r="L506" s="95">
        <v>1.7722</v>
      </c>
      <c r="M506" s="95"/>
      <c r="N506" s="95">
        <v>0</v>
      </c>
      <c r="O506" s="95">
        <v>0</v>
      </c>
      <c r="P506" s="95">
        <v>82.8733</v>
      </c>
    </row>
    <row r="507" spans="1:16" x14ac:dyDescent="0.25">
      <c r="A507" s="95" t="s">
        <v>451</v>
      </c>
      <c r="B507" s="95">
        <v>151.09960000000001</v>
      </c>
      <c r="C507" s="95"/>
      <c r="D507" s="95">
        <v>151.09960000000001</v>
      </c>
      <c r="E507" s="95">
        <v>94</v>
      </c>
      <c r="F507" s="95">
        <v>46.765300000000003</v>
      </c>
      <c r="G507" s="95">
        <v>11.8087</v>
      </c>
      <c r="H507" s="95">
        <v>36</v>
      </c>
      <c r="I507" s="95">
        <v>19.809200000000001</v>
      </c>
      <c r="J507" s="95">
        <v>12.1431</v>
      </c>
      <c r="K507" s="95"/>
      <c r="L507" s="95">
        <v>3.6113</v>
      </c>
      <c r="M507" s="95"/>
      <c r="N507" s="95">
        <v>3.0832999999999999</v>
      </c>
      <c r="O507" s="95">
        <v>0</v>
      </c>
      <c r="P507" s="95">
        <v>178.13470000000001</v>
      </c>
    </row>
    <row r="508" spans="1:16" x14ac:dyDescent="0.25">
      <c r="A508" s="95" t="s">
        <v>562</v>
      </c>
      <c r="B508" s="95">
        <v>184.12540000000001</v>
      </c>
      <c r="C508" s="95">
        <v>5.1177999999999999</v>
      </c>
      <c r="D508" s="97">
        <v>132.66130000000001</v>
      </c>
      <c r="E508" s="95">
        <v>130</v>
      </c>
      <c r="F508" s="95">
        <v>58.570799999999998</v>
      </c>
      <c r="G508" s="95">
        <v>17.857299999999999</v>
      </c>
      <c r="H508" s="95">
        <v>21</v>
      </c>
      <c r="I508" s="95">
        <v>17.3919</v>
      </c>
      <c r="J508" s="95">
        <v>2.7061000000000002</v>
      </c>
      <c r="K508" s="95"/>
      <c r="L508" s="95">
        <v>3.1705999999999999</v>
      </c>
      <c r="M508" s="95"/>
      <c r="N508" s="95">
        <v>0</v>
      </c>
      <c r="O508" s="95">
        <v>0</v>
      </c>
      <c r="P508" s="97">
        <v>209.8066</v>
      </c>
    </row>
    <row r="509" spans="1:16" x14ac:dyDescent="0.25">
      <c r="A509" s="95" t="s">
        <v>452</v>
      </c>
      <c r="B509" s="97">
        <v>1009.3917</v>
      </c>
      <c r="C509" s="95">
        <v>48.014899999999997</v>
      </c>
      <c r="D509" s="97">
        <v>1057.4066</v>
      </c>
      <c r="E509" s="97">
        <v>661</v>
      </c>
      <c r="F509" s="97">
        <v>327.26729999999998</v>
      </c>
      <c r="G509" s="95">
        <v>83.433199999999999</v>
      </c>
      <c r="H509" s="95">
        <v>228</v>
      </c>
      <c r="I509" s="95">
        <v>138.626</v>
      </c>
      <c r="J509" s="95">
        <v>67.030500000000004</v>
      </c>
      <c r="K509" s="95">
        <v>3</v>
      </c>
      <c r="L509" s="95">
        <v>25.271999999999998</v>
      </c>
      <c r="M509" s="95"/>
      <c r="N509" s="95">
        <v>20.647500000000001</v>
      </c>
      <c r="O509" s="95">
        <v>0</v>
      </c>
      <c r="P509" s="97">
        <v>1228.5178000000001</v>
      </c>
    </row>
    <row r="510" spans="1:16" x14ac:dyDescent="0.25">
      <c r="A510" s="95" t="s">
        <v>453</v>
      </c>
      <c r="B510" s="97">
        <v>3887.1327999999999</v>
      </c>
      <c r="C510" s="95">
        <v>87.406199999999998</v>
      </c>
      <c r="D510" s="97">
        <v>3974.5390000000002</v>
      </c>
      <c r="E510" s="95">
        <v>2186.48</v>
      </c>
      <c r="F510" s="95">
        <v>1230.1197999999999</v>
      </c>
      <c r="G510" s="95">
        <v>239.09</v>
      </c>
      <c r="H510" s="95">
        <v>600</v>
      </c>
      <c r="I510" s="95">
        <v>521.06209999999999</v>
      </c>
      <c r="J510" s="95">
        <v>59.203499999999998</v>
      </c>
      <c r="K510" s="95">
        <v>336</v>
      </c>
      <c r="L510" s="95">
        <v>94.991500000000002</v>
      </c>
      <c r="M510" s="95">
        <v>144.60509999999999</v>
      </c>
      <c r="N510" s="95">
        <v>83.774100000000004</v>
      </c>
      <c r="O510" s="95">
        <v>0</v>
      </c>
      <c r="P510" s="97">
        <v>4501.2116999999998</v>
      </c>
    </row>
    <row r="511" spans="1:16" x14ac:dyDescent="0.25">
      <c r="A511" s="95" t="s">
        <v>454</v>
      </c>
      <c r="B511" s="95">
        <v>1145.0379</v>
      </c>
      <c r="C511" s="95">
        <v>41.127800000000001</v>
      </c>
      <c r="D511" s="95">
        <v>1186.1657</v>
      </c>
      <c r="E511" s="95">
        <v>707</v>
      </c>
      <c r="F511" s="95">
        <v>367.11829999999998</v>
      </c>
      <c r="G511" s="95">
        <v>84.970399999999998</v>
      </c>
      <c r="H511" s="95">
        <v>149</v>
      </c>
      <c r="I511" s="95">
        <v>155.50630000000001</v>
      </c>
      <c r="J511" s="95"/>
      <c r="K511" s="95">
        <v>74</v>
      </c>
      <c r="L511" s="95">
        <v>28.349399999999999</v>
      </c>
      <c r="M511" s="95">
        <v>27.3904</v>
      </c>
      <c r="N511" s="95">
        <v>15.8627</v>
      </c>
      <c r="O511" s="95">
        <v>0</v>
      </c>
      <c r="P511" s="95">
        <v>1314.3892000000001</v>
      </c>
    </row>
    <row r="512" spans="1:16" x14ac:dyDescent="0.25">
      <c r="A512" s="95" t="s">
        <v>563</v>
      </c>
      <c r="B512" s="95">
        <v>298.68430000000001</v>
      </c>
      <c r="C512" s="95">
        <v>9.3154000000000003</v>
      </c>
      <c r="D512" s="95">
        <v>216.9144</v>
      </c>
      <c r="E512" s="95">
        <v>189.88</v>
      </c>
      <c r="F512" s="95">
        <v>95.325900000000004</v>
      </c>
      <c r="G512" s="95">
        <v>23.638500000000001</v>
      </c>
      <c r="H512" s="95">
        <v>50</v>
      </c>
      <c r="I512" s="95">
        <v>28.4375</v>
      </c>
      <c r="J512" s="95">
        <v>16.171900000000001</v>
      </c>
      <c r="K512" s="95">
        <v>4</v>
      </c>
      <c r="L512" s="95">
        <v>5.1843000000000004</v>
      </c>
      <c r="M512" s="95"/>
      <c r="N512" s="95">
        <v>0</v>
      </c>
      <c r="O512" s="95">
        <v>0</v>
      </c>
      <c r="P512" s="95">
        <v>347.81009999999998</v>
      </c>
    </row>
    <row r="513" spans="1:16" x14ac:dyDescent="0.25">
      <c r="A513" s="95" t="s">
        <v>564</v>
      </c>
      <c r="B513" s="95">
        <v>63.1646</v>
      </c>
      <c r="C513" s="95"/>
      <c r="D513" s="95">
        <v>44.834099999999999</v>
      </c>
      <c r="E513" s="95">
        <v>47</v>
      </c>
      <c r="F513" s="95">
        <v>19.549399999999999</v>
      </c>
      <c r="G513" s="95">
        <v>6.8625999999999996</v>
      </c>
      <c r="H513" s="95">
        <v>9</v>
      </c>
      <c r="I513" s="95">
        <v>5.8777999999999997</v>
      </c>
      <c r="J513" s="95">
        <v>2.3416999999999999</v>
      </c>
      <c r="K513" s="95"/>
      <c r="L513" s="95">
        <v>1.0714999999999999</v>
      </c>
      <c r="M513" s="95"/>
      <c r="N513" s="95">
        <v>0</v>
      </c>
      <c r="O513" s="95">
        <v>0</v>
      </c>
      <c r="P513" s="95">
        <v>72.368899999999996</v>
      </c>
    </row>
    <row r="514" spans="1:16" x14ac:dyDescent="0.25">
      <c r="A514" s="95" t="s">
        <v>565</v>
      </c>
      <c r="B514" s="95">
        <v>115.4066</v>
      </c>
      <c r="C514" s="95">
        <v>4.2011000000000003</v>
      </c>
      <c r="D514" s="95">
        <v>91.899299999999997</v>
      </c>
      <c r="E514" s="95">
        <v>85.98</v>
      </c>
      <c r="F514" s="95">
        <v>37.018599999999999</v>
      </c>
      <c r="G514" s="95">
        <v>12.240399999999999</v>
      </c>
      <c r="H514" s="95">
        <v>16</v>
      </c>
      <c r="I514" s="95">
        <v>12.048</v>
      </c>
      <c r="J514" s="95">
        <v>2.964</v>
      </c>
      <c r="K514" s="95"/>
      <c r="L514" s="95">
        <v>2.1964000000000001</v>
      </c>
      <c r="M514" s="95"/>
      <c r="N514" s="95">
        <v>0</v>
      </c>
      <c r="O514" s="95">
        <v>0</v>
      </c>
      <c r="P514" s="95">
        <v>134.81209999999999</v>
      </c>
    </row>
    <row r="515" spans="1:16" x14ac:dyDescent="0.25">
      <c r="A515" s="95" t="s">
        <v>455</v>
      </c>
      <c r="B515" s="95">
        <v>818.44560000000001</v>
      </c>
      <c r="C515" s="95">
        <v>18.506</v>
      </c>
      <c r="D515" s="95">
        <v>836.95159999999998</v>
      </c>
      <c r="E515" s="95">
        <v>428.16</v>
      </c>
      <c r="F515" s="95">
        <v>259.03649999999999</v>
      </c>
      <c r="G515" s="95">
        <v>42.280900000000003</v>
      </c>
      <c r="H515" s="95">
        <v>140</v>
      </c>
      <c r="I515" s="95">
        <v>109.7244</v>
      </c>
      <c r="J515" s="95">
        <v>22.706700000000001</v>
      </c>
      <c r="K515" s="95">
        <v>5</v>
      </c>
      <c r="L515" s="95">
        <v>20.0031</v>
      </c>
      <c r="M515" s="95"/>
      <c r="N515" s="95">
        <v>3.1453000000000002</v>
      </c>
      <c r="O515" s="95">
        <v>0</v>
      </c>
      <c r="P515" s="95">
        <v>905.08450000000005</v>
      </c>
    </row>
    <row r="516" spans="1:16" x14ac:dyDescent="0.25">
      <c r="A516" s="95" t="s">
        <v>456</v>
      </c>
      <c r="B516" s="95">
        <v>385.23099999999999</v>
      </c>
      <c r="C516" s="95">
        <v>6.7415000000000003</v>
      </c>
      <c r="D516" s="95">
        <v>391.97250000000003</v>
      </c>
      <c r="E516" s="95">
        <v>183</v>
      </c>
      <c r="F516" s="95">
        <v>121.3155</v>
      </c>
      <c r="G516" s="95">
        <v>15.421099999999999</v>
      </c>
      <c r="H516" s="95">
        <v>62</v>
      </c>
      <c r="I516" s="95">
        <v>51.387599999999999</v>
      </c>
      <c r="J516" s="95">
        <v>7.9592999999999998</v>
      </c>
      <c r="K516" s="95"/>
      <c r="L516" s="95">
        <v>9.3681000000000001</v>
      </c>
      <c r="M516" s="95"/>
      <c r="N516" s="95">
        <v>0</v>
      </c>
      <c r="O516" s="95">
        <v>0</v>
      </c>
      <c r="P516" s="95">
        <v>415.35289999999998</v>
      </c>
    </row>
    <row r="517" spans="1:16" x14ac:dyDescent="0.25">
      <c r="A517" s="95" t="s">
        <v>457</v>
      </c>
      <c r="B517" s="95">
        <v>712.0059</v>
      </c>
      <c r="C517" s="95">
        <v>10.6496</v>
      </c>
      <c r="D517" s="95">
        <v>722.65549999999996</v>
      </c>
      <c r="E517" s="95">
        <v>475.17</v>
      </c>
      <c r="F517" s="95">
        <v>223.6619</v>
      </c>
      <c r="G517" s="95">
        <v>62.877000000000002</v>
      </c>
      <c r="H517" s="95">
        <v>96</v>
      </c>
      <c r="I517" s="95">
        <v>94.740099999999998</v>
      </c>
      <c r="J517" s="95">
        <v>0.94489999999999996</v>
      </c>
      <c r="K517" s="95"/>
      <c r="L517" s="95">
        <v>17.2715</v>
      </c>
      <c r="M517" s="95"/>
      <c r="N517" s="95">
        <v>0</v>
      </c>
      <c r="O517" s="95">
        <v>0</v>
      </c>
      <c r="P517" s="95">
        <v>786.47739999999999</v>
      </c>
    </row>
    <row r="518" spans="1:16" x14ac:dyDescent="0.25">
      <c r="A518" s="95" t="s">
        <v>458</v>
      </c>
      <c r="B518" s="95">
        <v>666.37130000000002</v>
      </c>
      <c r="C518" s="95">
        <v>21.364999999999998</v>
      </c>
      <c r="D518" s="95">
        <v>687.73630000000003</v>
      </c>
      <c r="E518" s="95">
        <v>477.58</v>
      </c>
      <c r="F518" s="95">
        <v>212.8544</v>
      </c>
      <c r="G518" s="95">
        <v>66.181399999999996</v>
      </c>
      <c r="H518" s="95">
        <v>132</v>
      </c>
      <c r="I518" s="95">
        <v>90.162199999999999</v>
      </c>
      <c r="J518" s="95">
        <v>31.378299999999999</v>
      </c>
      <c r="K518" s="95"/>
      <c r="L518" s="95">
        <v>16.436900000000001</v>
      </c>
      <c r="M518" s="95"/>
      <c r="N518" s="95">
        <v>2.0699000000000001</v>
      </c>
      <c r="O518" s="95">
        <v>0</v>
      </c>
      <c r="P518" s="95">
        <v>787.36590000000001</v>
      </c>
    </row>
    <row r="519" spans="1:16" x14ac:dyDescent="0.25">
      <c r="A519" s="95" t="s">
        <v>459</v>
      </c>
      <c r="B519" s="95">
        <v>455.89409999999998</v>
      </c>
      <c r="C519" s="95">
        <v>25.110399999999998</v>
      </c>
      <c r="D519" s="95">
        <v>481.00450000000001</v>
      </c>
      <c r="E519" s="95">
        <v>208.4</v>
      </c>
      <c r="F519" s="95">
        <v>148.87090000000001</v>
      </c>
      <c r="G519" s="95">
        <v>14.882300000000001</v>
      </c>
      <c r="H519" s="95">
        <v>72</v>
      </c>
      <c r="I519" s="95">
        <v>63.059699999999999</v>
      </c>
      <c r="J519" s="95">
        <v>6.7051999999999996</v>
      </c>
      <c r="K519" s="95"/>
      <c r="L519" s="95">
        <v>11.496</v>
      </c>
      <c r="M519" s="95"/>
      <c r="N519" s="95">
        <v>0</v>
      </c>
      <c r="O519" s="95">
        <v>0</v>
      </c>
      <c r="P519" s="95">
        <v>502.59199999999998</v>
      </c>
    </row>
    <row r="520" spans="1:16" x14ac:dyDescent="0.25">
      <c r="A520" s="95" t="s">
        <v>566</v>
      </c>
      <c r="B520" s="97">
        <v>155.46530000000001</v>
      </c>
      <c r="C520" s="95"/>
      <c r="D520" s="97">
        <v>115.0461</v>
      </c>
      <c r="E520" s="97">
        <v>126.14</v>
      </c>
      <c r="F520" s="95">
        <v>48.116500000000002</v>
      </c>
      <c r="G520" s="95">
        <v>19.5059</v>
      </c>
      <c r="H520" s="95">
        <v>36</v>
      </c>
      <c r="I520" s="95">
        <v>15.0825</v>
      </c>
      <c r="J520" s="95">
        <v>15.6881</v>
      </c>
      <c r="K520" s="95"/>
      <c r="L520" s="95">
        <v>2.7496</v>
      </c>
      <c r="M520" s="95"/>
      <c r="N520" s="95">
        <v>0</v>
      </c>
      <c r="O520" s="95">
        <v>0</v>
      </c>
      <c r="P520" s="97">
        <v>190.6593</v>
      </c>
    </row>
    <row r="521" spans="1:16" x14ac:dyDescent="0.25">
      <c r="A521" s="95" t="s">
        <v>460</v>
      </c>
      <c r="B521" s="95">
        <v>2113.1131999999998</v>
      </c>
      <c r="C521" s="95">
        <v>50.238599999999998</v>
      </c>
      <c r="D521" s="95">
        <v>2163.3517999999999</v>
      </c>
      <c r="E521" s="95">
        <v>1155.9000000000001</v>
      </c>
      <c r="F521" s="95">
        <v>669.55740000000003</v>
      </c>
      <c r="G521" s="95">
        <v>121.5857</v>
      </c>
      <c r="H521" s="95">
        <v>329</v>
      </c>
      <c r="I521" s="95">
        <v>283.61540000000002</v>
      </c>
      <c r="J521" s="95">
        <v>34.038400000000003</v>
      </c>
      <c r="K521" s="95">
        <v>8</v>
      </c>
      <c r="L521" s="95">
        <v>51.704099999999997</v>
      </c>
      <c r="M521" s="95"/>
      <c r="N521" s="95">
        <v>0</v>
      </c>
      <c r="O521" s="95">
        <v>0</v>
      </c>
      <c r="P521" s="95">
        <v>2318.9758999999999</v>
      </c>
    </row>
    <row r="522" spans="1:16" x14ac:dyDescent="0.25">
      <c r="A522" s="95" t="s">
        <v>461</v>
      </c>
      <c r="B522" s="95">
        <v>153.916</v>
      </c>
      <c r="C522" s="95"/>
      <c r="D522" s="95">
        <v>153.916</v>
      </c>
      <c r="E522" s="95">
        <v>92</v>
      </c>
      <c r="F522" s="95">
        <v>47.637</v>
      </c>
      <c r="G522" s="95">
        <v>11.0907</v>
      </c>
      <c r="H522" s="95">
        <v>30</v>
      </c>
      <c r="I522" s="95">
        <v>20.1784</v>
      </c>
      <c r="J522" s="95">
        <v>7.3662000000000001</v>
      </c>
      <c r="K522" s="95">
        <v>2</v>
      </c>
      <c r="L522" s="95">
        <v>3.6785999999999999</v>
      </c>
      <c r="M522" s="95"/>
      <c r="N522" s="95">
        <v>0</v>
      </c>
      <c r="O522" s="95">
        <v>0</v>
      </c>
      <c r="P522" s="95">
        <v>172.37289999999999</v>
      </c>
    </row>
    <row r="523" spans="1:16" x14ac:dyDescent="0.25">
      <c r="A523" s="95" t="s">
        <v>462</v>
      </c>
      <c r="B523" s="95">
        <v>161.1602</v>
      </c>
      <c r="C523" s="95">
        <v>4.7138</v>
      </c>
      <c r="D523" s="95">
        <v>165.874</v>
      </c>
      <c r="E523" s="95">
        <v>112</v>
      </c>
      <c r="F523" s="95">
        <v>51.338000000000001</v>
      </c>
      <c r="G523" s="95">
        <v>15.1655</v>
      </c>
      <c r="H523" s="95">
        <v>29</v>
      </c>
      <c r="I523" s="95">
        <v>21.746099999999998</v>
      </c>
      <c r="J523" s="95">
        <v>5.4404000000000003</v>
      </c>
      <c r="K523" s="95">
        <v>1</v>
      </c>
      <c r="L523" s="95">
        <v>3.9643999999999999</v>
      </c>
      <c r="M523" s="95"/>
      <c r="N523" s="95">
        <v>2.8691</v>
      </c>
      <c r="O523" s="95">
        <v>0</v>
      </c>
      <c r="P523" s="95">
        <v>189.34899999999999</v>
      </c>
    </row>
    <row r="524" spans="1:16" x14ac:dyDescent="0.25">
      <c r="A524" s="95" t="s">
        <v>463</v>
      </c>
      <c r="B524" s="97">
        <v>176.52330000000001</v>
      </c>
      <c r="C524" s="95"/>
      <c r="D524" s="97">
        <v>176.52330000000001</v>
      </c>
      <c r="E524" s="95">
        <v>138</v>
      </c>
      <c r="F524" s="95">
        <v>54.634</v>
      </c>
      <c r="G524" s="95">
        <v>20.8415</v>
      </c>
      <c r="H524" s="95">
        <v>22</v>
      </c>
      <c r="I524" s="95">
        <v>23.142199999999999</v>
      </c>
      <c r="J524" s="95"/>
      <c r="K524" s="95"/>
      <c r="L524" s="95">
        <v>4.2188999999999997</v>
      </c>
      <c r="M524" s="95"/>
      <c r="N524" s="95">
        <v>0</v>
      </c>
      <c r="O524" s="95">
        <v>0</v>
      </c>
      <c r="P524" s="97">
        <v>197.3648</v>
      </c>
    </row>
    <row r="525" spans="1:16" x14ac:dyDescent="0.25">
      <c r="A525" s="95" t="s">
        <v>464</v>
      </c>
      <c r="B525" s="97">
        <v>1578.8861999999999</v>
      </c>
      <c r="C525" s="95">
        <v>66.301699999999997</v>
      </c>
      <c r="D525" s="97">
        <v>1645.1878999999999</v>
      </c>
      <c r="E525" s="97">
        <v>706</v>
      </c>
      <c r="F525" s="95">
        <v>509.1857</v>
      </c>
      <c r="G525" s="95">
        <v>49.203600000000002</v>
      </c>
      <c r="H525" s="95">
        <v>266</v>
      </c>
      <c r="I525" s="95">
        <v>215.6841</v>
      </c>
      <c r="J525" s="95">
        <v>37.736899999999999</v>
      </c>
      <c r="K525" s="95">
        <v>104</v>
      </c>
      <c r="L525" s="95">
        <v>39.32</v>
      </c>
      <c r="M525" s="95">
        <v>38.808</v>
      </c>
      <c r="N525" s="95">
        <v>0</v>
      </c>
      <c r="O525" s="95">
        <v>0</v>
      </c>
      <c r="P525" s="97">
        <v>1770.9364</v>
      </c>
    </row>
    <row r="526" spans="1:16" x14ac:dyDescent="0.25">
      <c r="A526" s="95" t="s">
        <v>465</v>
      </c>
      <c r="B526" s="95">
        <v>2660.1167999999998</v>
      </c>
      <c r="C526" s="95">
        <v>69.810400000000001</v>
      </c>
      <c r="D526" s="95">
        <v>2729.9272000000001</v>
      </c>
      <c r="E526" s="95">
        <v>1226.0899999999999</v>
      </c>
      <c r="F526" s="95">
        <v>844.91250000000002</v>
      </c>
      <c r="G526" s="95">
        <v>95.294399999999996</v>
      </c>
      <c r="H526" s="95">
        <v>562</v>
      </c>
      <c r="I526" s="95">
        <v>357.89350000000002</v>
      </c>
      <c r="J526" s="95">
        <v>153.07990000000001</v>
      </c>
      <c r="K526" s="95">
        <v>20</v>
      </c>
      <c r="L526" s="95">
        <v>65.2453</v>
      </c>
      <c r="M526" s="95"/>
      <c r="N526" s="95">
        <v>0</v>
      </c>
      <c r="O526" s="95">
        <v>0</v>
      </c>
      <c r="P526" s="95">
        <v>2978.3015</v>
      </c>
    </row>
    <row r="527" spans="1:16" x14ac:dyDescent="0.25">
      <c r="A527" s="95" t="s">
        <v>466</v>
      </c>
      <c r="B527" s="97">
        <v>670.07910000000004</v>
      </c>
      <c r="C527" s="95">
        <v>24.462</v>
      </c>
      <c r="D527" s="97">
        <v>694.54110000000003</v>
      </c>
      <c r="E527" s="97">
        <v>522.5</v>
      </c>
      <c r="F527" s="95">
        <v>214.9605</v>
      </c>
      <c r="G527" s="95">
        <v>76.884900000000002</v>
      </c>
      <c r="H527" s="95">
        <v>118</v>
      </c>
      <c r="I527" s="95">
        <v>91.054299999999998</v>
      </c>
      <c r="J527" s="95">
        <v>20.209199999999999</v>
      </c>
      <c r="K527" s="95"/>
      <c r="L527" s="95">
        <v>16.599499999999999</v>
      </c>
      <c r="M527" s="95"/>
      <c r="N527" s="95">
        <v>0</v>
      </c>
      <c r="O527" s="95">
        <v>0</v>
      </c>
      <c r="P527" s="97">
        <v>791.63520000000005</v>
      </c>
    </row>
    <row r="528" spans="1:16" x14ac:dyDescent="0.25">
      <c r="A528" s="95" t="s">
        <v>467</v>
      </c>
      <c r="B528" s="95">
        <v>1886.7620999999999</v>
      </c>
      <c r="C528" s="95">
        <v>65.544899999999998</v>
      </c>
      <c r="D528" s="95">
        <v>1952.307</v>
      </c>
      <c r="E528" s="95">
        <v>1242.56</v>
      </c>
      <c r="F528" s="95">
        <v>604.23900000000003</v>
      </c>
      <c r="G528" s="95">
        <v>159.58019999999999</v>
      </c>
      <c r="H528" s="95">
        <v>321</v>
      </c>
      <c r="I528" s="95">
        <v>255.94739999999999</v>
      </c>
      <c r="J528" s="95">
        <v>48.789400000000001</v>
      </c>
      <c r="K528" s="95">
        <v>3</v>
      </c>
      <c r="L528" s="95">
        <v>46.6601</v>
      </c>
      <c r="M528" s="95"/>
      <c r="N528" s="95">
        <v>0</v>
      </c>
      <c r="O528" s="95">
        <v>0</v>
      </c>
      <c r="P528" s="95">
        <v>2160.6765999999998</v>
      </c>
    </row>
    <row r="529" spans="1:16" x14ac:dyDescent="0.25">
      <c r="A529" s="95" t="s">
        <v>567</v>
      </c>
      <c r="B529" s="95">
        <v>163.52099999999999</v>
      </c>
      <c r="C529" s="95"/>
      <c r="D529" s="95">
        <v>113.3134</v>
      </c>
      <c r="E529" s="95">
        <v>146.55000000000001</v>
      </c>
      <c r="F529" s="95">
        <v>50.609699999999997</v>
      </c>
      <c r="G529" s="95">
        <v>23.985099999999999</v>
      </c>
      <c r="H529" s="95">
        <v>25</v>
      </c>
      <c r="I529" s="95">
        <v>14.855399999999999</v>
      </c>
      <c r="J529" s="95">
        <v>7.6085000000000003</v>
      </c>
      <c r="K529" s="95"/>
      <c r="L529" s="95">
        <v>2.7082000000000002</v>
      </c>
      <c r="M529" s="95"/>
      <c r="N529" s="95">
        <v>0</v>
      </c>
      <c r="O529" s="95">
        <v>0</v>
      </c>
      <c r="P529" s="95">
        <v>195.1146</v>
      </c>
    </row>
    <row r="530" spans="1:16" x14ac:dyDescent="0.25">
      <c r="A530" s="95" t="s">
        <v>468</v>
      </c>
      <c r="B530" s="95">
        <v>306.44929999999999</v>
      </c>
      <c r="C530" s="95"/>
      <c r="D530" s="95">
        <v>306.44929999999999</v>
      </c>
      <c r="E530" s="95">
        <v>159</v>
      </c>
      <c r="F530" s="95">
        <v>94.846100000000007</v>
      </c>
      <c r="G530" s="95">
        <v>16.038499999999999</v>
      </c>
      <c r="H530" s="95">
        <v>50</v>
      </c>
      <c r="I530" s="95">
        <v>40.1755</v>
      </c>
      <c r="J530" s="95">
        <v>7.3684000000000003</v>
      </c>
      <c r="K530" s="95"/>
      <c r="L530" s="95">
        <v>7.3240999999999996</v>
      </c>
      <c r="M530" s="95"/>
      <c r="N530" s="95">
        <v>0</v>
      </c>
      <c r="O530" s="95">
        <v>0</v>
      </c>
      <c r="P530" s="95">
        <v>329.8562</v>
      </c>
    </row>
    <row r="531" spans="1:16" x14ac:dyDescent="0.25">
      <c r="A531" s="95" t="s">
        <v>469</v>
      </c>
      <c r="B531" s="95">
        <v>584.16930000000002</v>
      </c>
      <c r="C531" s="95">
        <v>22.165099999999999</v>
      </c>
      <c r="D531" s="95">
        <v>606.33439999999996</v>
      </c>
      <c r="E531" s="95">
        <v>372</v>
      </c>
      <c r="F531" s="95">
        <v>187.66050000000001</v>
      </c>
      <c r="G531" s="95">
        <v>46.084899999999998</v>
      </c>
      <c r="H531" s="95">
        <v>107</v>
      </c>
      <c r="I531" s="95">
        <v>79.490399999999994</v>
      </c>
      <c r="J531" s="95">
        <v>20.632200000000001</v>
      </c>
      <c r="K531" s="95"/>
      <c r="L531" s="95">
        <v>14.491400000000001</v>
      </c>
      <c r="M531" s="95"/>
      <c r="N531" s="95">
        <v>0</v>
      </c>
      <c r="O531" s="95">
        <v>0</v>
      </c>
      <c r="P531" s="95">
        <v>673.05150000000003</v>
      </c>
    </row>
    <row r="532" spans="1:16" x14ac:dyDescent="0.25">
      <c r="A532" s="95" t="s">
        <v>470</v>
      </c>
      <c r="B532" s="95">
        <v>772.03639999999996</v>
      </c>
      <c r="C532" s="95">
        <v>20.908999999999999</v>
      </c>
      <c r="D532" s="95">
        <v>792.94539999999995</v>
      </c>
      <c r="E532" s="95">
        <v>543.88</v>
      </c>
      <c r="F532" s="95">
        <v>245.41659999999999</v>
      </c>
      <c r="G532" s="95">
        <v>74.615799999999993</v>
      </c>
      <c r="H532" s="95">
        <v>127</v>
      </c>
      <c r="I532" s="95">
        <v>103.9551</v>
      </c>
      <c r="J532" s="95">
        <v>17.2836</v>
      </c>
      <c r="K532" s="95">
        <v>1</v>
      </c>
      <c r="L532" s="95">
        <v>18.9514</v>
      </c>
      <c r="M532" s="95"/>
      <c r="N532" s="95">
        <v>18.4527</v>
      </c>
      <c r="O532" s="95">
        <v>0</v>
      </c>
      <c r="P532" s="95">
        <v>903.29750000000001</v>
      </c>
    </row>
    <row r="533" spans="1:16" x14ac:dyDescent="0.25">
      <c r="A533" s="95" t="s">
        <v>471</v>
      </c>
      <c r="B533" s="95">
        <v>259.52480000000003</v>
      </c>
      <c r="C533" s="95">
        <v>3.2136</v>
      </c>
      <c r="D533" s="95">
        <v>262.73840000000001</v>
      </c>
      <c r="E533" s="95">
        <v>134</v>
      </c>
      <c r="F533" s="95">
        <v>81.317499999999995</v>
      </c>
      <c r="G533" s="95">
        <v>13.1706</v>
      </c>
      <c r="H533" s="95">
        <v>55</v>
      </c>
      <c r="I533" s="95">
        <v>34.445</v>
      </c>
      <c r="J533" s="95">
        <v>15.4162</v>
      </c>
      <c r="K533" s="95"/>
      <c r="L533" s="95">
        <v>6.2793999999999999</v>
      </c>
      <c r="M533" s="95"/>
      <c r="N533" s="95">
        <v>0</v>
      </c>
      <c r="O533" s="95">
        <v>0</v>
      </c>
      <c r="P533" s="95">
        <v>291.3252</v>
      </c>
    </row>
    <row r="534" spans="1:16" x14ac:dyDescent="0.25">
      <c r="A534" s="95" t="s">
        <v>472</v>
      </c>
      <c r="B534" s="97">
        <v>536.49009999999998</v>
      </c>
      <c r="C534" s="95">
        <v>33.853000000000002</v>
      </c>
      <c r="D534" s="97">
        <v>570.34310000000005</v>
      </c>
      <c r="E534" s="97">
        <v>237.01</v>
      </c>
      <c r="F534" s="95">
        <v>176.52119999999999</v>
      </c>
      <c r="G534" s="95">
        <v>15.122199999999999</v>
      </c>
      <c r="H534" s="95">
        <v>72</v>
      </c>
      <c r="I534" s="95">
        <v>74.772000000000006</v>
      </c>
      <c r="J534" s="95"/>
      <c r="K534" s="95">
        <v>1</v>
      </c>
      <c r="L534" s="95">
        <v>13.6312</v>
      </c>
      <c r="M534" s="95"/>
      <c r="N534" s="95">
        <v>7.5853999999999999</v>
      </c>
      <c r="O534" s="95">
        <v>0</v>
      </c>
      <c r="P534" s="97">
        <v>593.05070000000001</v>
      </c>
    </row>
    <row r="535" spans="1:16" x14ac:dyDescent="0.25">
      <c r="A535" s="95" t="s">
        <v>473</v>
      </c>
      <c r="B535" s="95">
        <v>2674.9775</v>
      </c>
      <c r="C535" s="95">
        <v>65.333600000000004</v>
      </c>
      <c r="D535" s="95">
        <v>2740.3110999999999</v>
      </c>
      <c r="E535" s="95">
        <v>1157.69</v>
      </c>
      <c r="F535" s="95">
        <v>848.12630000000001</v>
      </c>
      <c r="G535" s="95">
        <v>77.390900000000002</v>
      </c>
      <c r="H535" s="95">
        <v>373</v>
      </c>
      <c r="I535" s="95">
        <v>359.25479999999999</v>
      </c>
      <c r="J535" s="95">
        <v>10.3089</v>
      </c>
      <c r="K535" s="95">
        <v>20</v>
      </c>
      <c r="L535" s="95">
        <v>65.493399999999994</v>
      </c>
      <c r="M535" s="95"/>
      <c r="N535" s="95">
        <v>20.907399999999999</v>
      </c>
      <c r="O535" s="95">
        <v>0</v>
      </c>
      <c r="P535" s="95">
        <v>2848.9182999999998</v>
      </c>
    </row>
    <row r="536" spans="1:16" x14ac:dyDescent="0.25">
      <c r="A536" s="95" t="s">
        <v>474</v>
      </c>
      <c r="B536" s="95">
        <v>658.21559999999999</v>
      </c>
      <c r="C536" s="95">
        <v>32.476500000000001</v>
      </c>
      <c r="D536" s="95">
        <v>690.69209999999998</v>
      </c>
      <c r="E536" s="95">
        <v>416</v>
      </c>
      <c r="F536" s="95">
        <v>213.76920000000001</v>
      </c>
      <c r="G536" s="95">
        <v>50.557699999999997</v>
      </c>
      <c r="H536" s="95">
        <v>108</v>
      </c>
      <c r="I536" s="95">
        <v>90.549700000000001</v>
      </c>
      <c r="J536" s="95">
        <v>13.0877</v>
      </c>
      <c r="K536" s="95">
        <v>4</v>
      </c>
      <c r="L536" s="95">
        <v>16.5075</v>
      </c>
      <c r="M536" s="95"/>
      <c r="N536" s="95">
        <v>0</v>
      </c>
      <c r="O536" s="95">
        <v>0</v>
      </c>
      <c r="P536" s="95">
        <v>754.33749999999998</v>
      </c>
    </row>
    <row r="537" spans="1:16" x14ac:dyDescent="0.25">
      <c r="A537" s="95" t="s">
        <v>475</v>
      </c>
      <c r="B537" s="95">
        <v>257.86320000000001</v>
      </c>
      <c r="C537" s="95"/>
      <c r="D537" s="95">
        <v>257.86320000000001</v>
      </c>
      <c r="E537" s="95">
        <v>122</v>
      </c>
      <c r="F537" s="95">
        <v>79.808700000000002</v>
      </c>
      <c r="G537" s="95">
        <v>10.547800000000001</v>
      </c>
      <c r="H537" s="95">
        <v>35</v>
      </c>
      <c r="I537" s="95">
        <v>33.805900000000001</v>
      </c>
      <c r="J537" s="95">
        <v>0.89559999999999995</v>
      </c>
      <c r="K537" s="95"/>
      <c r="L537" s="95">
        <v>6.1628999999999996</v>
      </c>
      <c r="M537" s="95"/>
      <c r="N537" s="95">
        <v>0</v>
      </c>
      <c r="O537" s="95">
        <v>0</v>
      </c>
      <c r="P537" s="95">
        <v>269.3066</v>
      </c>
    </row>
    <row r="538" spans="1:16" x14ac:dyDescent="0.25">
      <c r="A538" s="95" t="s">
        <v>476</v>
      </c>
      <c r="B538" s="95">
        <v>288.09480000000002</v>
      </c>
      <c r="C538" s="95"/>
      <c r="D538" s="95">
        <v>288.09480000000002</v>
      </c>
      <c r="E538" s="95">
        <v>156.5</v>
      </c>
      <c r="F538" s="95">
        <v>89.165300000000002</v>
      </c>
      <c r="G538" s="95">
        <v>16.8337</v>
      </c>
      <c r="H538" s="95">
        <v>48</v>
      </c>
      <c r="I538" s="95">
        <v>37.769199999999998</v>
      </c>
      <c r="J538" s="95">
        <v>7.6730999999999998</v>
      </c>
      <c r="K538" s="95"/>
      <c r="L538" s="95">
        <v>6.8855000000000004</v>
      </c>
      <c r="M538" s="95"/>
      <c r="N538" s="95">
        <v>0</v>
      </c>
      <c r="O538" s="95">
        <v>0</v>
      </c>
      <c r="P538" s="95">
        <v>312.60160000000002</v>
      </c>
    </row>
    <row r="539" spans="1:16" x14ac:dyDescent="0.25">
      <c r="A539" s="95" t="s">
        <v>477</v>
      </c>
      <c r="B539" s="97">
        <v>599.10050000000001</v>
      </c>
      <c r="C539" s="95">
        <v>45.011299999999999</v>
      </c>
      <c r="D539" s="97">
        <v>644.11180000000002</v>
      </c>
      <c r="E539" s="95">
        <v>347</v>
      </c>
      <c r="F539" s="95">
        <v>199.3526</v>
      </c>
      <c r="G539" s="95">
        <v>36.911799999999999</v>
      </c>
      <c r="H539" s="95">
        <v>81</v>
      </c>
      <c r="I539" s="95">
        <v>84.443100000000001</v>
      </c>
      <c r="J539" s="95"/>
      <c r="K539" s="95"/>
      <c r="L539" s="95">
        <v>15.394299999999999</v>
      </c>
      <c r="M539" s="95"/>
      <c r="N539" s="95">
        <v>0</v>
      </c>
      <c r="O539" s="95">
        <v>0</v>
      </c>
      <c r="P539" s="97">
        <v>681.02359999999999</v>
      </c>
    </row>
    <row r="540" spans="1:16" x14ac:dyDescent="0.25">
      <c r="A540" s="95" t="s">
        <v>478</v>
      </c>
      <c r="B540" s="95">
        <v>1370.0721000000001</v>
      </c>
      <c r="C540" s="95">
        <v>51.258800000000001</v>
      </c>
      <c r="D540" s="95">
        <v>1421.3308999999999</v>
      </c>
      <c r="E540" s="95">
        <v>813.4</v>
      </c>
      <c r="F540" s="95">
        <v>439.90190000000001</v>
      </c>
      <c r="G540" s="95">
        <v>93.374499999999998</v>
      </c>
      <c r="H540" s="95">
        <v>199</v>
      </c>
      <c r="I540" s="95">
        <v>186.3365</v>
      </c>
      <c r="J540" s="95">
        <v>9.4976000000000003</v>
      </c>
      <c r="K540" s="95"/>
      <c r="L540" s="95">
        <v>33.969799999999999</v>
      </c>
      <c r="M540" s="95"/>
      <c r="N540" s="95">
        <v>0</v>
      </c>
      <c r="O540" s="95">
        <v>0</v>
      </c>
      <c r="P540" s="95">
        <v>1524.203</v>
      </c>
    </row>
    <row r="541" spans="1:16" x14ac:dyDescent="0.25">
      <c r="A541" s="95" t="s">
        <v>479</v>
      </c>
      <c r="B541" s="95">
        <v>557.55200000000002</v>
      </c>
      <c r="C541" s="95">
        <v>32.008299999999998</v>
      </c>
      <c r="D541" s="95">
        <v>589.56029999999998</v>
      </c>
      <c r="E541" s="95">
        <v>311</v>
      </c>
      <c r="F541" s="95">
        <v>182.46889999999999</v>
      </c>
      <c r="G541" s="95">
        <v>32.132800000000003</v>
      </c>
      <c r="H541" s="95">
        <v>92</v>
      </c>
      <c r="I541" s="95">
        <v>77.291399999999996</v>
      </c>
      <c r="J541" s="95">
        <v>11.031499999999999</v>
      </c>
      <c r="K541" s="95">
        <v>1</v>
      </c>
      <c r="L541" s="95">
        <v>14.0905</v>
      </c>
      <c r="M541" s="95"/>
      <c r="N541" s="95">
        <v>0</v>
      </c>
      <c r="O541" s="95">
        <v>0</v>
      </c>
      <c r="P541" s="95">
        <v>632.72460000000001</v>
      </c>
    </row>
    <row r="542" spans="1:16" x14ac:dyDescent="0.25">
      <c r="A542" s="95" t="s">
        <v>568</v>
      </c>
      <c r="B542" s="97">
        <v>46.152500000000003</v>
      </c>
      <c r="C542" s="95">
        <v>2.1678000000000002</v>
      </c>
      <c r="D542" s="97">
        <v>40.994799999999998</v>
      </c>
      <c r="E542" s="97">
        <v>38</v>
      </c>
      <c r="F542" s="97">
        <v>14.9551</v>
      </c>
      <c r="G542" s="97">
        <v>5.7611999999999997</v>
      </c>
      <c r="H542" s="92">
        <v>6</v>
      </c>
      <c r="I542" s="97">
        <v>5.3743999999999996</v>
      </c>
      <c r="J542" s="95">
        <v>0.46920000000000001</v>
      </c>
      <c r="K542" s="92"/>
      <c r="L542" s="95">
        <v>0.9798</v>
      </c>
      <c r="M542" s="95"/>
      <c r="N542" s="95">
        <v>0</v>
      </c>
      <c r="O542" s="95">
        <v>0</v>
      </c>
      <c r="P542" s="97">
        <v>54.550699999999999</v>
      </c>
    </row>
    <row r="543" spans="1:16" x14ac:dyDescent="0.25">
      <c r="A543" s="95" t="s">
        <v>480</v>
      </c>
      <c r="B543" s="95">
        <v>13732.231599999999</v>
      </c>
      <c r="C543" s="95">
        <v>219.83529999999999</v>
      </c>
      <c r="D543" s="95">
        <v>13952.0669</v>
      </c>
      <c r="E543" s="95">
        <v>13218</v>
      </c>
      <c r="F543" s="95">
        <v>4318.1647000000003</v>
      </c>
      <c r="G543" s="95">
        <v>2224.9587999999999</v>
      </c>
      <c r="H543" s="95">
        <v>2274</v>
      </c>
      <c r="I543" s="95">
        <v>1829.116</v>
      </c>
      <c r="J543" s="95">
        <v>333.66300000000001</v>
      </c>
      <c r="K543" s="95">
        <v>1911</v>
      </c>
      <c r="L543" s="95">
        <v>333.45440000000002</v>
      </c>
      <c r="M543" s="95">
        <v>946.52739999999994</v>
      </c>
      <c r="N543" s="95">
        <v>468.73910000000001</v>
      </c>
      <c r="O543" s="95">
        <v>0</v>
      </c>
      <c r="P543" s="95">
        <v>17925.9552</v>
      </c>
    </row>
    <row r="544" spans="1:16" x14ac:dyDescent="0.25">
      <c r="A544" s="95" t="s">
        <v>482</v>
      </c>
      <c r="B544" s="95">
        <v>713.47760000000005</v>
      </c>
      <c r="C544" s="95">
        <v>15.7887</v>
      </c>
      <c r="D544" s="95">
        <v>729.2663</v>
      </c>
      <c r="E544" s="95">
        <v>766.12</v>
      </c>
      <c r="F544" s="95">
        <v>225.7079</v>
      </c>
      <c r="G544" s="95">
        <v>135.10300000000001</v>
      </c>
      <c r="H544" s="95">
        <v>76</v>
      </c>
      <c r="I544" s="95">
        <v>95.606800000000007</v>
      </c>
      <c r="J544" s="95"/>
      <c r="K544" s="95"/>
      <c r="L544" s="95">
        <v>17.429500000000001</v>
      </c>
      <c r="M544" s="95"/>
      <c r="N544" s="95">
        <v>18.884399999999999</v>
      </c>
      <c r="O544" s="95">
        <v>0</v>
      </c>
      <c r="P544" s="97">
        <v>883.25369999999998</v>
      </c>
    </row>
    <row r="545" spans="1:16" x14ac:dyDescent="0.25">
      <c r="A545" s="95" t="s">
        <v>483</v>
      </c>
      <c r="B545" s="97">
        <v>786.30380000000002</v>
      </c>
      <c r="C545" s="95">
        <v>24.309899999999999</v>
      </c>
      <c r="D545" s="97">
        <v>810.61369999999999</v>
      </c>
      <c r="E545" s="97">
        <v>478</v>
      </c>
      <c r="F545" s="95">
        <v>250.88489999999999</v>
      </c>
      <c r="G545" s="95">
        <v>56.778799999999997</v>
      </c>
      <c r="H545" s="95">
        <v>137</v>
      </c>
      <c r="I545" s="95">
        <v>106.2715</v>
      </c>
      <c r="J545" s="95">
        <v>23.046399999999998</v>
      </c>
      <c r="K545" s="95">
        <v>165</v>
      </c>
      <c r="L545" s="95">
        <v>19.373699999999999</v>
      </c>
      <c r="M545" s="95">
        <v>87.375799999999998</v>
      </c>
      <c r="N545" s="95">
        <v>10.424799999999999</v>
      </c>
      <c r="O545" s="95">
        <v>0</v>
      </c>
      <c r="P545" s="97">
        <v>988.23950000000002</v>
      </c>
    </row>
    <row r="546" spans="1:16" x14ac:dyDescent="0.25">
      <c r="A546" s="95" t="s">
        <v>484</v>
      </c>
      <c r="B546" s="95">
        <v>2000.9654</v>
      </c>
      <c r="C546" s="95">
        <v>67.188100000000006</v>
      </c>
      <c r="D546" s="95">
        <v>2068.1534999999999</v>
      </c>
      <c r="E546" s="95">
        <v>1915.38</v>
      </c>
      <c r="F546" s="95">
        <v>640.09349999999995</v>
      </c>
      <c r="G546" s="95">
        <v>318.82159999999999</v>
      </c>
      <c r="H546" s="95">
        <v>238</v>
      </c>
      <c r="I546" s="95">
        <v>271.13490000000002</v>
      </c>
      <c r="J546" s="95"/>
      <c r="K546" s="95">
        <v>348</v>
      </c>
      <c r="L546" s="95">
        <v>49.428899999999999</v>
      </c>
      <c r="M546" s="95">
        <v>179.14269999999999</v>
      </c>
      <c r="N546" s="95">
        <v>77.243899999999996</v>
      </c>
      <c r="O546" s="95">
        <v>0</v>
      </c>
      <c r="P546" s="95">
        <v>2643.3616999999999</v>
      </c>
    </row>
    <row r="547" spans="1:16" x14ac:dyDescent="0.25">
      <c r="A547" s="95" t="s">
        <v>485</v>
      </c>
      <c r="B547" s="95">
        <v>337.25139999999999</v>
      </c>
      <c r="C547" s="95">
        <v>22.823899999999998</v>
      </c>
      <c r="D547" s="95">
        <v>360.07530000000003</v>
      </c>
      <c r="E547" s="95">
        <v>147</v>
      </c>
      <c r="F547" s="95">
        <v>111.44329999999999</v>
      </c>
      <c r="G547" s="95">
        <v>8.8892000000000007</v>
      </c>
      <c r="H547" s="95">
        <v>35</v>
      </c>
      <c r="I547" s="95">
        <v>47.2059</v>
      </c>
      <c r="J547" s="95"/>
      <c r="K547" s="95"/>
      <c r="L547" s="95">
        <v>8.6058000000000003</v>
      </c>
      <c r="M547" s="95"/>
      <c r="N547" s="95">
        <v>5.7209000000000003</v>
      </c>
      <c r="O547" s="95">
        <v>0</v>
      </c>
      <c r="P547" s="95">
        <v>374.68540000000002</v>
      </c>
    </row>
    <row r="548" spans="1:16" x14ac:dyDescent="0.25">
      <c r="A548" s="95" t="s">
        <v>486</v>
      </c>
      <c r="B548" s="95">
        <v>338.51299999999998</v>
      </c>
      <c r="C548" s="95"/>
      <c r="D548" s="95">
        <v>338.51299999999998</v>
      </c>
      <c r="E548" s="95">
        <v>217</v>
      </c>
      <c r="F548" s="95">
        <v>104.7698</v>
      </c>
      <c r="G548" s="95">
        <v>28.057600000000001</v>
      </c>
      <c r="H548" s="95">
        <v>26</v>
      </c>
      <c r="I548" s="95">
        <v>44.379100000000001</v>
      </c>
      <c r="J548" s="95"/>
      <c r="K548" s="95">
        <v>57</v>
      </c>
      <c r="L548" s="95">
        <v>8.0905000000000005</v>
      </c>
      <c r="M548" s="95">
        <v>29.345700000000001</v>
      </c>
      <c r="N548" s="95">
        <v>5.5140000000000002</v>
      </c>
      <c r="O548" s="95">
        <v>0</v>
      </c>
      <c r="P548" s="95">
        <v>401.43029999999999</v>
      </c>
    </row>
    <row r="549" spans="1:16" x14ac:dyDescent="0.25">
      <c r="A549" s="95" t="s">
        <v>487</v>
      </c>
      <c r="B549" s="97">
        <v>388.8467</v>
      </c>
      <c r="C549" s="95">
        <v>19.241900000000001</v>
      </c>
      <c r="D549" s="97">
        <v>408.08859999999999</v>
      </c>
      <c r="E549" s="97">
        <v>401.34</v>
      </c>
      <c r="F549" s="95">
        <v>126.3034</v>
      </c>
      <c r="G549" s="95">
        <v>68.759100000000004</v>
      </c>
      <c r="H549" s="95">
        <v>40</v>
      </c>
      <c r="I549" s="95">
        <v>53.500399999999999</v>
      </c>
      <c r="J549" s="95"/>
      <c r="K549" s="95"/>
      <c r="L549" s="95">
        <v>9.7532999999999994</v>
      </c>
      <c r="M549" s="95"/>
      <c r="N549" s="95">
        <v>15.7994</v>
      </c>
      <c r="O549" s="95">
        <v>0</v>
      </c>
      <c r="P549" s="97">
        <v>492.64710000000002</v>
      </c>
    </row>
    <row r="550" spans="1:16" x14ac:dyDescent="0.25">
      <c r="A550" s="95" t="s">
        <v>488</v>
      </c>
      <c r="B550" s="97">
        <v>1998.5586000000001</v>
      </c>
      <c r="C550" s="95">
        <v>39.787199999999999</v>
      </c>
      <c r="D550" s="97">
        <v>2038.3458000000001</v>
      </c>
      <c r="E550" s="95">
        <v>2002.2</v>
      </c>
      <c r="F550" s="95">
        <v>630.86800000000005</v>
      </c>
      <c r="G550" s="95">
        <v>342.83300000000003</v>
      </c>
      <c r="H550" s="95">
        <v>265</v>
      </c>
      <c r="I550" s="95">
        <v>267.22710000000001</v>
      </c>
      <c r="J550" s="95"/>
      <c r="K550" s="95">
        <v>51</v>
      </c>
      <c r="L550" s="95">
        <v>48.716500000000003</v>
      </c>
      <c r="M550" s="95">
        <v>1.3701000000000001</v>
      </c>
      <c r="N550" s="95">
        <v>55.531700000000001</v>
      </c>
      <c r="O550" s="95">
        <v>0</v>
      </c>
      <c r="P550" s="97">
        <v>2438.0805999999998</v>
      </c>
    </row>
    <row r="551" spans="1:16" x14ac:dyDescent="0.25">
      <c r="A551" s="95" t="s">
        <v>490</v>
      </c>
      <c r="B551" s="95">
        <v>1316.8136999999999</v>
      </c>
      <c r="C551" s="95"/>
      <c r="D551" s="95">
        <v>1316.8136999999999</v>
      </c>
      <c r="E551" s="95">
        <v>774.03</v>
      </c>
      <c r="F551" s="95">
        <v>407.55380000000002</v>
      </c>
      <c r="G551" s="95">
        <v>91.619</v>
      </c>
      <c r="H551" s="95">
        <v>98</v>
      </c>
      <c r="I551" s="95">
        <v>172.6343</v>
      </c>
      <c r="J551" s="95"/>
      <c r="K551" s="95">
        <v>183</v>
      </c>
      <c r="L551" s="95">
        <v>31.471800000000002</v>
      </c>
      <c r="M551" s="95">
        <v>90.916899999999998</v>
      </c>
      <c r="N551" s="95">
        <v>0</v>
      </c>
      <c r="O551" s="95">
        <v>0</v>
      </c>
      <c r="P551" s="95">
        <v>1499.3496</v>
      </c>
    </row>
    <row r="552" spans="1:16" x14ac:dyDescent="0.25">
      <c r="A552" s="95" t="s">
        <v>569</v>
      </c>
      <c r="B552" s="95">
        <v>636.72360000000003</v>
      </c>
      <c r="C552" s="95"/>
      <c r="D552" s="95">
        <v>636.72360000000003</v>
      </c>
      <c r="E552" s="95">
        <v>490.74</v>
      </c>
      <c r="F552" s="95">
        <v>197.066</v>
      </c>
      <c r="G552" s="95">
        <v>73.418499999999995</v>
      </c>
      <c r="H552" s="95">
        <v>80</v>
      </c>
      <c r="I552" s="95">
        <v>83.474500000000006</v>
      </c>
      <c r="J552" s="95"/>
      <c r="K552" s="95">
        <v>77</v>
      </c>
      <c r="L552" s="95">
        <v>15.217700000000001</v>
      </c>
      <c r="M552" s="95">
        <v>37.069400000000002</v>
      </c>
      <c r="N552" s="95">
        <v>0</v>
      </c>
      <c r="O552" s="95">
        <v>0</v>
      </c>
      <c r="P552" s="95">
        <v>747.2115</v>
      </c>
    </row>
    <row r="553" spans="1:16" x14ac:dyDescent="0.25">
      <c r="A553" s="95" t="s">
        <v>570</v>
      </c>
      <c r="B553" s="95">
        <v>369.67959999999999</v>
      </c>
      <c r="C553" s="95"/>
      <c r="D553" s="95">
        <v>369.67959999999999</v>
      </c>
      <c r="E553" s="95">
        <v>103</v>
      </c>
      <c r="F553" s="95">
        <v>114.4158</v>
      </c>
      <c r="G553" s="95"/>
      <c r="H553" s="95">
        <v>51</v>
      </c>
      <c r="I553" s="95">
        <v>48.465000000000003</v>
      </c>
      <c r="J553" s="95">
        <v>1.9013</v>
      </c>
      <c r="K553" s="95">
        <v>31</v>
      </c>
      <c r="L553" s="95">
        <v>8.8353000000000002</v>
      </c>
      <c r="M553" s="95">
        <v>13.2988</v>
      </c>
      <c r="N553" s="95">
        <v>0</v>
      </c>
      <c r="O553" s="95">
        <v>0</v>
      </c>
      <c r="P553" s="95">
        <v>384.87970000000001</v>
      </c>
    </row>
    <row r="554" spans="1:16" x14ac:dyDescent="0.25">
      <c r="A554" s="95" t="s">
        <v>1129</v>
      </c>
      <c r="B554" s="95">
        <v>85.957099999999997</v>
      </c>
      <c r="C554" s="95">
        <v>2.9196</v>
      </c>
      <c r="D554" s="95">
        <v>88.8767</v>
      </c>
      <c r="E554" s="95">
        <v>67.239999999999995</v>
      </c>
      <c r="F554" s="95">
        <v>27.507300000000001</v>
      </c>
      <c r="G554" s="95">
        <v>9.9331999999999994</v>
      </c>
      <c r="H554" s="95">
        <v>17</v>
      </c>
      <c r="I554" s="95">
        <v>11.6517</v>
      </c>
      <c r="J554" s="95">
        <v>4.0111999999999997</v>
      </c>
      <c r="K554" s="95"/>
      <c r="L554" s="95">
        <v>2.1242000000000001</v>
      </c>
      <c r="M554" s="95"/>
      <c r="N554" s="95">
        <v>0</v>
      </c>
      <c r="O554" s="95">
        <v>0</v>
      </c>
      <c r="P554" s="95">
        <v>102.8211</v>
      </c>
    </row>
    <row r="555" spans="1:16" x14ac:dyDescent="0.25">
      <c r="A555" s="95" t="s">
        <v>1131</v>
      </c>
      <c r="B555" s="95">
        <v>153.72030000000001</v>
      </c>
      <c r="C555" s="95">
        <v>6.2914000000000003</v>
      </c>
      <c r="D555" s="95">
        <v>160.01169999999999</v>
      </c>
      <c r="E555" s="95">
        <v>128</v>
      </c>
      <c r="F555" s="95">
        <v>49.523600000000002</v>
      </c>
      <c r="G555" s="95">
        <v>19.6191</v>
      </c>
      <c r="H555" s="95">
        <v>23</v>
      </c>
      <c r="I555" s="95">
        <v>20.977499999999999</v>
      </c>
      <c r="J555" s="95">
        <v>1.5167999999999999</v>
      </c>
      <c r="K555" s="95">
        <v>1</v>
      </c>
      <c r="L555" s="95">
        <v>3.8243</v>
      </c>
      <c r="M555" s="95"/>
      <c r="N555" s="95">
        <v>0</v>
      </c>
      <c r="O555" s="95">
        <v>0</v>
      </c>
      <c r="P555" s="95">
        <v>181.14760000000001</v>
      </c>
    </row>
    <row r="556" spans="1:16" x14ac:dyDescent="0.25">
      <c r="A556" s="95" t="s">
        <v>1133</v>
      </c>
      <c r="B556" s="95">
        <v>87.660799999999995</v>
      </c>
      <c r="C556" s="95">
        <v>5.2972000000000001</v>
      </c>
      <c r="D556" s="95">
        <v>92.957999999999998</v>
      </c>
      <c r="E556" s="95">
        <v>119</v>
      </c>
      <c r="F556" s="95">
        <v>28.770499999999998</v>
      </c>
      <c r="G556" s="95">
        <v>22.557400000000001</v>
      </c>
      <c r="H556" s="95">
        <v>12</v>
      </c>
      <c r="I556" s="95">
        <v>12.1868</v>
      </c>
      <c r="J556" s="95"/>
      <c r="K556" s="95"/>
      <c r="L556" s="95">
        <v>2.2216999999999998</v>
      </c>
      <c r="M556" s="95"/>
      <c r="N556" s="95">
        <v>0</v>
      </c>
      <c r="O556" s="95">
        <v>0</v>
      </c>
      <c r="P556" s="95">
        <v>115.5154</v>
      </c>
    </row>
    <row r="557" spans="1:16" x14ac:dyDescent="0.25">
      <c r="A557" s="95" t="s">
        <v>1244</v>
      </c>
      <c r="B557" s="95">
        <v>344.10789999999997</v>
      </c>
      <c r="C557" s="95">
        <v>77.754599999999996</v>
      </c>
      <c r="D557" s="95">
        <v>421.86250000000001</v>
      </c>
      <c r="E557" s="95">
        <v>243</v>
      </c>
      <c r="F557" s="95">
        <v>130.56639999999999</v>
      </c>
      <c r="G557" s="95">
        <v>28.1084</v>
      </c>
      <c r="H557" s="95">
        <v>70</v>
      </c>
      <c r="I557" s="95">
        <v>55.306199999999997</v>
      </c>
      <c r="J557" s="95">
        <v>11.0204</v>
      </c>
      <c r="K557" s="95">
        <v>3</v>
      </c>
      <c r="L557" s="95">
        <v>10.0825</v>
      </c>
      <c r="M557" s="95"/>
      <c r="N557" s="95">
        <v>0</v>
      </c>
      <c r="O557" s="95">
        <v>0</v>
      </c>
      <c r="P557" s="95">
        <v>460.99130000000002</v>
      </c>
    </row>
    <row r="558" spans="1:16" x14ac:dyDescent="0.25">
      <c r="A558" s="95" t="s">
        <v>1245</v>
      </c>
      <c r="B558" s="95">
        <v>119.62090000000001</v>
      </c>
      <c r="C558" s="95">
        <v>2.1932</v>
      </c>
      <c r="D558" s="95">
        <v>121.8141</v>
      </c>
      <c r="E558" s="95">
        <v>29</v>
      </c>
      <c r="F558" s="95">
        <v>37.701500000000003</v>
      </c>
      <c r="G558" s="95"/>
      <c r="H558" s="95">
        <v>13</v>
      </c>
      <c r="I558" s="95">
        <v>15.969799999999999</v>
      </c>
      <c r="J558" s="95"/>
      <c r="K558" s="95"/>
      <c r="L558" s="95">
        <v>2.9114</v>
      </c>
      <c r="M558" s="95"/>
      <c r="N558" s="95">
        <v>0</v>
      </c>
      <c r="O558" s="95">
        <v>0</v>
      </c>
      <c r="P558" s="95">
        <v>121.8141</v>
      </c>
    </row>
    <row r="559" spans="1:16" x14ac:dyDescent="0.25">
      <c r="A559" s="95" t="s">
        <v>1257</v>
      </c>
      <c r="B559" s="95">
        <v>176.292</v>
      </c>
      <c r="C559" s="95">
        <v>12.960900000000001</v>
      </c>
      <c r="D559" s="95">
        <v>189.25290000000001</v>
      </c>
      <c r="E559" s="95">
        <v>152.35</v>
      </c>
      <c r="F559" s="95">
        <v>58.573799999999999</v>
      </c>
      <c r="G559" s="95">
        <v>23.444099999999999</v>
      </c>
      <c r="H559" s="95">
        <v>14</v>
      </c>
      <c r="I559" s="95">
        <v>24.8111</v>
      </c>
      <c r="J559" s="95"/>
      <c r="K559" s="95"/>
      <c r="L559" s="95">
        <v>4.5231000000000003</v>
      </c>
      <c r="M559" s="95"/>
      <c r="N559" s="95">
        <v>0</v>
      </c>
      <c r="O559" s="95">
        <v>0</v>
      </c>
      <c r="P559" s="95">
        <v>212.697</v>
      </c>
    </row>
    <row r="560" spans="1:16" x14ac:dyDescent="0.25">
      <c r="A560" s="95" t="s">
        <v>1267</v>
      </c>
      <c r="B560" s="95"/>
      <c r="C560" s="95"/>
      <c r="D560" s="95">
        <v>0</v>
      </c>
      <c r="E560" s="95"/>
      <c r="F560" s="95"/>
      <c r="G560" s="95"/>
      <c r="H560" s="95"/>
      <c r="I560" s="95">
        <v>0</v>
      </c>
      <c r="J560" s="95"/>
      <c r="K560" s="95"/>
      <c r="L560" s="95">
        <v>0</v>
      </c>
      <c r="M560" s="95"/>
      <c r="N560" s="95">
        <v>0</v>
      </c>
      <c r="O560" s="95">
        <v>0</v>
      </c>
      <c r="P560" s="95"/>
    </row>
    <row r="561" spans="1:16" x14ac:dyDescent="0.25">
      <c r="A561" s="95" t="s">
        <v>496</v>
      </c>
      <c r="B561" s="95">
        <v>641.28470000000004</v>
      </c>
      <c r="C561" s="95"/>
      <c r="D561" s="95">
        <v>641.28470000000004</v>
      </c>
      <c r="E561" s="95">
        <v>415</v>
      </c>
      <c r="F561" s="95">
        <v>198.4776</v>
      </c>
      <c r="G561" s="95">
        <v>54.130600000000001</v>
      </c>
      <c r="H561" s="95">
        <v>64</v>
      </c>
      <c r="I561" s="95">
        <v>84.072400000000002</v>
      </c>
      <c r="J561" s="95"/>
      <c r="K561" s="95"/>
      <c r="L561" s="95">
        <v>15.326700000000001</v>
      </c>
      <c r="M561" s="95"/>
      <c r="N561" s="95">
        <v>0</v>
      </c>
      <c r="O561" s="95">
        <v>0</v>
      </c>
      <c r="P561" s="95">
        <v>695.4153</v>
      </c>
    </row>
    <row r="562" spans="1:16" x14ac:dyDescent="0.25">
      <c r="A562" s="95"/>
      <c r="B562" s="95"/>
      <c r="C562" s="95"/>
      <c r="D562" s="95"/>
      <c r="E562" s="95"/>
      <c r="F562" s="95"/>
      <c r="G562" s="95"/>
      <c r="H562" s="95"/>
      <c r="I562" s="95"/>
      <c r="J562" s="95"/>
      <c r="K562" s="95"/>
      <c r="L562" s="95"/>
      <c r="M562" s="95"/>
      <c r="P562" s="95"/>
    </row>
  </sheetData>
  <sortState xmlns:xlrd2="http://schemas.microsoft.com/office/spreadsheetml/2017/richdata2" ref="A2:R562">
    <sortCondition ref="A2:A562"/>
  </sortState>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570"/>
  <sheetViews>
    <sheetView workbookViewId="0">
      <selection activeCell="E190" sqref="E190"/>
    </sheetView>
  </sheetViews>
  <sheetFormatPr defaultRowHeight="15" x14ac:dyDescent="0.25"/>
  <cols>
    <col min="1" max="1" width="9.7109375" style="43" bestFit="1" customWidth="1"/>
    <col min="3" max="3" width="36" bestFit="1" customWidth="1"/>
    <col min="4" max="4" width="14.85546875" bestFit="1" customWidth="1"/>
  </cols>
  <sheetData>
    <row r="1" spans="1:4" x14ac:dyDescent="0.25">
      <c r="A1" s="43" t="s">
        <v>1155</v>
      </c>
      <c r="B1" t="s">
        <v>1156</v>
      </c>
      <c r="C1" t="s">
        <v>1157</v>
      </c>
      <c r="D1" t="s">
        <v>1167</v>
      </c>
    </row>
    <row r="2" spans="1:4" x14ac:dyDescent="0.25">
      <c r="A2" s="43" t="s">
        <v>10</v>
      </c>
      <c r="B2">
        <v>1090</v>
      </c>
      <c r="C2" t="s">
        <v>571</v>
      </c>
      <c r="D2" t="s">
        <v>8</v>
      </c>
    </row>
    <row r="3" spans="1:4" x14ac:dyDescent="0.25">
      <c r="A3" s="43" t="s">
        <v>11</v>
      </c>
      <c r="B3">
        <v>1091</v>
      </c>
      <c r="C3" t="s">
        <v>574</v>
      </c>
      <c r="D3" t="s">
        <v>8</v>
      </c>
    </row>
    <row r="4" spans="1:4" x14ac:dyDescent="0.25">
      <c r="A4" s="43" t="s">
        <v>12</v>
      </c>
      <c r="B4">
        <v>1092</v>
      </c>
      <c r="C4" t="s">
        <v>575</v>
      </c>
      <c r="D4" t="s">
        <v>8</v>
      </c>
    </row>
    <row r="5" spans="1:4" x14ac:dyDescent="0.25">
      <c r="A5" s="43" t="s">
        <v>13</v>
      </c>
      <c r="B5">
        <v>2089</v>
      </c>
      <c r="C5" t="s">
        <v>576</v>
      </c>
      <c r="D5" t="s">
        <v>8</v>
      </c>
    </row>
    <row r="6" spans="1:4" x14ac:dyDescent="0.25">
      <c r="A6" s="43" t="s">
        <v>497</v>
      </c>
      <c r="B6">
        <v>2090</v>
      </c>
      <c r="C6" t="s">
        <v>577</v>
      </c>
      <c r="D6" t="s">
        <v>7</v>
      </c>
    </row>
    <row r="7" spans="1:4" x14ac:dyDescent="0.25">
      <c r="A7" s="43" t="s">
        <v>14</v>
      </c>
      <c r="B7">
        <v>2097</v>
      </c>
      <c r="C7" t="s">
        <v>578</v>
      </c>
      <c r="D7" t="s">
        <v>8</v>
      </c>
    </row>
    <row r="8" spans="1:4" x14ac:dyDescent="0.25">
      <c r="A8" s="43" t="s">
        <v>15</v>
      </c>
      <c r="B8">
        <v>3031</v>
      </c>
      <c r="C8" t="s">
        <v>579</v>
      </c>
      <c r="D8" t="s">
        <v>8</v>
      </c>
    </row>
    <row r="9" spans="1:4" x14ac:dyDescent="0.25">
      <c r="A9" s="43" t="s">
        <v>16</v>
      </c>
      <c r="B9">
        <v>3032</v>
      </c>
      <c r="C9" t="s">
        <v>580</v>
      </c>
      <c r="D9" t="s">
        <v>8</v>
      </c>
    </row>
    <row r="10" spans="1:4" x14ac:dyDescent="0.25">
      <c r="A10" s="43" t="s">
        <v>17</v>
      </c>
      <c r="B10">
        <v>3033</v>
      </c>
      <c r="C10" t="s">
        <v>581</v>
      </c>
      <c r="D10" t="s">
        <v>8</v>
      </c>
    </row>
    <row r="11" spans="1:4" x14ac:dyDescent="0.25">
      <c r="A11" s="43" t="s">
        <v>18</v>
      </c>
      <c r="B11">
        <v>4106</v>
      </c>
      <c r="C11" t="s">
        <v>582</v>
      </c>
      <c r="D11" t="s">
        <v>8</v>
      </c>
    </row>
    <row r="12" spans="1:4" x14ac:dyDescent="0.25">
      <c r="A12" s="43" t="s">
        <v>19</v>
      </c>
      <c r="B12">
        <v>4109</v>
      </c>
      <c r="C12" t="s">
        <v>583</v>
      </c>
      <c r="D12" t="s">
        <v>8</v>
      </c>
    </row>
    <row r="13" spans="1:4" x14ac:dyDescent="0.25">
      <c r="A13" s="43" t="s">
        <v>20</v>
      </c>
      <c r="B13">
        <v>4110</v>
      </c>
      <c r="C13" t="s">
        <v>584</v>
      </c>
      <c r="D13" t="s">
        <v>8</v>
      </c>
    </row>
    <row r="14" spans="1:4" x14ac:dyDescent="0.25">
      <c r="A14" s="43" t="s">
        <v>21</v>
      </c>
      <c r="B14">
        <v>5120</v>
      </c>
      <c r="C14" t="s">
        <v>585</v>
      </c>
      <c r="D14" t="s">
        <v>8</v>
      </c>
    </row>
    <row r="15" spans="1:4" x14ac:dyDescent="0.25">
      <c r="A15" s="43" t="s">
        <v>22</v>
      </c>
      <c r="B15">
        <v>5121</v>
      </c>
      <c r="C15" t="s">
        <v>586</v>
      </c>
      <c r="D15" t="s">
        <v>8</v>
      </c>
    </row>
    <row r="16" spans="1:4" x14ac:dyDescent="0.25">
      <c r="A16" s="43" t="s">
        <v>23</v>
      </c>
      <c r="B16">
        <v>5122</v>
      </c>
      <c r="C16" t="s">
        <v>587</v>
      </c>
      <c r="D16" t="s">
        <v>8</v>
      </c>
    </row>
    <row r="17" spans="1:4" x14ac:dyDescent="0.25">
      <c r="A17" s="43" t="s">
        <v>24</v>
      </c>
      <c r="B17">
        <v>5123</v>
      </c>
      <c r="C17" t="s">
        <v>588</v>
      </c>
      <c r="D17" t="s">
        <v>8</v>
      </c>
    </row>
    <row r="18" spans="1:4" x14ac:dyDescent="0.25">
      <c r="A18" s="43" t="s">
        <v>25</v>
      </c>
      <c r="B18">
        <v>5124</v>
      </c>
      <c r="C18" t="s">
        <v>589</v>
      </c>
      <c r="D18" t="s">
        <v>8</v>
      </c>
    </row>
    <row r="19" spans="1:4" x14ac:dyDescent="0.25">
      <c r="A19" s="43" t="s">
        <v>498</v>
      </c>
      <c r="B19">
        <v>5127</v>
      </c>
      <c r="C19" t="s">
        <v>590</v>
      </c>
      <c r="D19" t="s">
        <v>7</v>
      </c>
    </row>
    <row r="20" spans="1:4" x14ac:dyDescent="0.25">
      <c r="A20" s="43" t="s">
        <v>26</v>
      </c>
      <c r="B20">
        <v>5128</v>
      </c>
      <c r="C20" t="s">
        <v>591</v>
      </c>
      <c r="D20" t="s">
        <v>8</v>
      </c>
    </row>
    <row r="21" spans="1:4" x14ac:dyDescent="0.25">
      <c r="A21" s="43" t="s">
        <v>27</v>
      </c>
      <c r="B21">
        <v>6101</v>
      </c>
      <c r="C21" t="s">
        <v>592</v>
      </c>
      <c r="D21" t="s">
        <v>8</v>
      </c>
    </row>
    <row r="22" spans="1:4" x14ac:dyDescent="0.25">
      <c r="A22" s="43" t="s">
        <v>28</v>
      </c>
      <c r="B22">
        <v>6103</v>
      </c>
      <c r="C22" t="s">
        <v>593</v>
      </c>
      <c r="D22" t="s">
        <v>8</v>
      </c>
    </row>
    <row r="23" spans="1:4" x14ac:dyDescent="0.25">
      <c r="A23" s="43" t="s">
        <v>29</v>
      </c>
      <c r="B23">
        <v>6104</v>
      </c>
      <c r="C23" t="s">
        <v>594</v>
      </c>
      <c r="D23" t="s">
        <v>8</v>
      </c>
    </row>
    <row r="24" spans="1:4" x14ac:dyDescent="0.25">
      <c r="A24" s="43" t="s">
        <v>30</v>
      </c>
      <c r="B24">
        <v>7121</v>
      </c>
      <c r="C24" t="s">
        <v>595</v>
      </c>
      <c r="D24" t="s">
        <v>8</v>
      </c>
    </row>
    <row r="25" spans="1:4" x14ac:dyDescent="0.25">
      <c r="A25" s="43" t="s">
        <v>31</v>
      </c>
      <c r="B25">
        <v>7122</v>
      </c>
      <c r="C25" t="s">
        <v>596</v>
      </c>
      <c r="D25" t="s">
        <v>8</v>
      </c>
    </row>
    <row r="26" spans="1:4" x14ac:dyDescent="0.25">
      <c r="A26" s="43" t="s">
        <v>32</v>
      </c>
      <c r="B26">
        <v>7123</v>
      </c>
      <c r="C26" t="s">
        <v>597</v>
      </c>
      <c r="D26" t="s">
        <v>8</v>
      </c>
    </row>
    <row r="27" spans="1:4" x14ac:dyDescent="0.25">
      <c r="A27" s="43" t="s">
        <v>33</v>
      </c>
      <c r="B27">
        <v>7124</v>
      </c>
      <c r="C27" t="s">
        <v>598</v>
      </c>
      <c r="D27" t="s">
        <v>8</v>
      </c>
    </row>
    <row r="28" spans="1:4" x14ac:dyDescent="0.25">
      <c r="A28" s="43" t="s">
        <v>34</v>
      </c>
      <c r="B28">
        <v>7125</v>
      </c>
      <c r="C28" t="s">
        <v>599</v>
      </c>
      <c r="D28" t="s">
        <v>8</v>
      </c>
    </row>
    <row r="29" spans="1:4" x14ac:dyDescent="0.25">
      <c r="A29" s="43" t="s">
        <v>499</v>
      </c>
      <c r="B29">
        <v>7126</v>
      </c>
      <c r="C29" t="s">
        <v>600</v>
      </c>
      <c r="D29" t="s">
        <v>7</v>
      </c>
    </row>
    <row r="30" spans="1:4" x14ac:dyDescent="0.25">
      <c r="A30" s="43" t="s">
        <v>35</v>
      </c>
      <c r="B30">
        <v>7129</v>
      </c>
      <c r="C30" t="s">
        <v>601</v>
      </c>
      <c r="D30" t="s">
        <v>8</v>
      </c>
    </row>
    <row r="31" spans="1:4" x14ac:dyDescent="0.25">
      <c r="A31" s="43" t="s">
        <v>36</v>
      </c>
      <c r="B31">
        <v>8106</v>
      </c>
      <c r="C31" t="s">
        <v>602</v>
      </c>
      <c r="D31" t="s">
        <v>8</v>
      </c>
    </row>
    <row r="32" spans="1:4" x14ac:dyDescent="0.25">
      <c r="A32" s="43" t="s">
        <v>37</v>
      </c>
      <c r="B32">
        <v>8107</v>
      </c>
      <c r="C32" t="s">
        <v>603</v>
      </c>
      <c r="D32" t="s">
        <v>8</v>
      </c>
    </row>
    <row r="33" spans="1:4" x14ac:dyDescent="0.25">
      <c r="A33" s="43" t="s">
        <v>38</v>
      </c>
      <c r="B33">
        <v>8111</v>
      </c>
      <c r="C33" t="s">
        <v>604</v>
      </c>
      <c r="D33" t="s">
        <v>8</v>
      </c>
    </row>
    <row r="34" spans="1:4" x14ac:dyDescent="0.25">
      <c r="A34" s="43" t="s">
        <v>39</v>
      </c>
      <c r="B34">
        <v>9077</v>
      </c>
      <c r="C34" t="s">
        <v>605</v>
      </c>
      <c r="D34" t="s">
        <v>8</v>
      </c>
    </row>
    <row r="35" spans="1:4" x14ac:dyDescent="0.25">
      <c r="A35" s="43" t="s">
        <v>40</v>
      </c>
      <c r="B35">
        <v>9078</v>
      </c>
      <c r="C35" t="s">
        <v>606</v>
      </c>
      <c r="D35" t="s">
        <v>8</v>
      </c>
    </row>
    <row r="36" spans="1:4" x14ac:dyDescent="0.25">
      <c r="A36" s="43" t="s">
        <v>41</v>
      </c>
      <c r="B36">
        <v>9079</v>
      </c>
      <c r="C36" t="s">
        <v>607</v>
      </c>
      <c r="D36" t="s">
        <v>8</v>
      </c>
    </row>
    <row r="37" spans="1:4" x14ac:dyDescent="0.25">
      <c r="A37" s="43" t="s">
        <v>42</v>
      </c>
      <c r="B37">
        <v>9080</v>
      </c>
      <c r="C37" t="s">
        <v>608</v>
      </c>
      <c r="D37" t="s">
        <v>8</v>
      </c>
    </row>
    <row r="38" spans="1:4" x14ac:dyDescent="0.25">
      <c r="A38" s="43" t="s">
        <v>43</v>
      </c>
      <c r="B38">
        <v>10087</v>
      </c>
      <c r="C38" t="s">
        <v>609</v>
      </c>
      <c r="D38" t="s">
        <v>8</v>
      </c>
    </row>
    <row r="39" spans="1:4" x14ac:dyDescent="0.25">
      <c r="A39" s="43" t="s">
        <v>44</v>
      </c>
      <c r="B39">
        <v>10089</v>
      </c>
      <c r="C39" t="s">
        <v>610</v>
      </c>
      <c r="D39" t="s">
        <v>8</v>
      </c>
    </row>
    <row r="40" spans="1:4" x14ac:dyDescent="0.25">
      <c r="A40" s="43" t="s">
        <v>45</v>
      </c>
      <c r="B40">
        <v>10090</v>
      </c>
      <c r="C40" t="s">
        <v>611</v>
      </c>
      <c r="D40" t="s">
        <v>8</v>
      </c>
    </row>
    <row r="41" spans="1:4" x14ac:dyDescent="0.25">
      <c r="A41" s="43" t="s">
        <v>46</v>
      </c>
      <c r="B41">
        <v>10091</v>
      </c>
      <c r="C41" t="s">
        <v>612</v>
      </c>
      <c r="D41" t="s">
        <v>8</v>
      </c>
    </row>
    <row r="42" spans="1:4" x14ac:dyDescent="0.25">
      <c r="A42" s="43" t="s">
        <v>47</v>
      </c>
      <c r="B42">
        <v>10092</v>
      </c>
      <c r="C42" t="s">
        <v>613</v>
      </c>
      <c r="D42" t="s">
        <v>8</v>
      </c>
    </row>
    <row r="43" spans="1:4" x14ac:dyDescent="0.25">
      <c r="A43" s="43" t="s">
        <v>48</v>
      </c>
      <c r="B43">
        <v>10093</v>
      </c>
      <c r="C43" t="s">
        <v>614</v>
      </c>
      <c r="D43" t="s">
        <v>8</v>
      </c>
    </row>
    <row r="44" spans="1:4" x14ac:dyDescent="0.25">
      <c r="A44" s="43" t="s">
        <v>49</v>
      </c>
      <c r="B44">
        <v>11076</v>
      </c>
      <c r="C44" t="s">
        <v>615</v>
      </c>
      <c r="D44" t="s">
        <v>8</v>
      </c>
    </row>
    <row r="45" spans="1:4" x14ac:dyDescent="0.25">
      <c r="A45" s="43" t="s">
        <v>50</v>
      </c>
      <c r="B45">
        <v>11078</v>
      </c>
      <c r="C45" t="s">
        <v>616</v>
      </c>
      <c r="D45" t="s">
        <v>8</v>
      </c>
    </row>
    <row r="46" spans="1:4" x14ac:dyDescent="0.25">
      <c r="A46" s="43" t="s">
        <v>51</v>
      </c>
      <c r="B46">
        <v>11079</v>
      </c>
      <c r="C46" t="s">
        <v>617</v>
      </c>
      <c r="D46" t="s">
        <v>8</v>
      </c>
    </row>
    <row r="47" spans="1:4" x14ac:dyDescent="0.25">
      <c r="A47" s="43" t="s">
        <v>52</v>
      </c>
      <c r="B47">
        <v>11082</v>
      </c>
      <c r="C47" t="s">
        <v>618</v>
      </c>
      <c r="D47" t="s">
        <v>8</v>
      </c>
    </row>
    <row r="48" spans="1:4" x14ac:dyDescent="0.25">
      <c r="A48" s="43" t="s">
        <v>53</v>
      </c>
      <c r="B48">
        <v>12108</v>
      </c>
      <c r="C48" t="s">
        <v>619</v>
      </c>
      <c r="D48" t="s">
        <v>8</v>
      </c>
    </row>
    <row r="49" spans="1:4" x14ac:dyDescent="0.25">
      <c r="A49" s="43" t="s">
        <v>54</v>
      </c>
      <c r="B49">
        <v>12109</v>
      </c>
      <c r="C49" t="s">
        <v>620</v>
      </c>
      <c r="D49" t="s">
        <v>8</v>
      </c>
    </row>
    <row r="50" spans="1:4" x14ac:dyDescent="0.25">
      <c r="A50" s="43" t="s">
        <v>55</v>
      </c>
      <c r="B50">
        <v>12110</v>
      </c>
      <c r="C50" t="s">
        <v>621</v>
      </c>
      <c r="D50" t="s">
        <v>8</v>
      </c>
    </row>
    <row r="51" spans="1:4" x14ac:dyDescent="0.25">
      <c r="A51" s="43" t="s">
        <v>56</v>
      </c>
      <c r="B51">
        <v>13054</v>
      </c>
      <c r="C51" t="s">
        <v>622</v>
      </c>
      <c r="D51" t="s">
        <v>8</v>
      </c>
    </row>
    <row r="52" spans="1:4" x14ac:dyDescent="0.25">
      <c r="A52" s="43" t="s">
        <v>57</v>
      </c>
      <c r="B52">
        <v>13055</v>
      </c>
      <c r="C52" t="s">
        <v>623</v>
      </c>
      <c r="D52" t="s">
        <v>8</v>
      </c>
    </row>
    <row r="53" spans="1:4" x14ac:dyDescent="0.25">
      <c r="A53" s="43" t="s">
        <v>500</v>
      </c>
      <c r="B53">
        <v>13057</v>
      </c>
      <c r="C53" t="s">
        <v>624</v>
      </c>
      <c r="D53" t="s">
        <v>7</v>
      </c>
    </row>
    <row r="54" spans="1:4" x14ac:dyDescent="0.25">
      <c r="A54" s="43" t="s">
        <v>501</v>
      </c>
      <c r="B54">
        <v>13058</v>
      </c>
      <c r="C54" t="s">
        <v>625</v>
      </c>
      <c r="D54" t="s">
        <v>7</v>
      </c>
    </row>
    <row r="55" spans="1:4" x14ac:dyDescent="0.25">
      <c r="A55" s="43" t="s">
        <v>58</v>
      </c>
      <c r="B55">
        <v>13059</v>
      </c>
      <c r="C55" t="s">
        <v>626</v>
      </c>
      <c r="D55" t="s">
        <v>8</v>
      </c>
    </row>
    <row r="56" spans="1:4" x14ac:dyDescent="0.25">
      <c r="A56" s="43" t="s">
        <v>502</v>
      </c>
      <c r="B56">
        <v>13060</v>
      </c>
      <c r="C56" t="s">
        <v>627</v>
      </c>
      <c r="D56" t="s">
        <v>7</v>
      </c>
    </row>
    <row r="57" spans="1:4" x14ac:dyDescent="0.25">
      <c r="A57" s="43" t="s">
        <v>59</v>
      </c>
      <c r="B57">
        <v>13061</v>
      </c>
      <c r="C57" t="s">
        <v>628</v>
      </c>
      <c r="D57" t="s">
        <v>8</v>
      </c>
    </row>
    <row r="58" spans="1:4" x14ac:dyDescent="0.25">
      <c r="A58" s="43" t="s">
        <v>503</v>
      </c>
      <c r="B58">
        <v>13062</v>
      </c>
      <c r="C58" t="s">
        <v>629</v>
      </c>
      <c r="D58" t="s">
        <v>7</v>
      </c>
    </row>
    <row r="59" spans="1:4" x14ac:dyDescent="0.25">
      <c r="A59" s="43" t="s">
        <v>60</v>
      </c>
      <c r="B59">
        <v>14126</v>
      </c>
      <c r="C59" t="s">
        <v>630</v>
      </c>
      <c r="D59" t="s">
        <v>8</v>
      </c>
    </row>
    <row r="60" spans="1:4" x14ac:dyDescent="0.25">
      <c r="A60" s="43" t="s">
        <v>61</v>
      </c>
      <c r="B60">
        <v>14127</v>
      </c>
      <c r="C60" t="s">
        <v>631</v>
      </c>
      <c r="D60" t="s">
        <v>8</v>
      </c>
    </row>
    <row r="61" spans="1:4" x14ac:dyDescent="0.25">
      <c r="A61" s="43" t="s">
        <v>62</v>
      </c>
      <c r="B61">
        <v>14129</v>
      </c>
      <c r="C61" t="s">
        <v>632</v>
      </c>
      <c r="D61" t="s">
        <v>8</v>
      </c>
    </row>
    <row r="62" spans="1:4" x14ac:dyDescent="0.25">
      <c r="A62" s="43" t="s">
        <v>63</v>
      </c>
      <c r="B62">
        <v>14130</v>
      </c>
      <c r="C62" t="s">
        <v>633</v>
      </c>
      <c r="D62" t="s">
        <v>8</v>
      </c>
    </row>
    <row r="63" spans="1:4" x14ac:dyDescent="0.25">
      <c r="A63" s="43" t="s">
        <v>64</v>
      </c>
      <c r="B63">
        <v>15001</v>
      </c>
      <c r="C63" t="s">
        <v>634</v>
      </c>
      <c r="D63" t="s">
        <v>8</v>
      </c>
    </row>
    <row r="64" spans="1:4" x14ac:dyDescent="0.25">
      <c r="A64" s="43" t="s">
        <v>65</v>
      </c>
      <c r="B64">
        <v>15002</v>
      </c>
      <c r="C64" t="s">
        <v>635</v>
      </c>
      <c r="D64" t="s">
        <v>8</v>
      </c>
    </row>
    <row r="65" spans="1:4" x14ac:dyDescent="0.25">
      <c r="A65" s="43" t="s">
        <v>66</v>
      </c>
      <c r="B65">
        <v>15003</v>
      </c>
      <c r="C65" t="s">
        <v>636</v>
      </c>
      <c r="D65" t="s">
        <v>8</v>
      </c>
    </row>
    <row r="66" spans="1:4" x14ac:dyDescent="0.25">
      <c r="A66" s="43" t="s">
        <v>67</v>
      </c>
      <c r="B66">
        <v>15004</v>
      </c>
      <c r="C66" t="s">
        <v>637</v>
      </c>
      <c r="D66" t="s">
        <v>8</v>
      </c>
    </row>
    <row r="67" spans="1:4" x14ac:dyDescent="0.25">
      <c r="A67" s="43" t="s">
        <v>68</v>
      </c>
      <c r="B67">
        <v>16090</v>
      </c>
      <c r="C67" t="s">
        <v>638</v>
      </c>
      <c r="D67" t="s">
        <v>8</v>
      </c>
    </row>
    <row r="68" spans="1:4" x14ac:dyDescent="0.25">
      <c r="A68" s="43" t="s">
        <v>69</v>
      </c>
      <c r="B68">
        <v>16092</v>
      </c>
      <c r="C68" t="s">
        <v>639</v>
      </c>
      <c r="D68" t="s">
        <v>8</v>
      </c>
    </row>
    <row r="69" spans="1:4" x14ac:dyDescent="0.25">
      <c r="A69" s="43" t="s">
        <v>70</v>
      </c>
      <c r="B69">
        <v>16094</v>
      </c>
      <c r="C69" t="s">
        <v>640</v>
      </c>
      <c r="D69" t="s">
        <v>8</v>
      </c>
    </row>
    <row r="70" spans="1:4" x14ac:dyDescent="0.25">
      <c r="A70" s="43" t="s">
        <v>71</v>
      </c>
      <c r="B70">
        <v>16096</v>
      </c>
      <c r="C70" t="s">
        <v>641</v>
      </c>
      <c r="D70" t="s">
        <v>8</v>
      </c>
    </row>
    <row r="71" spans="1:4" x14ac:dyDescent="0.25">
      <c r="A71" s="43" t="s">
        <v>504</v>
      </c>
      <c r="B71">
        <v>16097</v>
      </c>
      <c r="C71" t="s">
        <v>642</v>
      </c>
      <c r="D71" t="s">
        <v>7</v>
      </c>
    </row>
    <row r="72" spans="1:4" x14ac:dyDescent="0.25">
      <c r="A72" s="43" t="s">
        <v>72</v>
      </c>
      <c r="B72">
        <v>17121</v>
      </c>
      <c r="C72" t="s">
        <v>643</v>
      </c>
      <c r="D72" t="s">
        <v>8</v>
      </c>
    </row>
    <row r="73" spans="1:4" x14ac:dyDescent="0.25">
      <c r="A73" s="43" t="s">
        <v>73</v>
      </c>
      <c r="B73">
        <v>17122</v>
      </c>
      <c r="C73" t="s">
        <v>644</v>
      </c>
      <c r="D73" t="s">
        <v>8</v>
      </c>
    </row>
    <row r="74" spans="1:4" x14ac:dyDescent="0.25">
      <c r="A74" s="43" t="s">
        <v>74</v>
      </c>
      <c r="B74">
        <v>17124</v>
      </c>
      <c r="C74" t="s">
        <v>645</v>
      </c>
      <c r="D74" t="s">
        <v>8</v>
      </c>
    </row>
    <row r="75" spans="1:4" x14ac:dyDescent="0.25">
      <c r="A75" s="43" t="s">
        <v>75</v>
      </c>
      <c r="B75">
        <v>17125</v>
      </c>
      <c r="C75" t="s">
        <v>646</v>
      </c>
      <c r="D75" t="s">
        <v>8</v>
      </c>
    </row>
    <row r="76" spans="1:4" x14ac:dyDescent="0.25">
      <c r="A76" s="43" t="s">
        <v>76</v>
      </c>
      <c r="B76">
        <v>17126</v>
      </c>
      <c r="C76" t="s">
        <v>647</v>
      </c>
      <c r="D76" t="s">
        <v>8</v>
      </c>
    </row>
    <row r="77" spans="1:4" x14ac:dyDescent="0.25">
      <c r="A77" s="43" t="s">
        <v>77</v>
      </c>
      <c r="B77">
        <v>18047</v>
      </c>
      <c r="C77" t="s">
        <v>648</v>
      </c>
      <c r="D77" t="s">
        <v>8</v>
      </c>
    </row>
    <row r="78" spans="1:4" x14ac:dyDescent="0.25">
      <c r="A78" s="43" t="s">
        <v>78</v>
      </c>
      <c r="B78">
        <v>18050</v>
      </c>
      <c r="C78" t="s">
        <v>649</v>
      </c>
      <c r="D78" t="s">
        <v>8</v>
      </c>
    </row>
    <row r="79" spans="1:4" x14ac:dyDescent="0.25">
      <c r="A79" s="43" t="s">
        <v>79</v>
      </c>
      <c r="B79">
        <v>19139</v>
      </c>
      <c r="C79" t="s">
        <v>650</v>
      </c>
      <c r="D79" t="s">
        <v>8</v>
      </c>
    </row>
    <row r="80" spans="1:4" x14ac:dyDescent="0.25">
      <c r="A80" s="43" t="s">
        <v>505</v>
      </c>
      <c r="B80">
        <v>19140</v>
      </c>
      <c r="C80" t="s">
        <v>651</v>
      </c>
      <c r="D80" t="s">
        <v>7</v>
      </c>
    </row>
    <row r="81" spans="1:4" x14ac:dyDescent="0.25">
      <c r="A81" s="43" t="s">
        <v>80</v>
      </c>
      <c r="B81">
        <v>19142</v>
      </c>
      <c r="C81" t="s">
        <v>652</v>
      </c>
      <c r="D81" t="s">
        <v>8</v>
      </c>
    </row>
    <row r="82" spans="1:4" x14ac:dyDescent="0.25">
      <c r="A82" s="43" t="s">
        <v>81</v>
      </c>
      <c r="B82">
        <v>19144</v>
      </c>
      <c r="C82" t="s">
        <v>653</v>
      </c>
      <c r="D82" t="s">
        <v>8</v>
      </c>
    </row>
    <row r="83" spans="1:4" x14ac:dyDescent="0.25">
      <c r="A83" s="43" t="s">
        <v>506</v>
      </c>
      <c r="B83">
        <v>19147</v>
      </c>
      <c r="C83" t="s">
        <v>654</v>
      </c>
      <c r="D83" t="s">
        <v>7</v>
      </c>
    </row>
    <row r="84" spans="1:4" x14ac:dyDescent="0.25">
      <c r="A84" s="43" t="s">
        <v>82</v>
      </c>
      <c r="B84">
        <v>19148</v>
      </c>
      <c r="C84" t="s">
        <v>655</v>
      </c>
      <c r="D84" t="s">
        <v>8</v>
      </c>
    </row>
    <row r="85" spans="1:4" x14ac:dyDescent="0.25">
      <c r="A85" s="43" t="s">
        <v>83</v>
      </c>
      <c r="B85">
        <v>19149</v>
      </c>
      <c r="C85" t="s">
        <v>656</v>
      </c>
      <c r="D85" t="s">
        <v>8</v>
      </c>
    </row>
    <row r="86" spans="1:4" x14ac:dyDescent="0.25">
      <c r="A86" s="43" t="s">
        <v>84</v>
      </c>
      <c r="B86">
        <v>19150</v>
      </c>
      <c r="C86" t="s">
        <v>657</v>
      </c>
      <c r="D86" t="s">
        <v>8</v>
      </c>
    </row>
    <row r="87" spans="1:4" x14ac:dyDescent="0.25">
      <c r="A87" s="43" t="s">
        <v>85</v>
      </c>
      <c r="B87">
        <v>19151</v>
      </c>
      <c r="C87" t="s">
        <v>658</v>
      </c>
      <c r="D87" t="s">
        <v>8</v>
      </c>
    </row>
    <row r="88" spans="1:4" x14ac:dyDescent="0.25">
      <c r="A88" s="43" t="s">
        <v>86</v>
      </c>
      <c r="B88">
        <v>19152</v>
      </c>
      <c r="C88" t="s">
        <v>659</v>
      </c>
      <c r="D88" t="s">
        <v>8</v>
      </c>
    </row>
    <row r="89" spans="1:4" x14ac:dyDescent="0.25">
      <c r="A89" s="43" t="s">
        <v>88</v>
      </c>
      <c r="B89">
        <v>20001</v>
      </c>
      <c r="C89" t="s">
        <v>661</v>
      </c>
      <c r="D89" t="s">
        <v>8</v>
      </c>
    </row>
    <row r="90" spans="1:4" x14ac:dyDescent="0.25">
      <c r="A90" s="43" t="s">
        <v>89</v>
      </c>
      <c r="B90">
        <v>20002</v>
      </c>
      <c r="C90" t="s">
        <v>662</v>
      </c>
      <c r="D90" t="s">
        <v>8</v>
      </c>
    </row>
    <row r="91" spans="1:4" x14ac:dyDescent="0.25">
      <c r="A91" s="43" t="s">
        <v>90</v>
      </c>
      <c r="B91">
        <v>21148</v>
      </c>
      <c r="C91" t="s">
        <v>663</v>
      </c>
      <c r="D91" t="s">
        <v>8</v>
      </c>
    </row>
    <row r="92" spans="1:4" x14ac:dyDescent="0.25">
      <c r="A92" s="43" t="s">
        <v>91</v>
      </c>
      <c r="B92">
        <v>21149</v>
      </c>
      <c r="C92" t="s">
        <v>664</v>
      </c>
      <c r="D92" t="s">
        <v>8</v>
      </c>
    </row>
    <row r="93" spans="1:4" x14ac:dyDescent="0.25">
      <c r="A93" s="43" t="s">
        <v>92</v>
      </c>
      <c r="B93">
        <v>21150</v>
      </c>
      <c r="C93" t="s">
        <v>665</v>
      </c>
      <c r="D93" t="s">
        <v>8</v>
      </c>
    </row>
    <row r="94" spans="1:4" x14ac:dyDescent="0.25">
      <c r="A94" s="43" t="s">
        <v>93</v>
      </c>
      <c r="B94">
        <v>21151</v>
      </c>
      <c r="C94" t="s">
        <v>666</v>
      </c>
      <c r="D94" t="s">
        <v>8</v>
      </c>
    </row>
    <row r="95" spans="1:4" x14ac:dyDescent="0.25">
      <c r="A95" s="43" t="s">
        <v>94</v>
      </c>
      <c r="B95">
        <v>22088</v>
      </c>
      <c r="C95" t="s">
        <v>667</v>
      </c>
      <c r="D95" t="s">
        <v>8</v>
      </c>
    </row>
    <row r="96" spans="1:4" x14ac:dyDescent="0.25">
      <c r="A96" s="43" t="s">
        <v>95</v>
      </c>
      <c r="B96">
        <v>22089</v>
      </c>
      <c r="C96" t="s">
        <v>668</v>
      </c>
      <c r="D96" t="s">
        <v>8</v>
      </c>
    </row>
    <row r="97" spans="1:4" x14ac:dyDescent="0.25">
      <c r="A97" s="43" t="s">
        <v>96</v>
      </c>
      <c r="B97">
        <v>22090</v>
      </c>
      <c r="C97" t="s">
        <v>669</v>
      </c>
      <c r="D97" t="s">
        <v>8</v>
      </c>
    </row>
    <row r="98" spans="1:4" x14ac:dyDescent="0.25">
      <c r="A98" s="43" t="s">
        <v>97</v>
      </c>
      <c r="B98">
        <v>22091</v>
      </c>
      <c r="C98" t="s">
        <v>670</v>
      </c>
      <c r="D98" t="s">
        <v>8</v>
      </c>
    </row>
    <row r="99" spans="1:4" x14ac:dyDescent="0.25">
      <c r="A99" s="43" t="s">
        <v>98</v>
      </c>
      <c r="B99">
        <v>22092</v>
      </c>
      <c r="C99" t="s">
        <v>671</v>
      </c>
      <c r="D99" t="s">
        <v>8</v>
      </c>
    </row>
    <row r="100" spans="1:4" x14ac:dyDescent="0.25">
      <c r="A100" s="43" t="s">
        <v>99</v>
      </c>
      <c r="B100">
        <v>22093</v>
      </c>
      <c r="C100" t="s">
        <v>672</v>
      </c>
      <c r="D100" t="s">
        <v>8</v>
      </c>
    </row>
    <row r="101" spans="1:4" x14ac:dyDescent="0.25">
      <c r="A101" s="43" t="s">
        <v>100</v>
      </c>
      <c r="B101">
        <v>22094</v>
      </c>
      <c r="C101" t="s">
        <v>673</v>
      </c>
      <c r="D101" t="s">
        <v>8</v>
      </c>
    </row>
    <row r="102" spans="1:4" x14ac:dyDescent="0.25">
      <c r="A102" s="43" t="s">
        <v>507</v>
      </c>
      <c r="B102">
        <v>23099</v>
      </c>
      <c r="C102" t="s">
        <v>1158</v>
      </c>
      <c r="D102" t="s">
        <v>7</v>
      </c>
    </row>
    <row r="103" spans="1:4" x14ac:dyDescent="0.25">
      <c r="A103" s="43" t="s">
        <v>101</v>
      </c>
      <c r="B103">
        <v>23101</v>
      </c>
      <c r="C103" t="s">
        <v>674</v>
      </c>
      <c r="D103" t="s">
        <v>8</v>
      </c>
    </row>
    <row r="104" spans="1:4" x14ac:dyDescent="0.25">
      <c r="A104" s="43" t="s">
        <v>102</v>
      </c>
      <c r="B104">
        <v>24086</v>
      </c>
      <c r="C104" t="s">
        <v>675</v>
      </c>
      <c r="D104" t="s">
        <v>8</v>
      </c>
    </row>
    <row r="105" spans="1:4" x14ac:dyDescent="0.25">
      <c r="A105" s="43" t="s">
        <v>103</v>
      </c>
      <c r="B105">
        <v>24087</v>
      </c>
      <c r="C105" t="s">
        <v>676</v>
      </c>
      <c r="D105" t="s">
        <v>8</v>
      </c>
    </row>
    <row r="106" spans="1:4" x14ac:dyDescent="0.25">
      <c r="A106" s="43" t="s">
        <v>104</v>
      </c>
      <c r="B106">
        <v>24089</v>
      </c>
      <c r="C106" t="s">
        <v>677</v>
      </c>
      <c r="D106" t="s">
        <v>8</v>
      </c>
    </row>
    <row r="107" spans="1:4" x14ac:dyDescent="0.25">
      <c r="A107" s="43" t="s">
        <v>105</v>
      </c>
      <c r="B107">
        <v>24090</v>
      </c>
      <c r="C107" t="s">
        <v>678</v>
      </c>
      <c r="D107" t="s">
        <v>8</v>
      </c>
    </row>
    <row r="108" spans="1:4" x14ac:dyDescent="0.25">
      <c r="A108" s="43" t="s">
        <v>508</v>
      </c>
      <c r="B108">
        <v>24091</v>
      </c>
      <c r="C108" t="s">
        <v>679</v>
      </c>
      <c r="D108" t="s">
        <v>7</v>
      </c>
    </row>
    <row r="109" spans="1:4" x14ac:dyDescent="0.25">
      <c r="A109" s="43" t="s">
        <v>106</v>
      </c>
      <c r="B109">
        <v>24093</v>
      </c>
      <c r="C109" t="s">
        <v>680</v>
      </c>
      <c r="D109" t="s">
        <v>8</v>
      </c>
    </row>
    <row r="110" spans="1:4" x14ac:dyDescent="0.25">
      <c r="A110" s="43" t="s">
        <v>107</v>
      </c>
      <c r="B110">
        <v>25001</v>
      </c>
      <c r="C110" t="s">
        <v>681</v>
      </c>
      <c r="D110" t="s">
        <v>8</v>
      </c>
    </row>
    <row r="111" spans="1:4" x14ac:dyDescent="0.25">
      <c r="A111" s="43" t="s">
        <v>108</v>
      </c>
      <c r="B111">
        <v>25002</v>
      </c>
      <c r="C111" t="s">
        <v>682</v>
      </c>
      <c r="D111" t="s">
        <v>8</v>
      </c>
    </row>
    <row r="112" spans="1:4" x14ac:dyDescent="0.25">
      <c r="A112" s="43" t="s">
        <v>109</v>
      </c>
      <c r="B112">
        <v>25003</v>
      </c>
      <c r="C112" t="s">
        <v>683</v>
      </c>
      <c r="D112" t="s">
        <v>8</v>
      </c>
    </row>
    <row r="113" spans="1:4" x14ac:dyDescent="0.25">
      <c r="A113" s="43" t="s">
        <v>110</v>
      </c>
      <c r="B113">
        <v>26001</v>
      </c>
      <c r="C113" t="s">
        <v>684</v>
      </c>
      <c r="D113" t="s">
        <v>8</v>
      </c>
    </row>
    <row r="114" spans="1:4" x14ac:dyDescent="0.25">
      <c r="A114" s="43" t="s">
        <v>111</v>
      </c>
      <c r="B114">
        <v>26002</v>
      </c>
      <c r="C114" t="s">
        <v>685</v>
      </c>
      <c r="D114" t="s">
        <v>8</v>
      </c>
    </row>
    <row r="115" spans="1:4" x14ac:dyDescent="0.25">
      <c r="A115" s="43" t="s">
        <v>112</v>
      </c>
      <c r="B115">
        <v>26005</v>
      </c>
      <c r="C115" t="s">
        <v>686</v>
      </c>
      <c r="D115" t="s">
        <v>8</v>
      </c>
    </row>
    <row r="116" spans="1:4" x14ac:dyDescent="0.25">
      <c r="A116" s="43" t="s">
        <v>113</v>
      </c>
      <c r="B116">
        <v>26006</v>
      </c>
      <c r="C116" t="s">
        <v>687</v>
      </c>
      <c r="D116" t="s">
        <v>8</v>
      </c>
    </row>
    <row r="117" spans="1:4" x14ac:dyDescent="0.25">
      <c r="A117" s="43" t="s">
        <v>509</v>
      </c>
      <c r="B117">
        <v>27055</v>
      </c>
      <c r="C117" t="s">
        <v>688</v>
      </c>
      <c r="D117" t="s">
        <v>7</v>
      </c>
    </row>
    <row r="118" spans="1:4" x14ac:dyDescent="0.25">
      <c r="A118" s="43" t="s">
        <v>114</v>
      </c>
      <c r="B118">
        <v>27056</v>
      </c>
      <c r="C118" t="s">
        <v>689</v>
      </c>
      <c r="D118" t="s">
        <v>8</v>
      </c>
    </row>
    <row r="119" spans="1:4" x14ac:dyDescent="0.25">
      <c r="A119" s="43" t="s">
        <v>115</v>
      </c>
      <c r="B119">
        <v>27057</v>
      </c>
      <c r="C119" t="s">
        <v>690</v>
      </c>
      <c r="D119" t="s">
        <v>8</v>
      </c>
    </row>
    <row r="120" spans="1:4" x14ac:dyDescent="0.25">
      <c r="A120" s="43" t="s">
        <v>116</v>
      </c>
      <c r="B120">
        <v>27058</v>
      </c>
      <c r="C120" t="s">
        <v>691</v>
      </c>
      <c r="D120" t="s">
        <v>8</v>
      </c>
    </row>
    <row r="121" spans="1:4" x14ac:dyDescent="0.25">
      <c r="A121" s="43" t="s">
        <v>117</v>
      </c>
      <c r="B121">
        <v>27059</v>
      </c>
      <c r="C121" t="s">
        <v>692</v>
      </c>
      <c r="D121" t="s">
        <v>8</v>
      </c>
    </row>
    <row r="122" spans="1:4" x14ac:dyDescent="0.25">
      <c r="A122" s="43" t="s">
        <v>118</v>
      </c>
      <c r="B122">
        <v>27061</v>
      </c>
      <c r="C122" t="s">
        <v>693</v>
      </c>
      <c r="D122" t="s">
        <v>8</v>
      </c>
    </row>
    <row r="123" spans="1:4" x14ac:dyDescent="0.25">
      <c r="A123" s="43" t="s">
        <v>119</v>
      </c>
      <c r="B123">
        <v>28101</v>
      </c>
      <c r="C123" t="s">
        <v>694</v>
      </c>
      <c r="D123" t="s">
        <v>8</v>
      </c>
    </row>
    <row r="124" spans="1:4" x14ac:dyDescent="0.25">
      <c r="A124" s="43" t="s">
        <v>120</v>
      </c>
      <c r="B124">
        <v>28102</v>
      </c>
      <c r="C124" t="s">
        <v>695</v>
      </c>
      <c r="D124" t="s">
        <v>8</v>
      </c>
    </row>
    <row r="125" spans="1:4" x14ac:dyDescent="0.25">
      <c r="A125" s="43" t="s">
        <v>121</v>
      </c>
      <c r="B125">
        <v>28103</v>
      </c>
      <c r="C125" t="s">
        <v>696</v>
      </c>
      <c r="D125" t="s">
        <v>8</v>
      </c>
    </row>
    <row r="126" spans="1:4" x14ac:dyDescent="0.25">
      <c r="A126" s="43" t="s">
        <v>122</v>
      </c>
      <c r="B126">
        <v>29001</v>
      </c>
      <c r="C126" t="s">
        <v>697</v>
      </c>
      <c r="D126" t="s">
        <v>8</v>
      </c>
    </row>
    <row r="127" spans="1:4" x14ac:dyDescent="0.25">
      <c r="A127" s="43" t="s">
        <v>123</v>
      </c>
      <c r="B127">
        <v>29002</v>
      </c>
      <c r="C127" t="s">
        <v>698</v>
      </c>
      <c r="D127" t="s">
        <v>8</v>
      </c>
    </row>
    <row r="128" spans="1:4" x14ac:dyDescent="0.25">
      <c r="A128" s="43" t="s">
        <v>124</v>
      </c>
      <c r="B128">
        <v>29003</v>
      </c>
      <c r="C128" t="s">
        <v>699</v>
      </c>
      <c r="D128" t="s">
        <v>8</v>
      </c>
    </row>
    <row r="129" spans="1:4" x14ac:dyDescent="0.25">
      <c r="A129" s="43" t="s">
        <v>125</v>
      </c>
      <c r="B129">
        <v>29004</v>
      </c>
      <c r="C129" t="s">
        <v>700</v>
      </c>
      <c r="D129" t="s">
        <v>8</v>
      </c>
    </row>
    <row r="130" spans="1:4" x14ac:dyDescent="0.25">
      <c r="A130" s="43" t="s">
        <v>126</v>
      </c>
      <c r="B130">
        <v>30093</v>
      </c>
      <c r="C130" t="s">
        <v>701</v>
      </c>
      <c r="D130" t="s">
        <v>8</v>
      </c>
    </row>
    <row r="131" spans="1:4" x14ac:dyDescent="0.25">
      <c r="A131" s="43" t="s">
        <v>127</v>
      </c>
      <c r="B131">
        <v>31116</v>
      </c>
      <c r="C131" t="s">
        <v>702</v>
      </c>
      <c r="D131" t="s">
        <v>8</v>
      </c>
    </row>
    <row r="132" spans="1:4" x14ac:dyDescent="0.25">
      <c r="A132" s="43" t="s">
        <v>128</v>
      </c>
      <c r="B132">
        <v>31117</v>
      </c>
      <c r="C132" t="s">
        <v>703</v>
      </c>
      <c r="D132" t="s">
        <v>8</v>
      </c>
    </row>
    <row r="133" spans="1:4" x14ac:dyDescent="0.25">
      <c r="A133" s="43" t="s">
        <v>129</v>
      </c>
      <c r="B133">
        <v>31118</v>
      </c>
      <c r="C133" t="s">
        <v>704</v>
      </c>
      <c r="D133" t="s">
        <v>8</v>
      </c>
    </row>
    <row r="134" spans="1:4" x14ac:dyDescent="0.25">
      <c r="A134" s="43" t="s">
        <v>130</v>
      </c>
      <c r="B134">
        <v>31121</v>
      </c>
      <c r="C134" t="s">
        <v>705</v>
      </c>
      <c r="D134" t="s">
        <v>8</v>
      </c>
    </row>
    <row r="135" spans="1:4" x14ac:dyDescent="0.25">
      <c r="A135" s="43" t="s">
        <v>131</v>
      </c>
      <c r="B135">
        <v>31122</v>
      </c>
      <c r="C135" t="s">
        <v>706</v>
      </c>
      <c r="D135" t="s">
        <v>8</v>
      </c>
    </row>
    <row r="136" spans="1:4" x14ac:dyDescent="0.25">
      <c r="A136" s="43" t="s">
        <v>132</v>
      </c>
      <c r="B136">
        <v>32054</v>
      </c>
      <c r="C136" t="s">
        <v>707</v>
      </c>
      <c r="D136" t="s">
        <v>8</v>
      </c>
    </row>
    <row r="137" spans="1:4" x14ac:dyDescent="0.25">
      <c r="A137" s="43" t="s">
        <v>133</v>
      </c>
      <c r="B137">
        <v>32055</v>
      </c>
      <c r="C137" t="s">
        <v>708</v>
      </c>
      <c r="D137" t="s">
        <v>8</v>
      </c>
    </row>
    <row r="138" spans="1:4" x14ac:dyDescent="0.25">
      <c r="A138" s="43" t="s">
        <v>134</v>
      </c>
      <c r="B138">
        <v>32056</v>
      </c>
      <c r="C138" t="s">
        <v>709</v>
      </c>
      <c r="D138" t="s">
        <v>8</v>
      </c>
    </row>
    <row r="139" spans="1:4" x14ac:dyDescent="0.25">
      <c r="A139" s="43" t="s">
        <v>135</v>
      </c>
      <c r="B139">
        <v>32058</v>
      </c>
      <c r="C139" t="s">
        <v>710</v>
      </c>
      <c r="D139" t="s">
        <v>8</v>
      </c>
    </row>
    <row r="140" spans="1:4" x14ac:dyDescent="0.25">
      <c r="A140" s="43" t="s">
        <v>136</v>
      </c>
      <c r="B140">
        <v>33090</v>
      </c>
      <c r="C140" t="s">
        <v>711</v>
      </c>
      <c r="D140" t="s">
        <v>8</v>
      </c>
    </row>
    <row r="141" spans="1:4" x14ac:dyDescent="0.25">
      <c r="A141" s="43" t="s">
        <v>510</v>
      </c>
      <c r="B141">
        <v>33091</v>
      </c>
      <c r="C141" t="s">
        <v>712</v>
      </c>
      <c r="D141" t="s">
        <v>7</v>
      </c>
    </row>
    <row r="142" spans="1:4" x14ac:dyDescent="0.25">
      <c r="A142" s="43" t="s">
        <v>511</v>
      </c>
      <c r="B142">
        <v>33092</v>
      </c>
      <c r="C142" t="s">
        <v>713</v>
      </c>
      <c r="D142" t="s">
        <v>7</v>
      </c>
    </row>
    <row r="143" spans="1:4" x14ac:dyDescent="0.25">
      <c r="A143" s="43" t="s">
        <v>512</v>
      </c>
      <c r="B143">
        <v>33093</v>
      </c>
      <c r="C143" t="s">
        <v>714</v>
      </c>
      <c r="D143" t="s">
        <v>7</v>
      </c>
    </row>
    <row r="144" spans="1:4" x14ac:dyDescent="0.25">
      <c r="A144" s="43" t="s">
        <v>513</v>
      </c>
      <c r="B144">
        <v>33094</v>
      </c>
      <c r="C144" t="s">
        <v>715</v>
      </c>
      <c r="D144" t="s">
        <v>7</v>
      </c>
    </row>
    <row r="145" spans="1:4" x14ac:dyDescent="0.25">
      <c r="A145" s="43" t="s">
        <v>514</v>
      </c>
      <c r="B145">
        <v>34121</v>
      </c>
      <c r="C145" t="s">
        <v>716</v>
      </c>
      <c r="D145" t="s">
        <v>7</v>
      </c>
    </row>
    <row r="146" spans="1:4" x14ac:dyDescent="0.25">
      <c r="A146" s="43" t="s">
        <v>515</v>
      </c>
      <c r="B146">
        <v>34122</v>
      </c>
      <c r="C146" t="s">
        <v>717</v>
      </c>
      <c r="D146" t="s">
        <v>7</v>
      </c>
    </row>
    <row r="147" spans="1:4" x14ac:dyDescent="0.25">
      <c r="A147" s="43" t="s">
        <v>137</v>
      </c>
      <c r="B147">
        <v>34124</v>
      </c>
      <c r="C147" t="s">
        <v>718</v>
      </c>
      <c r="D147" t="s">
        <v>8</v>
      </c>
    </row>
    <row r="148" spans="1:4" x14ac:dyDescent="0.25">
      <c r="A148" s="43" t="s">
        <v>138</v>
      </c>
      <c r="B148">
        <v>35092</v>
      </c>
      <c r="C148" t="s">
        <v>719</v>
      </c>
      <c r="D148" t="s">
        <v>8</v>
      </c>
    </row>
    <row r="149" spans="1:4" x14ac:dyDescent="0.25">
      <c r="A149" s="43" t="s">
        <v>139</v>
      </c>
      <c r="B149">
        <v>35093</v>
      </c>
      <c r="C149" t="s">
        <v>720</v>
      </c>
      <c r="D149" t="s">
        <v>8</v>
      </c>
    </row>
    <row r="150" spans="1:4" x14ac:dyDescent="0.25">
      <c r="A150" s="43" t="s">
        <v>140</v>
      </c>
      <c r="B150">
        <v>35094</v>
      </c>
      <c r="C150" t="s">
        <v>721</v>
      </c>
      <c r="D150" t="s">
        <v>8</v>
      </c>
    </row>
    <row r="151" spans="1:4" x14ac:dyDescent="0.25">
      <c r="A151" s="43" t="s">
        <v>141</v>
      </c>
      <c r="B151">
        <v>35097</v>
      </c>
      <c r="C151" t="s">
        <v>722</v>
      </c>
      <c r="D151" t="s">
        <v>8</v>
      </c>
    </row>
    <row r="152" spans="1:4" x14ac:dyDescent="0.25">
      <c r="A152" s="43" t="s">
        <v>142</v>
      </c>
      <c r="B152">
        <v>35098</v>
      </c>
      <c r="C152" t="s">
        <v>723</v>
      </c>
      <c r="D152" t="s">
        <v>8</v>
      </c>
    </row>
    <row r="153" spans="1:4" x14ac:dyDescent="0.25">
      <c r="A153" s="43" t="s">
        <v>143</v>
      </c>
      <c r="B153">
        <v>35099</v>
      </c>
      <c r="C153" t="s">
        <v>724</v>
      </c>
      <c r="D153" t="s">
        <v>8</v>
      </c>
    </row>
    <row r="154" spans="1:4" x14ac:dyDescent="0.25">
      <c r="A154" s="43" t="s">
        <v>144</v>
      </c>
      <c r="B154">
        <v>35102</v>
      </c>
      <c r="C154" t="s">
        <v>725</v>
      </c>
      <c r="D154" t="s">
        <v>8</v>
      </c>
    </row>
    <row r="155" spans="1:4" x14ac:dyDescent="0.25">
      <c r="A155" s="43" t="s">
        <v>516</v>
      </c>
      <c r="B155">
        <v>36123</v>
      </c>
      <c r="C155" t="s">
        <v>726</v>
      </c>
      <c r="D155" t="s">
        <v>7</v>
      </c>
    </row>
    <row r="156" spans="1:4" x14ac:dyDescent="0.25">
      <c r="A156" s="43" t="s">
        <v>145</v>
      </c>
      <c r="B156">
        <v>36126</v>
      </c>
      <c r="C156" t="s">
        <v>727</v>
      </c>
      <c r="D156" t="s">
        <v>8</v>
      </c>
    </row>
    <row r="157" spans="1:4" x14ac:dyDescent="0.25">
      <c r="A157" s="43" t="s">
        <v>146</v>
      </c>
      <c r="B157">
        <v>36131</v>
      </c>
      <c r="C157" t="s">
        <v>728</v>
      </c>
      <c r="D157" t="s">
        <v>8</v>
      </c>
    </row>
    <row r="158" spans="1:4" x14ac:dyDescent="0.25">
      <c r="A158" s="43" t="s">
        <v>517</v>
      </c>
      <c r="B158">
        <v>36133</v>
      </c>
      <c r="C158" t="s">
        <v>729</v>
      </c>
      <c r="D158" t="s">
        <v>7</v>
      </c>
    </row>
    <row r="159" spans="1:4" x14ac:dyDescent="0.25">
      <c r="A159" s="43" t="s">
        <v>518</v>
      </c>
      <c r="B159">
        <v>36134</v>
      </c>
      <c r="C159" t="s">
        <v>730</v>
      </c>
      <c r="D159" t="s">
        <v>7</v>
      </c>
    </row>
    <row r="160" spans="1:4" x14ac:dyDescent="0.25">
      <c r="A160" s="43" t="s">
        <v>519</v>
      </c>
      <c r="B160">
        <v>36135</v>
      </c>
      <c r="C160" t="s">
        <v>731</v>
      </c>
      <c r="D160" t="s">
        <v>7</v>
      </c>
    </row>
    <row r="161" spans="1:4" x14ac:dyDescent="0.25">
      <c r="A161" s="43" t="s">
        <v>147</v>
      </c>
      <c r="B161">
        <v>36136</v>
      </c>
      <c r="C161" t="s">
        <v>732</v>
      </c>
      <c r="D161" t="s">
        <v>8</v>
      </c>
    </row>
    <row r="162" spans="1:4" x14ac:dyDescent="0.25">
      <c r="A162" s="43" t="s">
        <v>148</v>
      </c>
      <c r="B162">
        <v>36137</v>
      </c>
      <c r="C162" t="s">
        <v>733</v>
      </c>
      <c r="D162" t="s">
        <v>8</v>
      </c>
    </row>
    <row r="163" spans="1:4" x14ac:dyDescent="0.25">
      <c r="A163" s="43" t="s">
        <v>149</v>
      </c>
      <c r="B163">
        <v>36138</v>
      </c>
      <c r="C163" t="s">
        <v>734</v>
      </c>
      <c r="D163" t="s">
        <v>8</v>
      </c>
    </row>
    <row r="164" spans="1:4" x14ac:dyDescent="0.25">
      <c r="A164" s="43" t="s">
        <v>150</v>
      </c>
      <c r="B164">
        <v>36139</v>
      </c>
      <c r="C164" t="s">
        <v>735</v>
      </c>
      <c r="D164" t="s">
        <v>8</v>
      </c>
    </row>
    <row r="165" spans="1:4" x14ac:dyDescent="0.25">
      <c r="A165" s="43" t="s">
        <v>151</v>
      </c>
      <c r="B165">
        <v>37037</v>
      </c>
      <c r="C165" t="s">
        <v>736</v>
      </c>
      <c r="D165" t="s">
        <v>8</v>
      </c>
    </row>
    <row r="166" spans="1:4" x14ac:dyDescent="0.25">
      <c r="A166" s="43" t="s">
        <v>152</v>
      </c>
      <c r="B166">
        <v>37039</v>
      </c>
      <c r="C166" t="s">
        <v>737</v>
      </c>
      <c r="D166" t="s">
        <v>8</v>
      </c>
    </row>
    <row r="167" spans="1:4" x14ac:dyDescent="0.25">
      <c r="A167" s="43" t="s">
        <v>153</v>
      </c>
      <c r="B167">
        <v>38044</v>
      </c>
      <c r="C167" t="s">
        <v>738</v>
      </c>
      <c r="D167" t="s">
        <v>8</v>
      </c>
    </row>
    <row r="168" spans="1:4" x14ac:dyDescent="0.25">
      <c r="A168" s="43" t="s">
        <v>154</v>
      </c>
      <c r="B168">
        <v>38045</v>
      </c>
      <c r="C168" t="s">
        <v>739</v>
      </c>
      <c r="D168" t="s">
        <v>8</v>
      </c>
    </row>
    <row r="169" spans="1:4" x14ac:dyDescent="0.25">
      <c r="A169" s="43" t="s">
        <v>155</v>
      </c>
      <c r="B169">
        <v>38046</v>
      </c>
      <c r="C169" t="s">
        <v>740</v>
      </c>
      <c r="D169" t="s">
        <v>8</v>
      </c>
    </row>
    <row r="170" spans="1:4" x14ac:dyDescent="0.25">
      <c r="A170" s="43" t="s">
        <v>156</v>
      </c>
      <c r="B170">
        <v>39133</v>
      </c>
      <c r="C170" t="s">
        <v>741</v>
      </c>
      <c r="D170" t="s">
        <v>8</v>
      </c>
    </row>
    <row r="171" spans="1:4" x14ac:dyDescent="0.25">
      <c r="A171" s="43" t="s">
        <v>157</v>
      </c>
      <c r="B171">
        <v>39134</v>
      </c>
      <c r="C171" t="s">
        <v>742</v>
      </c>
      <c r="D171" t="s">
        <v>8</v>
      </c>
    </row>
    <row r="172" spans="1:4" x14ac:dyDescent="0.25">
      <c r="A172" s="43" t="s">
        <v>158</v>
      </c>
      <c r="B172">
        <v>39135</v>
      </c>
      <c r="C172" t="s">
        <v>743</v>
      </c>
      <c r="D172" t="s">
        <v>8</v>
      </c>
    </row>
    <row r="173" spans="1:4" x14ac:dyDescent="0.25">
      <c r="A173" s="43" t="s">
        <v>159</v>
      </c>
      <c r="B173">
        <v>39136</v>
      </c>
      <c r="C173" t="s">
        <v>744</v>
      </c>
      <c r="D173" t="s">
        <v>8</v>
      </c>
    </row>
    <row r="174" spans="1:4" x14ac:dyDescent="0.25">
      <c r="A174" s="43" t="s">
        <v>160</v>
      </c>
      <c r="B174">
        <v>39137</v>
      </c>
      <c r="C174" t="s">
        <v>745</v>
      </c>
      <c r="D174" t="s">
        <v>8</v>
      </c>
    </row>
    <row r="175" spans="1:4" x14ac:dyDescent="0.25">
      <c r="A175" s="43" t="s">
        <v>161</v>
      </c>
      <c r="B175">
        <v>39139</v>
      </c>
      <c r="C175" t="s">
        <v>746</v>
      </c>
      <c r="D175" t="s">
        <v>8</v>
      </c>
    </row>
    <row r="176" spans="1:4" x14ac:dyDescent="0.25">
      <c r="A176" s="43" t="s">
        <v>162</v>
      </c>
      <c r="B176">
        <v>39141</v>
      </c>
      <c r="C176" t="s">
        <v>747</v>
      </c>
      <c r="D176" t="s">
        <v>8</v>
      </c>
    </row>
    <row r="177" spans="1:4" x14ac:dyDescent="0.25">
      <c r="A177" s="43" t="s">
        <v>163</v>
      </c>
      <c r="B177">
        <v>39142</v>
      </c>
      <c r="C177" t="s">
        <v>748</v>
      </c>
      <c r="D177" t="s">
        <v>8</v>
      </c>
    </row>
    <row r="178" spans="1:4" x14ac:dyDescent="0.25">
      <c r="A178" s="43" t="s">
        <v>164</v>
      </c>
      <c r="B178">
        <v>40100</v>
      </c>
      <c r="C178" t="s">
        <v>749</v>
      </c>
      <c r="D178" t="s">
        <v>8</v>
      </c>
    </row>
    <row r="179" spans="1:4" x14ac:dyDescent="0.25">
      <c r="A179" s="43" t="s">
        <v>520</v>
      </c>
      <c r="B179">
        <v>40101</v>
      </c>
      <c r="C179" t="s">
        <v>750</v>
      </c>
      <c r="D179" t="s">
        <v>7</v>
      </c>
    </row>
    <row r="180" spans="1:4" x14ac:dyDescent="0.25">
      <c r="A180" s="43" t="s">
        <v>521</v>
      </c>
      <c r="B180">
        <v>40103</v>
      </c>
      <c r="C180" t="s">
        <v>751</v>
      </c>
      <c r="D180" t="s">
        <v>7</v>
      </c>
    </row>
    <row r="181" spans="1:4" x14ac:dyDescent="0.25">
      <c r="A181" s="43" t="s">
        <v>522</v>
      </c>
      <c r="B181">
        <v>40104</v>
      </c>
      <c r="C181" t="s">
        <v>752</v>
      </c>
      <c r="D181" t="s">
        <v>7</v>
      </c>
    </row>
    <row r="182" spans="1:4" x14ac:dyDescent="0.25">
      <c r="A182" s="43" t="s">
        <v>165</v>
      </c>
      <c r="B182">
        <v>40107</v>
      </c>
      <c r="C182" t="s">
        <v>753</v>
      </c>
      <c r="D182" t="s">
        <v>8</v>
      </c>
    </row>
    <row r="183" spans="1:4" x14ac:dyDescent="0.25">
      <c r="A183" s="43" t="s">
        <v>166</v>
      </c>
      <c r="B183">
        <v>41001</v>
      </c>
      <c r="C183" t="s">
        <v>754</v>
      </c>
      <c r="D183" t="s">
        <v>8</v>
      </c>
    </row>
    <row r="184" spans="1:4" x14ac:dyDescent="0.25">
      <c r="A184" s="43" t="s">
        <v>167</v>
      </c>
      <c r="B184">
        <v>41002</v>
      </c>
      <c r="C184" t="s">
        <v>755</v>
      </c>
      <c r="D184" t="s">
        <v>8</v>
      </c>
    </row>
    <row r="185" spans="1:4" x14ac:dyDescent="0.25">
      <c r="A185" s="43" t="s">
        <v>168</v>
      </c>
      <c r="B185">
        <v>41003</v>
      </c>
      <c r="C185" t="s">
        <v>756</v>
      </c>
      <c r="D185" t="s">
        <v>8</v>
      </c>
    </row>
    <row r="186" spans="1:4" x14ac:dyDescent="0.25">
      <c r="A186" s="43" t="s">
        <v>169</v>
      </c>
      <c r="B186">
        <v>41004</v>
      </c>
      <c r="C186" t="s">
        <v>757</v>
      </c>
      <c r="D186" t="s">
        <v>8</v>
      </c>
    </row>
    <row r="187" spans="1:4" x14ac:dyDescent="0.25">
      <c r="A187" s="43" t="s">
        <v>170</v>
      </c>
      <c r="B187">
        <v>41005</v>
      </c>
      <c r="C187" t="s">
        <v>758</v>
      </c>
      <c r="D187" t="s">
        <v>8</v>
      </c>
    </row>
    <row r="188" spans="1:4" x14ac:dyDescent="0.25">
      <c r="A188" s="43" t="s">
        <v>171</v>
      </c>
      <c r="B188">
        <v>42111</v>
      </c>
      <c r="C188" t="s">
        <v>759</v>
      </c>
      <c r="D188" t="s">
        <v>8</v>
      </c>
    </row>
    <row r="189" spans="1:4" x14ac:dyDescent="0.25">
      <c r="A189" s="43" t="s">
        <v>523</v>
      </c>
      <c r="B189">
        <v>42113</v>
      </c>
      <c r="C189" t="s">
        <v>760</v>
      </c>
      <c r="D189" t="s">
        <v>7</v>
      </c>
    </row>
    <row r="190" spans="1:4" x14ac:dyDescent="0.25">
      <c r="A190" s="43" t="s">
        <v>172</v>
      </c>
      <c r="B190">
        <v>42117</v>
      </c>
      <c r="C190" t="s">
        <v>761</v>
      </c>
      <c r="D190" t="s">
        <v>7</v>
      </c>
    </row>
    <row r="191" spans="1:4" x14ac:dyDescent="0.25">
      <c r="A191" s="43" t="s">
        <v>524</v>
      </c>
      <c r="B191">
        <v>42118</v>
      </c>
      <c r="C191" t="s">
        <v>762</v>
      </c>
      <c r="D191" t="s">
        <v>7</v>
      </c>
    </row>
    <row r="192" spans="1:4" x14ac:dyDescent="0.25">
      <c r="A192" s="43" t="s">
        <v>525</v>
      </c>
      <c r="B192">
        <v>42119</v>
      </c>
      <c r="C192" t="s">
        <v>763</v>
      </c>
      <c r="D192" t="s">
        <v>7</v>
      </c>
    </row>
    <row r="193" spans="1:4" x14ac:dyDescent="0.25">
      <c r="A193" s="43" t="s">
        <v>173</v>
      </c>
      <c r="B193">
        <v>42121</v>
      </c>
      <c r="C193" t="s">
        <v>764</v>
      </c>
      <c r="D193" t="s">
        <v>8</v>
      </c>
    </row>
    <row r="194" spans="1:4" x14ac:dyDescent="0.25">
      <c r="A194" s="43" t="s">
        <v>174</v>
      </c>
      <c r="B194">
        <v>42124</v>
      </c>
      <c r="C194" t="s">
        <v>765</v>
      </c>
      <c r="D194" t="s">
        <v>8</v>
      </c>
    </row>
    <row r="195" spans="1:4" x14ac:dyDescent="0.25">
      <c r="A195" s="43" t="s">
        <v>175</v>
      </c>
      <c r="B195">
        <v>43001</v>
      </c>
      <c r="C195" t="s">
        <v>766</v>
      </c>
      <c r="D195" t="s">
        <v>8</v>
      </c>
    </row>
    <row r="196" spans="1:4" x14ac:dyDescent="0.25">
      <c r="A196" s="43" t="s">
        <v>176</v>
      </c>
      <c r="B196">
        <v>43002</v>
      </c>
      <c r="C196" t="s">
        <v>767</v>
      </c>
      <c r="D196" t="s">
        <v>8</v>
      </c>
    </row>
    <row r="197" spans="1:4" x14ac:dyDescent="0.25">
      <c r="A197" s="43" t="s">
        <v>177</v>
      </c>
      <c r="B197">
        <v>43003</v>
      </c>
      <c r="C197" t="s">
        <v>768</v>
      </c>
      <c r="D197" t="s">
        <v>8</v>
      </c>
    </row>
    <row r="198" spans="1:4" x14ac:dyDescent="0.25">
      <c r="A198" s="43" t="s">
        <v>178</v>
      </c>
      <c r="B198">
        <v>43004</v>
      </c>
      <c r="C198" t="s">
        <v>769</v>
      </c>
      <c r="D198" t="s">
        <v>8</v>
      </c>
    </row>
    <row r="199" spans="1:4" x14ac:dyDescent="0.25">
      <c r="A199" s="43" t="s">
        <v>179</v>
      </c>
      <c r="B199">
        <v>44078</v>
      </c>
      <c r="C199" t="s">
        <v>770</v>
      </c>
      <c r="D199" t="s">
        <v>8</v>
      </c>
    </row>
    <row r="200" spans="1:4" x14ac:dyDescent="0.25">
      <c r="A200" s="43" t="s">
        <v>180</v>
      </c>
      <c r="B200">
        <v>44083</v>
      </c>
      <c r="C200" t="s">
        <v>771</v>
      </c>
      <c r="D200" t="s">
        <v>8</v>
      </c>
    </row>
    <row r="201" spans="1:4" x14ac:dyDescent="0.25">
      <c r="A201" s="43" t="s">
        <v>181</v>
      </c>
      <c r="B201">
        <v>44084</v>
      </c>
      <c r="C201" t="s">
        <v>772</v>
      </c>
      <c r="D201" t="s">
        <v>8</v>
      </c>
    </row>
    <row r="202" spans="1:4" x14ac:dyDescent="0.25">
      <c r="A202" s="43" t="s">
        <v>182</v>
      </c>
      <c r="B202">
        <v>45076</v>
      </c>
      <c r="C202" t="s">
        <v>773</v>
      </c>
      <c r="D202" t="s">
        <v>8</v>
      </c>
    </row>
    <row r="203" spans="1:4" x14ac:dyDescent="0.25">
      <c r="A203" s="43" t="s">
        <v>183</v>
      </c>
      <c r="B203">
        <v>45077</v>
      </c>
      <c r="C203" t="s">
        <v>774</v>
      </c>
      <c r="D203" t="s">
        <v>8</v>
      </c>
    </row>
    <row r="204" spans="1:4" x14ac:dyDescent="0.25">
      <c r="A204" s="43" t="s">
        <v>184</v>
      </c>
      <c r="B204">
        <v>45078</v>
      </c>
      <c r="C204" t="s">
        <v>775</v>
      </c>
      <c r="D204" t="s">
        <v>8</v>
      </c>
    </row>
    <row r="205" spans="1:4" x14ac:dyDescent="0.25">
      <c r="A205" s="43" t="s">
        <v>526</v>
      </c>
      <c r="B205">
        <v>46128</v>
      </c>
      <c r="C205" t="s">
        <v>776</v>
      </c>
      <c r="D205" t="s">
        <v>7</v>
      </c>
    </row>
    <row r="206" spans="1:4" x14ac:dyDescent="0.25">
      <c r="A206" s="43" t="s">
        <v>185</v>
      </c>
      <c r="B206">
        <v>46130</v>
      </c>
      <c r="C206" t="s">
        <v>777</v>
      </c>
      <c r="D206" t="s">
        <v>8</v>
      </c>
    </row>
    <row r="207" spans="1:4" x14ac:dyDescent="0.25">
      <c r="A207" s="43" t="s">
        <v>186</v>
      </c>
      <c r="B207">
        <v>46131</v>
      </c>
      <c r="C207" t="s">
        <v>778</v>
      </c>
      <c r="D207" t="s">
        <v>8</v>
      </c>
    </row>
    <row r="208" spans="1:4" x14ac:dyDescent="0.25">
      <c r="A208" s="43" t="s">
        <v>527</v>
      </c>
      <c r="B208">
        <v>46132</v>
      </c>
      <c r="C208" t="s">
        <v>779</v>
      </c>
      <c r="D208" t="s">
        <v>7</v>
      </c>
    </row>
    <row r="209" spans="1:4" x14ac:dyDescent="0.25">
      <c r="A209" s="43" t="s">
        <v>187</v>
      </c>
      <c r="B209">
        <v>46134</v>
      </c>
      <c r="C209" t="s">
        <v>780</v>
      </c>
      <c r="D209" t="s">
        <v>8</v>
      </c>
    </row>
    <row r="210" spans="1:4" x14ac:dyDescent="0.25">
      <c r="A210" s="43" t="s">
        <v>528</v>
      </c>
      <c r="B210">
        <v>46135</v>
      </c>
      <c r="C210" t="s">
        <v>781</v>
      </c>
      <c r="D210" t="s">
        <v>7</v>
      </c>
    </row>
    <row r="211" spans="1:4" x14ac:dyDescent="0.25">
      <c r="A211" s="43" t="s">
        <v>529</v>
      </c>
      <c r="B211">
        <v>46137</v>
      </c>
      <c r="C211" t="s">
        <v>782</v>
      </c>
      <c r="D211" t="s">
        <v>7</v>
      </c>
    </row>
    <row r="212" spans="1:4" x14ac:dyDescent="0.25">
      <c r="A212" s="43" t="s">
        <v>530</v>
      </c>
      <c r="B212">
        <v>46140</v>
      </c>
      <c r="C212" t="s">
        <v>783</v>
      </c>
      <c r="D212" t="s">
        <v>7</v>
      </c>
    </row>
    <row r="213" spans="1:4" x14ac:dyDescent="0.25">
      <c r="A213" s="43" t="s">
        <v>188</v>
      </c>
      <c r="B213">
        <v>47060</v>
      </c>
      <c r="C213" t="s">
        <v>784</v>
      </c>
      <c r="D213" t="s">
        <v>8</v>
      </c>
    </row>
    <row r="214" spans="1:4" x14ac:dyDescent="0.25">
      <c r="A214" s="43" t="s">
        <v>189</v>
      </c>
      <c r="B214">
        <v>47062</v>
      </c>
      <c r="C214" t="s">
        <v>785</v>
      </c>
      <c r="D214" t="s">
        <v>8</v>
      </c>
    </row>
    <row r="215" spans="1:4" x14ac:dyDescent="0.25">
      <c r="A215" s="43" t="s">
        <v>531</v>
      </c>
      <c r="B215">
        <v>47064</v>
      </c>
      <c r="C215" t="s">
        <v>786</v>
      </c>
      <c r="D215" t="s">
        <v>7</v>
      </c>
    </row>
    <row r="216" spans="1:4" x14ac:dyDescent="0.25">
      <c r="A216" s="43" t="s">
        <v>190</v>
      </c>
      <c r="B216">
        <v>47065</v>
      </c>
      <c r="C216" t="s">
        <v>787</v>
      </c>
      <c r="D216" t="s">
        <v>8</v>
      </c>
    </row>
    <row r="217" spans="1:4" x14ac:dyDescent="0.25">
      <c r="A217" s="43" t="s">
        <v>191</v>
      </c>
      <c r="B217">
        <v>48066</v>
      </c>
      <c r="C217" t="s">
        <v>788</v>
      </c>
      <c r="D217" t="s">
        <v>8</v>
      </c>
    </row>
    <row r="218" spans="1:4" x14ac:dyDescent="0.25">
      <c r="A218" s="43" t="s">
        <v>192</v>
      </c>
      <c r="B218">
        <v>48068</v>
      </c>
      <c r="C218" t="s">
        <v>789</v>
      </c>
      <c r="D218" t="s">
        <v>8</v>
      </c>
    </row>
    <row r="219" spans="1:4" x14ac:dyDescent="0.25">
      <c r="A219" s="43" t="s">
        <v>193</v>
      </c>
      <c r="B219">
        <v>48069</v>
      </c>
      <c r="C219" t="s">
        <v>790</v>
      </c>
      <c r="D219" t="s">
        <v>8</v>
      </c>
    </row>
    <row r="220" spans="1:4" x14ac:dyDescent="0.25">
      <c r="A220" s="43" t="s">
        <v>194</v>
      </c>
      <c r="B220">
        <v>48070</v>
      </c>
      <c r="C220" t="s">
        <v>791</v>
      </c>
      <c r="D220" t="s">
        <v>8</v>
      </c>
    </row>
    <row r="221" spans="1:4" x14ac:dyDescent="0.25">
      <c r="A221" s="43" t="s">
        <v>195</v>
      </c>
      <c r="B221">
        <v>48071</v>
      </c>
      <c r="C221" t="s">
        <v>792</v>
      </c>
      <c r="D221" t="s">
        <v>8</v>
      </c>
    </row>
    <row r="222" spans="1:4" x14ac:dyDescent="0.25">
      <c r="A222" s="43" t="s">
        <v>196</v>
      </c>
      <c r="B222">
        <v>48072</v>
      </c>
      <c r="C222" t="s">
        <v>793</v>
      </c>
      <c r="D222" t="s">
        <v>8</v>
      </c>
    </row>
    <row r="223" spans="1:4" x14ac:dyDescent="0.25">
      <c r="A223" s="43" t="s">
        <v>197</v>
      </c>
      <c r="B223">
        <v>48073</v>
      </c>
      <c r="C223" t="s">
        <v>794</v>
      </c>
      <c r="D223" t="s">
        <v>8</v>
      </c>
    </row>
    <row r="224" spans="1:4" x14ac:dyDescent="0.25">
      <c r="A224" s="43" t="s">
        <v>198</v>
      </c>
      <c r="B224">
        <v>48074</v>
      </c>
      <c r="C224" t="s">
        <v>795</v>
      </c>
      <c r="D224" t="s">
        <v>8</v>
      </c>
    </row>
    <row r="225" spans="1:4" x14ac:dyDescent="0.25">
      <c r="A225" s="43" t="s">
        <v>199</v>
      </c>
      <c r="B225">
        <v>48075</v>
      </c>
      <c r="C225" t="s">
        <v>796</v>
      </c>
      <c r="D225" t="s">
        <v>8</v>
      </c>
    </row>
    <row r="226" spans="1:4" x14ac:dyDescent="0.25">
      <c r="A226" s="43" t="s">
        <v>200</v>
      </c>
      <c r="B226">
        <v>48077</v>
      </c>
      <c r="C226" t="s">
        <v>797</v>
      </c>
      <c r="D226" t="s">
        <v>8</v>
      </c>
    </row>
    <row r="227" spans="1:4" x14ac:dyDescent="0.25">
      <c r="A227" s="43" t="s">
        <v>201</v>
      </c>
      <c r="B227">
        <v>48078</v>
      </c>
      <c r="C227" t="s">
        <v>798</v>
      </c>
      <c r="D227" t="s">
        <v>8</v>
      </c>
    </row>
    <row r="228" spans="1:4" x14ac:dyDescent="0.25">
      <c r="A228" s="43" t="s">
        <v>202</v>
      </c>
      <c r="B228">
        <v>48080</v>
      </c>
      <c r="C228" t="s">
        <v>799</v>
      </c>
      <c r="D228" t="s">
        <v>8</v>
      </c>
    </row>
    <row r="229" spans="1:4" x14ac:dyDescent="0.25">
      <c r="A229" s="43" t="s">
        <v>203</v>
      </c>
      <c r="B229">
        <v>48901</v>
      </c>
      <c r="C229" t="s">
        <v>800</v>
      </c>
      <c r="D229" t="s">
        <v>8</v>
      </c>
    </row>
    <row r="230" spans="1:4" x14ac:dyDescent="0.25">
      <c r="A230" s="43" t="s">
        <v>204</v>
      </c>
      <c r="B230">
        <v>48902</v>
      </c>
      <c r="C230" t="s">
        <v>801</v>
      </c>
      <c r="D230" t="s">
        <v>8</v>
      </c>
    </row>
    <row r="231" spans="1:4" x14ac:dyDescent="0.25">
      <c r="A231" s="43" t="s">
        <v>205</v>
      </c>
      <c r="B231">
        <v>48904</v>
      </c>
      <c r="C231" t="s">
        <v>802</v>
      </c>
      <c r="D231" t="s">
        <v>8</v>
      </c>
    </row>
    <row r="232" spans="1:4" x14ac:dyDescent="0.25">
      <c r="A232" s="43" t="s">
        <v>206</v>
      </c>
      <c r="B232">
        <v>48905</v>
      </c>
      <c r="C232" t="s">
        <v>803</v>
      </c>
      <c r="D232" t="s">
        <v>8</v>
      </c>
    </row>
    <row r="233" spans="1:4" x14ac:dyDescent="0.25">
      <c r="A233" s="43" t="s">
        <v>207</v>
      </c>
      <c r="B233">
        <v>48909</v>
      </c>
      <c r="C233" t="s">
        <v>804</v>
      </c>
      <c r="D233" t="s">
        <v>8</v>
      </c>
    </row>
    <row r="234" spans="1:4" x14ac:dyDescent="0.25">
      <c r="A234" s="43" t="s">
        <v>208</v>
      </c>
      <c r="B234">
        <v>48910</v>
      </c>
      <c r="C234" t="s">
        <v>805</v>
      </c>
      <c r="D234" t="s">
        <v>8</v>
      </c>
    </row>
    <row r="235" spans="1:4" x14ac:dyDescent="0.25">
      <c r="A235" s="43" t="s">
        <v>209</v>
      </c>
      <c r="B235">
        <v>48911</v>
      </c>
      <c r="C235" t="s">
        <v>806</v>
      </c>
      <c r="D235" t="s">
        <v>8</v>
      </c>
    </row>
    <row r="236" spans="1:4" x14ac:dyDescent="0.25">
      <c r="A236" s="43" t="s">
        <v>210</v>
      </c>
      <c r="B236">
        <v>48912</v>
      </c>
      <c r="C236" t="s">
        <v>807</v>
      </c>
      <c r="D236" t="s">
        <v>8</v>
      </c>
    </row>
    <row r="237" spans="1:4" x14ac:dyDescent="0.25">
      <c r="A237" s="43" t="s">
        <v>211</v>
      </c>
      <c r="B237">
        <v>48913</v>
      </c>
      <c r="C237" t="s">
        <v>808</v>
      </c>
      <c r="D237" t="s">
        <v>8</v>
      </c>
    </row>
    <row r="238" spans="1:4" x14ac:dyDescent="0.25">
      <c r="A238" s="43" t="s">
        <v>212</v>
      </c>
      <c r="B238">
        <v>48914</v>
      </c>
      <c r="C238" t="s">
        <v>809</v>
      </c>
      <c r="D238" t="s">
        <v>8</v>
      </c>
    </row>
    <row r="239" spans="1:4" x14ac:dyDescent="0.25">
      <c r="A239" s="43" t="s">
        <v>213</v>
      </c>
      <c r="B239">
        <v>48915</v>
      </c>
      <c r="C239" t="s">
        <v>810</v>
      </c>
      <c r="D239" t="s">
        <v>8</v>
      </c>
    </row>
    <row r="240" spans="1:4" x14ac:dyDescent="0.25">
      <c r="A240" s="43" t="s">
        <v>214</v>
      </c>
      <c r="B240">
        <v>48916</v>
      </c>
      <c r="C240" t="s">
        <v>811</v>
      </c>
      <c r="D240" t="s">
        <v>8</v>
      </c>
    </row>
    <row r="241" spans="1:4" x14ac:dyDescent="0.25">
      <c r="A241" s="43" t="s">
        <v>215</v>
      </c>
      <c r="B241">
        <v>48918</v>
      </c>
      <c r="C241" t="s">
        <v>812</v>
      </c>
      <c r="D241" t="s">
        <v>8</v>
      </c>
    </row>
    <row r="242" spans="1:4" x14ac:dyDescent="0.25">
      <c r="A242" s="43" t="s">
        <v>1153</v>
      </c>
      <c r="B242">
        <v>48920</v>
      </c>
      <c r="C242" t="s">
        <v>1159</v>
      </c>
      <c r="D242" t="s">
        <v>8</v>
      </c>
    </row>
    <row r="243" spans="1:4" x14ac:dyDescent="0.25">
      <c r="A243" s="43" t="s">
        <v>216</v>
      </c>
      <c r="B243">
        <v>48921</v>
      </c>
      <c r="C243" t="s">
        <v>813</v>
      </c>
      <c r="D243" t="s">
        <v>8</v>
      </c>
    </row>
    <row r="244" spans="1:4" x14ac:dyDescent="0.25">
      <c r="A244" s="43" t="s">
        <v>217</v>
      </c>
      <c r="B244">
        <v>48922</v>
      </c>
      <c r="C244" t="s">
        <v>814</v>
      </c>
      <c r="D244" t="s">
        <v>8</v>
      </c>
    </row>
    <row r="245" spans="1:4" x14ac:dyDescent="0.25">
      <c r="A245" s="43" t="s">
        <v>218</v>
      </c>
      <c r="B245">
        <v>48923</v>
      </c>
      <c r="C245" t="s">
        <v>815</v>
      </c>
      <c r="D245" t="s">
        <v>8</v>
      </c>
    </row>
    <row r="246" spans="1:4" x14ac:dyDescent="0.25">
      <c r="A246" s="43" t="s">
        <v>219</v>
      </c>
      <c r="B246">
        <v>48924</v>
      </c>
      <c r="C246" t="s">
        <v>816</v>
      </c>
      <c r="D246" t="s">
        <v>8</v>
      </c>
    </row>
    <row r="247" spans="1:4" x14ac:dyDescent="0.25">
      <c r="A247" s="43" t="s">
        <v>220</v>
      </c>
      <c r="B247">
        <v>48925</v>
      </c>
      <c r="C247" t="s">
        <v>817</v>
      </c>
      <c r="D247" t="s">
        <v>8</v>
      </c>
    </row>
    <row r="248" spans="1:4" x14ac:dyDescent="0.25">
      <c r="A248" s="43" t="s">
        <v>221</v>
      </c>
      <c r="B248">
        <v>48926</v>
      </c>
      <c r="C248" t="s">
        <v>818</v>
      </c>
      <c r="D248" t="s">
        <v>8</v>
      </c>
    </row>
    <row r="249" spans="1:4" x14ac:dyDescent="0.25">
      <c r="A249" s="43" t="s">
        <v>222</v>
      </c>
      <c r="B249">
        <v>48927</v>
      </c>
      <c r="C249" t="s">
        <v>819</v>
      </c>
      <c r="D249" t="s">
        <v>8</v>
      </c>
    </row>
    <row r="250" spans="1:4" x14ac:dyDescent="0.25">
      <c r="A250" s="43" t="s">
        <v>1168</v>
      </c>
      <c r="B250">
        <v>48928</v>
      </c>
      <c r="C250" t="s">
        <v>1160</v>
      </c>
      <c r="D250" t="s">
        <v>8</v>
      </c>
    </row>
    <row r="251" spans="1:4" x14ac:dyDescent="0.25">
      <c r="A251" s="43" t="s">
        <v>223</v>
      </c>
      <c r="B251">
        <v>49132</v>
      </c>
      <c r="C251" t="s">
        <v>820</v>
      </c>
      <c r="D251" t="s">
        <v>8</v>
      </c>
    </row>
    <row r="252" spans="1:4" x14ac:dyDescent="0.25">
      <c r="A252" s="43" t="s">
        <v>532</v>
      </c>
      <c r="B252">
        <v>49135</v>
      </c>
      <c r="C252" t="s">
        <v>821</v>
      </c>
      <c r="D252" t="s">
        <v>7</v>
      </c>
    </row>
    <row r="253" spans="1:4" x14ac:dyDescent="0.25">
      <c r="A253" s="43" t="s">
        <v>224</v>
      </c>
      <c r="B253">
        <v>49137</v>
      </c>
      <c r="C253" t="s">
        <v>822</v>
      </c>
      <c r="D253" t="s">
        <v>8</v>
      </c>
    </row>
    <row r="254" spans="1:4" x14ac:dyDescent="0.25">
      <c r="A254" s="43" t="s">
        <v>225</v>
      </c>
      <c r="B254">
        <v>49140</v>
      </c>
      <c r="C254" t="s">
        <v>823</v>
      </c>
      <c r="D254" t="s">
        <v>8</v>
      </c>
    </row>
    <row r="255" spans="1:4" x14ac:dyDescent="0.25">
      <c r="A255" s="43" t="s">
        <v>226</v>
      </c>
      <c r="B255">
        <v>49142</v>
      </c>
      <c r="C255" t="s">
        <v>824</v>
      </c>
      <c r="D255" t="s">
        <v>8</v>
      </c>
    </row>
    <row r="256" spans="1:4" x14ac:dyDescent="0.25">
      <c r="A256" s="43" t="s">
        <v>227</v>
      </c>
      <c r="B256">
        <v>49144</v>
      </c>
      <c r="C256" t="s">
        <v>825</v>
      </c>
      <c r="D256" t="s">
        <v>8</v>
      </c>
    </row>
    <row r="257" spans="1:4" x14ac:dyDescent="0.25">
      <c r="A257" s="43" t="s">
        <v>228</v>
      </c>
      <c r="B257">
        <v>49148</v>
      </c>
      <c r="C257" t="s">
        <v>826</v>
      </c>
      <c r="D257" t="s">
        <v>8</v>
      </c>
    </row>
    <row r="258" spans="1:4" x14ac:dyDescent="0.25">
      <c r="A258" s="43" t="s">
        <v>229</v>
      </c>
      <c r="B258">
        <v>50001</v>
      </c>
      <c r="C258" t="s">
        <v>827</v>
      </c>
      <c r="D258" t="s">
        <v>8</v>
      </c>
    </row>
    <row r="259" spans="1:4" x14ac:dyDescent="0.25">
      <c r="A259" s="43" t="s">
        <v>230</v>
      </c>
      <c r="B259">
        <v>50002</v>
      </c>
      <c r="C259" t="s">
        <v>828</v>
      </c>
      <c r="D259" t="s">
        <v>8</v>
      </c>
    </row>
    <row r="260" spans="1:4" x14ac:dyDescent="0.25">
      <c r="A260" s="43" t="s">
        <v>231</v>
      </c>
      <c r="B260">
        <v>50003</v>
      </c>
      <c r="C260" t="s">
        <v>829</v>
      </c>
      <c r="D260" t="s">
        <v>8</v>
      </c>
    </row>
    <row r="261" spans="1:4" x14ac:dyDescent="0.25">
      <c r="A261" s="43" t="s">
        <v>232</v>
      </c>
      <c r="B261">
        <v>50005</v>
      </c>
      <c r="C261" t="s">
        <v>830</v>
      </c>
      <c r="D261" t="s">
        <v>8</v>
      </c>
    </row>
    <row r="262" spans="1:4" x14ac:dyDescent="0.25">
      <c r="A262" s="43" t="s">
        <v>233</v>
      </c>
      <c r="B262">
        <v>50006</v>
      </c>
      <c r="C262" t="s">
        <v>831</v>
      </c>
      <c r="D262" t="s">
        <v>8</v>
      </c>
    </row>
    <row r="263" spans="1:4" x14ac:dyDescent="0.25">
      <c r="A263" s="43" t="s">
        <v>234</v>
      </c>
      <c r="B263">
        <v>50007</v>
      </c>
      <c r="C263" t="s">
        <v>832</v>
      </c>
      <c r="D263" t="s">
        <v>8</v>
      </c>
    </row>
    <row r="264" spans="1:4" x14ac:dyDescent="0.25">
      <c r="A264" s="43" t="s">
        <v>533</v>
      </c>
      <c r="B264">
        <v>50009</v>
      </c>
      <c r="C264" t="s">
        <v>833</v>
      </c>
      <c r="D264" t="s">
        <v>7</v>
      </c>
    </row>
    <row r="265" spans="1:4" x14ac:dyDescent="0.25">
      <c r="A265" s="43" t="s">
        <v>235</v>
      </c>
      <c r="B265">
        <v>50010</v>
      </c>
      <c r="C265" t="s">
        <v>834</v>
      </c>
      <c r="D265" t="s">
        <v>8</v>
      </c>
    </row>
    <row r="266" spans="1:4" x14ac:dyDescent="0.25">
      <c r="A266" s="43" t="s">
        <v>236</v>
      </c>
      <c r="B266">
        <v>50012</v>
      </c>
      <c r="C266" t="s">
        <v>835</v>
      </c>
      <c r="D266" t="s">
        <v>8</v>
      </c>
    </row>
    <row r="267" spans="1:4" x14ac:dyDescent="0.25">
      <c r="A267" s="43" t="s">
        <v>237</v>
      </c>
      <c r="B267">
        <v>50013</v>
      </c>
      <c r="C267" t="s">
        <v>836</v>
      </c>
      <c r="D267" t="s">
        <v>8</v>
      </c>
    </row>
    <row r="268" spans="1:4" x14ac:dyDescent="0.25">
      <c r="A268" s="43" t="s">
        <v>238</v>
      </c>
      <c r="B268">
        <v>50014</v>
      </c>
      <c r="C268" t="s">
        <v>837</v>
      </c>
      <c r="D268" t="s">
        <v>8</v>
      </c>
    </row>
    <row r="269" spans="1:4" x14ac:dyDescent="0.25">
      <c r="A269" s="43" t="s">
        <v>239</v>
      </c>
      <c r="B269">
        <v>51150</v>
      </c>
      <c r="C269" t="s">
        <v>838</v>
      </c>
      <c r="D269" t="s">
        <v>8</v>
      </c>
    </row>
    <row r="270" spans="1:4" x14ac:dyDescent="0.25">
      <c r="A270" s="43" t="s">
        <v>240</v>
      </c>
      <c r="B270">
        <v>51152</v>
      </c>
      <c r="C270" t="s">
        <v>839</v>
      </c>
      <c r="D270" t="s">
        <v>8</v>
      </c>
    </row>
    <row r="271" spans="1:4" x14ac:dyDescent="0.25">
      <c r="A271" s="43" t="s">
        <v>241</v>
      </c>
      <c r="B271">
        <v>51153</v>
      </c>
      <c r="C271" t="s">
        <v>840</v>
      </c>
      <c r="D271" t="s">
        <v>8</v>
      </c>
    </row>
    <row r="272" spans="1:4" x14ac:dyDescent="0.25">
      <c r="A272" s="43" t="s">
        <v>242</v>
      </c>
      <c r="B272">
        <v>51154</v>
      </c>
      <c r="C272" t="s">
        <v>841</v>
      </c>
      <c r="D272" t="s">
        <v>8</v>
      </c>
    </row>
    <row r="273" spans="1:4" x14ac:dyDescent="0.25">
      <c r="A273" s="43" t="s">
        <v>243</v>
      </c>
      <c r="B273">
        <v>51155</v>
      </c>
      <c r="C273" t="s">
        <v>842</v>
      </c>
      <c r="D273" t="s">
        <v>8</v>
      </c>
    </row>
    <row r="274" spans="1:4" x14ac:dyDescent="0.25">
      <c r="A274" s="43" t="s">
        <v>244</v>
      </c>
      <c r="B274">
        <v>51156</v>
      </c>
      <c r="C274" t="s">
        <v>843</v>
      </c>
      <c r="D274" t="s">
        <v>8</v>
      </c>
    </row>
    <row r="275" spans="1:4" x14ac:dyDescent="0.25">
      <c r="A275" s="43" t="s">
        <v>245</v>
      </c>
      <c r="B275">
        <v>51159</v>
      </c>
      <c r="C275" t="s">
        <v>844</v>
      </c>
      <c r="D275" t="s">
        <v>8</v>
      </c>
    </row>
    <row r="276" spans="1:4" x14ac:dyDescent="0.25">
      <c r="A276" s="43" t="s">
        <v>247</v>
      </c>
      <c r="B276">
        <v>52096</v>
      </c>
      <c r="C276" t="s">
        <v>846</v>
      </c>
      <c r="D276" t="s">
        <v>8</v>
      </c>
    </row>
    <row r="277" spans="1:4" x14ac:dyDescent="0.25">
      <c r="A277" s="43" t="s">
        <v>248</v>
      </c>
      <c r="B277">
        <v>53111</v>
      </c>
      <c r="C277" t="s">
        <v>847</v>
      </c>
      <c r="D277" t="s">
        <v>8</v>
      </c>
    </row>
    <row r="278" spans="1:4" x14ac:dyDescent="0.25">
      <c r="A278" s="43" t="s">
        <v>534</v>
      </c>
      <c r="B278">
        <v>53112</v>
      </c>
      <c r="C278" t="s">
        <v>848</v>
      </c>
      <c r="D278" t="s">
        <v>7</v>
      </c>
    </row>
    <row r="279" spans="1:4" x14ac:dyDescent="0.25">
      <c r="A279" s="43" t="s">
        <v>249</v>
      </c>
      <c r="B279">
        <v>53113</v>
      </c>
      <c r="C279" t="s">
        <v>849</v>
      </c>
      <c r="D279" t="s">
        <v>8</v>
      </c>
    </row>
    <row r="280" spans="1:4" x14ac:dyDescent="0.25">
      <c r="A280" s="43" t="s">
        <v>535</v>
      </c>
      <c r="B280">
        <v>53114</v>
      </c>
      <c r="C280" t="s">
        <v>850</v>
      </c>
      <c r="D280" t="s">
        <v>7</v>
      </c>
    </row>
    <row r="281" spans="1:4" x14ac:dyDescent="0.25">
      <c r="A281" s="43" t="s">
        <v>250</v>
      </c>
      <c r="B281">
        <v>54037</v>
      </c>
      <c r="C281" t="s">
        <v>851</v>
      </c>
      <c r="D281" t="s">
        <v>8</v>
      </c>
    </row>
    <row r="282" spans="1:4" x14ac:dyDescent="0.25">
      <c r="A282" s="43" t="s">
        <v>251</v>
      </c>
      <c r="B282">
        <v>54039</v>
      </c>
      <c r="C282" t="s">
        <v>852</v>
      </c>
      <c r="D282" t="s">
        <v>8</v>
      </c>
    </row>
    <row r="283" spans="1:4" x14ac:dyDescent="0.25">
      <c r="A283" s="43" t="s">
        <v>252</v>
      </c>
      <c r="B283">
        <v>54041</v>
      </c>
      <c r="C283" t="s">
        <v>853</v>
      </c>
      <c r="D283" t="s">
        <v>8</v>
      </c>
    </row>
    <row r="284" spans="1:4" x14ac:dyDescent="0.25">
      <c r="A284" s="43" t="s">
        <v>253</v>
      </c>
      <c r="B284">
        <v>54042</v>
      </c>
      <c r="C284" t="s">
        <v>854</v>
      </c>
      <c r="D284" t="s">
        <v>8</v>
      </c>
    </row>
    <row r="285" spans="1:4" x14ac:dyDescent="0.25">
      <c r="A285" s="43" t="s">
        <v>254</v>
      </c>
      <c r="B285">
        <v>54043</v>
      </c>
      <c r="C285" t="s">
        <v>855</v>
      </c>
      <c r="D285" t="s">
        <v>8</v>
      </c>
    </row>
    <row r="286" spans="1:4" x14ac:dyDescent="0.25">
      <c r="A286" s="43" t="s">
        <v>255</v>
      </c>
      <c r="B286">
        <v>54045</v>
      </c>
      <c r="C286" t="s">
        <v>856</v>
      </c>
      <c r="D286" t="s">
        <v>8</v>
      </c>
    </row>
    <row r="287" spans="1:4" x14ac:dyDescent="0.25">
      <c r="A287" s="43" t="s">
        <v>256</v>
      </c>
      <c r="B287">
        <v>55104</v>
      </c>
      <c r="C287" t="s">
        <v>857</v>
      </c>
      <c r="D287" t="s">
        <v>8</v>
      </c>
    </row>
    <row r="288" spans="1:4" x14ac:dyDescent="0.25">
      <c r="A288" s="43" t="s">
        <v>257</v>
      </c>
      <c r="B288">
        <v>55105</v>
      </c>
      <c r="C288" t="s">
        <v>858</v>
      </c>
      <c r="D288" t="s">
        <v>8</v>
      </c>
    </row>
    <row r="289" spans="1:4" x14ac:dyDescent="0.25">
      <c r="A289" s="43" t="s">
        <v>258</v>
      </c>
      <c r="B289">
        <v>55106</v>
      </c>
      <c r="C289" t="s">
        <v>859</v>
      </c>
      <c r="D289" t="s">
        <v>8</v>
      </c>
    </row>
    <row r="290" spans="1:4" x14ac:dyDescent="0.25">
      <c r="A290" s="43" t="s">
        <v>259</v>
      </c>
      <c r="B290">
        <v>55108</v>
      </c>
      <c r="C290" t="s">
        <v>860</v>
      </c>
      <c r="D290" t="s">
        <v>8</v>
      </c>
    </row>
    <row r="291" spans="1:4" x14ac:dyDescent="0.25">
      <c r="A291" s="43" t="s">
        <v>260</v>
      </c>
      <c r="B291">
        <v>55110</v>
      </c>
      <c r="C291" t="s">
        <v>861</v>
      </c>
      <c r="D291" t="s">
        <v>8</v>
      </c>
    </row>
    <row r="292" spans="1:4" x14ac:dyDescent="0.25">
      <c r="A292" s="43" t="s">
        <v>261</v>
      </c>
      <c r="B292">
        <v>55111</v>
      </c>
      <c r="C292" t="s">
        <v>862</v>
      </c>
      <c r="D292" t="s">
        <v>8</v>
      </c>
    </row>
    <row r="293" spans="1:4" x14ac:dyDescent="0.25">
      <c r="A293" s="43" t="s">
        <v>262</v>
      </c>
      <c r="B293">
        <v>56015</v>
      </c>
      <c r="C293" t="s">
        <v>863</v>
      </c>
      <c r="D293" t="s">
        <v>8</v>
      </c>
    </row>
    <row r="294" spans="1:4" x14ac:dyDescent="0.25">
      <c r="A294" s="43" t="s">
        <v>263</v>
      </c>
      <c r="B294">
        <v>56017</v>
      </c>
      <c r="C294" t="s">
        <v>864</v>
      </c>
      <c r="D294" t="s">
        <v>8</v>
      </c>
    </row>
    <row r="295" spans="1:4" x14ac:dyDescent="0.25">
      <c r="A295" s="43" t="s">
        <v>264</v>
      </c>
      <c r="B295">
        <v>57001</v>
      </c>
      <c r="C295" t="s">
        <v>865</v>
      </c>
      <c r="D295" t="s">
        <v>8</v>
      </c>
    </row>
    <row r="296" spans="1:4" x14ac:dyDescent="0.25">
      <c r="A296" s="43" t="s">
        <v>265</v>
      </c>
      <c r="B296">
        <v>57002</v>
      </c>
      <c r="C296" t="s">
        <v>866</v>
      </c>
      <c r="D296" t="s">
        <v>8</v>
      </c>
    </row>
    <row r="297" spans="1:4" x14ac:dyDescent="0.25">
      <c r="A297" s="43" t="s">
        <v>266</v>
      </c>
      <c r="B297">
        <v>57003</v>
      </c>
      <c r="C297" t="s">
        <v>867</v>
      </c>
      <c r="D297" t="s">
        <v>8</v>
      </c>
    </row>
    <row r="298" spans="1:4" x14ac:dyDescent="0.25">
      <c r="A298" s="43" t="s">
        <v>267</v>
      </c>
      <c r="B298">
        <v>57004</v>
      </c>
      <c r="C298" t="s">
        <v>868</v>
      </c>
      <c r="D298" t="s">
        <v>8</v>
      </c>
    </row>
    <row r="299" spans="1:4" x14ac:dyDescent="0.25">
      <c r="A299" s="43" t="s">
        <v>268</v>
      </c>
      <c r="B299">
        <v>58106</v>
      </c>
      <c r="C299" t="s">
        <v>869</v>
      </c>
      <c r="D299" t="s">
        <v>8</v>
      </c>
    </row>
    <row r="300" spans="1:4" x14ac:dyDescent="0.25">
      <c r="A300" s="43" t="s">
        <v>269</v>
      </c>
      <c r="B300">
        <v>58107</v>
      </c>
      <c r="C300" t="s">
        <v>870</v>
      </c>
      <c r="D300" t="s">
        <v>8</v>
      </c>
    </row>
    <row r="301" spans="1:4" x14ac:dyDescent="0.25">
      <c r="A301" s="43" t="s">
        <v>270</v>
      </c>
      <c r="B301">
        <v>58108</v>
      </c>
      <c r="C301" t="s">
        <v>871</v>
      </c>
      <c r="D301" t="s">
        <v>8</v>
      </c>
    </row>
    <row r="302" spans="1:4" x14ac:dyDescent="0.25">
      <c r="A302" s="43" t="s">
        <v>271</v>
      </c>
      <c r="B302">
        <v>58109</v>
      </c>
      <c r="C302" t="s">
        <v>872</v>
      </c>
      <c r="D302" t="s">
        <v>8</v>
      </c>
    </row>
    <row r="303" spans="1:4" x14ac:dyDescent="0.25">
      <c r="A303" s="43" t="s">
        <v>272</v>
      </c>
      <c r="B303">
        <v>58112</v>
      </c>
      <c r="C303" t="s">
        <v>873</v>
      </c>
      <c r="D303" t="s">
        <v>8</v>
      </c>
    </row>
    <row r="304" spans="1:4" x14ac:dyDescent="0.25">
      <c r="A304" s="43" t="s">
        <v>273</v>
      </c>
      <c r="B304">
        <v>59113</v>
      </c>
      <c r="C304" t="s">
        <v>874</v>
      </c>
      <c r="D304" t="s">
        <v>8</v>
      </c>
    </row>
    <row r="305" spans="1:4" x14ac:dyDescent="0.25">
      <c r="A305" s="43" t="s">
        <v>536</v>
      </c>
      <c r="B305">
        <v>59114</v>
      </c>
      <c r="C305" t="s">
        <v>875</v>
      </c>
      <c r="D305" t="s">
        <v>7</v>
      </c>
    </row>
    <row r="306" spans="1:4" x14ac:dyDescent="0.25">
      <c r="A306" s="43" t="s">
        <v>274</v>
      </c>
      <c r="B306">
        <v>59117</v>
      </c>
      <c r="C306" t="s">
        <v>876</v>
      </c>
      <c r="D306" t="s">
        <v>8</v>
      </c>
    </row>
    <row r="307" spans="1:4" x14ac:dyDescent="0.25">
      <c r="A307" s="43" t="s">
        <v>275</v>
      </c>
      <c r="B307">
        <v>60077</v>
      </c>
      <c r="C307" t="s">
        <v>877</v>
      </c>
      <c r="D307" t="s">
        <v>8</v>
      </c>
    </row>
    <row r="308" spans="1:4" x14ac:dyDescent="0.25">
      <c r="A308" s="43" t="s">
        <v>276</v>
      </c>
      <c r="B308">
        <v>61150</v>
      </c>
      <c r="C308" t="s">
        <v>878</v>
      </c>
      <c r="D308" t="s">
        <v>8</v>
      </c>
    </row>
    <row r="309" spans="1:4" x14ac:dyDescent="0.25">
      <c r="A309" s="43" t="s">
        <v>277</v>
      </c>
      <c r="B309">
        <v>61151</v>
      </c>
      <c r="C309" t="s">
        <v>879</v>
      </c>
      <c r="D309" t="s">
        <v>8</v>
      </c>
    </row>
    <row r="310" spans="1:4" x14ac:dyDescent="0.25">
      <c r="A310" s="43" t="s">
        <v>278</v>
      </c>
      <c r="B310">
        <v>61154</v>
      </c>
      <c r="C310" t="s">
        <v>880</v>
      </c>
      <c r="D310" t="s">
        <v>8</v>
      </c>
    </row>
    <row r="311" spans="1:4" x14ac:dyDescent="0.25">
      <c r="A311" s="43" t="s">
        <v>279</v>
      </c>
      <c r="B311">
        <v>61156</v>
      </c>
      <c r="C311" t="s">
        <v>881</v>
      </c>
      <c r="D311" t="s">
        <v>8</v>
      </c>
    </row>
    <row r="312" spans="1:4" x14ac:dyDescent="0.25">
      <c r="A312" s="43" t="s">
        <v>537</v>
      </c>
      <c r="B312">
        <v>61157</v>
      </c>
      <c r="C312" t="s">
        <v>882</v>
      </c>
      <c r="D312" t="s">
        <v>7</v>
      </c>
    </row>
    <row r="313" spans="1:4" x14ac:dyDescent="0.25">
      <c r="A313" s="43" t="s">
        <v>280</v>
      </c>
      <c r="B313">
        <v>61158</v>
      </c>
      <c r="C313" t="s">
        <v>883</v>
      </c>
      <c r="D313" t="s">
        <v>8</v>
      </c>
    </row>
    <row r="314" spans="1:4" x14ac:dyDescent="0.25">
      <c r="A314" s="43" t="s">
        <v>281</v>
      </c>
      <c r="B314">
        <v>62070</v>
      </c>
      <c r="C314" t="s">
        <v>884</v>
      </c>
      <c r="D314" t="s">
        <v>8</v>
      </c>
    </row>
    <row r="315" spans="1:4" x14ac:dyDescent="0.25">
      <c r="A315" s="43" t="s">
        <v>282</v>
      </c>
      <c r="B315">
        <v>62072</v>
      </c>
      <c r="C315" t="s">
        <v>885</v>
      </c>
      <c r="D315" t="s">
        <v>8</v>
      </c>
    </row>
    <row r="316" spans="1:4" x14ac:dyDescent="0.25">
      <c r="A316" s="43" t="s">
        <v>283</v>
      </c>
      <c r="B316">
        <v>63066</v>
      </c>
      <c r="C316" t="s">
        <v>886</v>
      </c>
      <c r="D316" t="s">
        <v>8</v>
      </c>
    </row>
    <row r="317" spans="1:4" x14ac:dyDescent="0.25">
      <c r="A317" s="43" t="s">
        <v>284</v>
      </c>
      <c r="B317">
        <v>63067</v>
      </c>
      <c r="C317" t="s">
        <v>887</v>
      </c>
      <c r="D317" t="s">
        <v>8</v>
      </c>
    </row>
    <row r="318" spans="1:4" x14ac:dyDescent="0.25">
      <c r="A318" s="43" t="s">
        <v>285</v>
      </c>
      <c r="B318">
        <v>64072</v>
      </c>
      <c r="C318" t="s">
        <v>888</v>
      </c>
      <c r="D318" t="s">
        <v>8</v>
      </c>
    </row>
    <row r="319" spans="1:4" x14ac:dyDescent="0.25">
      <c r="A319" s="43" t="s">
        <v>286</v>
      </c>
      <c r="B319">
        <v>64074</v>
      </c>
      <c r="C319" t="s">
        <v>889</v>
      </c>
      <c r="D319" t="s">
        <v>8</v>
      </c>
    </row>
    <row r="320" spans="1:4" x14ac:dyDescent="0.25">
      <c r="A320" s="43" t="s">
        <v>287</v>
      </c>
      <c r="B320">
        <v>64075</v>
      </c>
      <c r="C320" t="s">
        <v>890</v>
      </c>
      <c r="D320" t="s">
        <v>8</v>
      </c>
    </row>
    <row r="321" spans="1:4" x14ac:dyDescent="0.25">
      <c r="A321" s="43" t="s">
        <v>288</v>
      </c>
      <c r="B321">
        <v>65096</v>
      </c>
      <c r="C321" t="s">
        <v>891</v>
      </c>
      <c r="D321" t="s">
        <v>8</v>
      </c>
    </row>
    <row r="322" spans="1:4" x14ac:dyDescent="0.25">
      <c r="A322" s="43" t="s">
        <v>289</v>
      </c>
      <c r="B322">
        <v>65098</v>
      </c>
      <c r="C322" t="s">
        <v>892</v>
      </c>
      <c r="D322" t="s">
        <v>8</v>
      </c>
    </row>
    <row r="323" spans="1:4" x14ac:dyDescent="0.25">
      <c r="A323" s="43" t="s">
        <v>290</v>
      </c>
      <c r="B323">
        <v>66102</v>
      </c>
      <c r="C323" t="s">
        <v>893</v>
      </c>
      <c r="D323" t="s">
        <v>8</v>
      </c>
    </row>
    <row r="324" spans="1:4" x14ac:dyDescent="0.25">
      <c r="A324" s="43" t="s">
        <v>291</v>
      </c>
      <c r="B324">
        <v>66103</v>
      </c>
      <c r="C324" t="s">
        <v>894</v>
      </c>
      <c r="D324" t="s">
        <v>8</v>
      </c>
    </row>
    <row r="325" spans="1:4" x14ac:dyDescent="0.25">
      <c r="A325" s="43" t="s">
        <v>292</v>
      </c>
      <c r="B325">
        <v>66104</v>
      </c>
      <c r="C325" t="s">
        <v>895</v>
      </c>
      <c r="D325" t="s">
        <v>8</v>
      </c>
    </row>
    <row r="326" spans="1:4" x14ac:dyDescent="0.25">
      <c r="A326" s="43" t="s">
        <v>293</v>
      </c>
      <c r="B326">
        <v>66105</v>
      </c>
      <c r="C326" t="s">
        <v>896</v>
      </c>
      <c r="D326" t="s">
        <v>8</v>
      </c>
    </row>
    <row r="327" spans="1:4" x14ac:dyDescent="0.25">
      <c r="A327" s="43" t="s">
        <v>294</v>
      </c>
      <c r="B327">
        <v>66107</v>
      </c>
      <c r="C327" t="s">
        <v>897</v>
      </c>
      <c r="D327" t="s">
        <v>8</v>
      </c>
    </row>
    <row r="328" spans="1:4" x14ac:dyDescent="0.25">
      <c r="A328" s="43" t="s">
        <v>295</v>
      </c>
      <c r="B328">
        <v>67055</v>
      </c>
      <c r="C328" t="s">
        <v>898</v>
      </c>
      <c r="D328" t="s">
        <v>8</v>
      </c>
    </row>
    <row r="329" spans="1:4" x14ac:dyDescent="0.25">
      <c r="A329" s="43" t="s">
        <v>296</v>
      </c>
      <c r="B329">
        <v>67061</v>
      </c>
      <c r="C329" t="s">
        <v>899</v>
      </c>
      <c r="D329" t="s">
        <v>8</v>
      </c>
    </row>
    <row r="330" spans="1:4" x14ac:dyDescent="0.25">
      <c r="A330" s="43" t="s">
        <v>297</v>
      </c>
      <c r="B330">
        <v>68070</v>
      </c>
      <c r="C330" t="s">
        <v>900</v>
      </c>
      <c r="D330" t="s">
        <v>8</v>
      </c>
    </row>
    <row r="331" spans="1:4" x14ac:dyDescent="0.25">
      <c r="A331" s="43" t="s">
        <v>538</v>
      </c>
      <c r="B331">
        <v>68071</v>
      </c>
      <c r="C331" t="s">
        <v>901</v>
      </c>
      <c r="D331" t="s">
        <v>7</v>
      </c>
    </row>
    <row r="332" spans="1:4" x14ac:dyDescent="0.25">
      <c r="A332" s="43" t="s">
        <v>539</v>
      </c>
      <c r="B332">
        <v>68072</v>
      </c>
      <c r="C332" t="s">
        <v>902</v>
      </c>
      <c r="D332" t="s">
        <v>7</v>
      </c>
    </row>
    <row r="333" spans="1:4" x14ac:dyDescent="0.25">
      <c r="A333" s="43" t="s">
        <v>298</v>
      </c>
      <c r="B333">
        <v>68073</v>
      </c>
      <c r="C333" t="s">
        <v>903</v>
      </c>
      <c r="D333" t="s">
        <v>8</v>
      </c>
    </row>
    <row r="334" spans="1:4" x14ac:dyDescent="0.25">
      <c r="A334" s="43" t="s">
        <v>299</v>
      </c>
      <c r="B334">
        <v>68074</v>
      </c>
      <c r="C334" t="s">
        <v>904</v>
      </c>
      <c r="D334" t="s">
        <v>8</v>
      </c>
    </row>
    <row r="335" spans="1:4" x14ac:dyDescent="0.25">
      <c r="A335" s="43" t="s">
        <v>540</v>
      </c>
      <c r="B335">
        <v>68075</v>
      </c>
      <c r="C335" t="s">
        <v>905</v>
      </c>
      <c r="D335" t="s">
        <v>7</v>
      </c>
    </row>
    <row r="336" spans="1:4" x14ac:dyDescent="0.25">
      <c r="A336" s="43" t="s">
        <v>541</v>
      </c>
      <c r="B336">
        <v>69104</v>
      </c>
      <c r="C336" t="s">
        <v>906</v>
      </c>
      <c r="D336" t="s">
        <v>7</v>
      </c>
    </row>
    <row r="337" spans="1:4" x14ac:dyDescent="0.25">
      <c r="A337" s="43" t="s">
        <v>300</v>
      </c>
      <c r="B337">
        <v>69106</v>
      </c>
      <c r="C337" t="s">
        <v>907</v>
      </c>
      <c r="D337" t="s">
        <v>8</v>
      </c>
    </row>
    <row r="338" spans="1:4" x14ac:dyDescent="0.25">
      <c r="A338" s="43" t="s">
        <v>542</v>
      </c>
      <c r="B338">
        <v>69107</v>
      </c>
      <c r="C338" t="s">
        <v>908</v>
      </c>
      <c r="D338" t="s">
        <v>7</v>
      </c>
    </row>
    <row r="339" spans="1:4" x14ac:dyDescent="0.25">
      <c r="A339" s="43" t="s">
        <v>301</v>
      </c>
      <c r="B339">
        <v>69108</v>
      </c>
      <c r="C339" t="s">
        <v>909</v>
      </c>
      <c r="D339" t="s">
        <v>8</v>
      </c>
    </row>
    <row r="340" spans="1:4" x14ac:dyDescent="0.25">
      <c r="A340" s="43" t="s">
        <v>302</v>
      </c>
      <c r="B340">
        <v>69109</v>
      </c>
      <c r="C340" t="s">
        <v>910</v>
      </c>
      <c r="D340" t="s">
        <v>8</v>
      </c>
    </row>
    <row r="341" spans="1:4" x14ac:dyDescent="0.25">
      <c r="A341" s="43" t="s">
        <v>303</v>
      </c>
      <c r="B341">
        <v>70092</v>
      </c>
      <c r="C341" t="s">
        <v>911</v>
      </c>
      <c r="D341" t="s">
        <v>8</v>
      </c>
    </row>
    <row r="342" spans="1:4" x14ac:dyDescent="0.25">
      <c r="A342" s="43" t="s">
        <v>304</v>
      </c>
      <c r="B342">
        <v>70093</v>
      </c>
      <c r="C342" t="s">
        <v>912</v>
      </c>
      <c r="D342" t="s">
        <v>8</v>
      </c>
    </row>
    <row r="343" spans="1:4" x14ac:dyDescent="0.25">
      <c r="A343" s="43" t="s">
        <v>305</v>
      </c>
      <c r="B343">
        <v>71091</v>
      </c>
      <c r="C343" t="s">
        <v>913</v>
      </c>
      <c r="D343" t="s">
        <v>8</v>
      </c>
    </row>
    <row r="344" spans="1:4" x14ac:dyDescent="0.25">
      <c r="A344" s="43" t="s">
        <v>306</v>
      </c>
      <c r="B344">
        <v>71092</v>
      </c>
      <c r="C344" t="s">
        <v>914</v>
      </c>
      <c r="D344" t="s">
        <v>8</v>
      </c>
    </row>
    <row r="345" spans="1:4" x14ac:dyDescent="0.25">
      <c r="A345" s="43" t="s">
        <v>307</v>
      </c>
      <c r="B345">
        <v>72066</v>
      </c>
      <c r="C345" t="s">
        <v>915</v>
      </c>
      <c r="D345" t="s">
        <v>8</v>
      </c>
    </row>
    <row r="346" spans="1:4" x14ac:dyDescent="0.25">
      <c r="A346" s="43" t="s">
        <v>308</v>
      </c>
      <c r="B346">
        <v>72068</v>
      </c>
      <c r="C346" t="s">
        <v>916</v>
      </c>
      <c r="D346" t="s">
        <v>8</v>
      </c>
    </row>
    <row r="347" spans="1:4" x14ac:dyDescent="0.25">
      <c r="A347" s="43" t="s">
        <v>309</v>
      </c>
      <c r="B347">
        <v>72073</v>
      </c>
      <c r="C347" t="s">
        <v>917</v>
      </c>
      <c r="D347" t="s">
        <v>8</v>
      </c>
    </row>
    <row r="348" spans="1:4" x14ac:dyDescent="0.25">
      <c r="A348" s="43" t="s">
        <v>310</v>
      </c>
      <c r="B348">
        <v>72074</v>
      </c>
      <c r="C348" t="s">
        <v>918</v>
      </c>
      <c r="D348" t="s">
        <v>8</v>
      </c>
    </row>
    <row r="349" spans="1:4" x14ac:dyDescent="0.25">
      <c r="A349" s="43" t="s">
        <v>311</v>
      </c>
      <c r="B349">
        <v>73099</v>
      </c>
      <c r="C349" t="s">
        <v>919</v>
      </c>
      <c r="D349" t="s">
        <v>8</v>
      </c>
    </row>
    <row r="350" spans="1:4" x14ac:dyDescent="0.25">
      <c r="A350" s="43" t="s">
        <v>312</v>
      </c>
      <c r="B350">
        <v>73102</v>
      </c>
      <c r="C350" t="s">
        <v>920</v>
      </c>
      <c r="D350" t="s">
        <v>8</v>
      </c>
    </row>
    <row r="351" spans="1:4" x14ac:dyDescent="0.25">
      <c r="A351" s="43" t="s">
        <v>543</v>
      </c>
      <c r="B351">
        <v>73105</v>
      </c>
      <c r="C351" t="s">
        <v>921</v>
      </c>
      <c r="D351" t="s">
        <v>7</v>
      </c>
    </row>
    <row r="352" spans="1:4" x14ac:dyDescent="0.25">
      <c r="A352" s="43" t="s">
        <v>313</v>
      </c>
      <c r="B352">
        <v>73106</v>
      </c>
      <c r="C352" t="s">
        <v>922</v>
      </c>
      <c r="D352" t="s">
        <v>8</v>
      </c>
    </row>
    <row r="353" spans="1:4" x14ac:dyDescent="0.25">
      <c r="A353" s="43" t="s">
        <v>314</v>
      </c>
      <c r="B353">
        <v>73108</v>
      </c>
      <c r="C353" t="s">
        <v>923</v>
      </c>
      <c r="D353" t="s">
        <v>8</v>
      </c>
    </row>
    <row r="354" spans="1:4" x14ac:dyDescent="0.25">
      <c r="A354" s="43" t="s">
        <v>315</v>
      </c>
      <c r="B354">
        <v>74187</v>
      </c>
      <c r="C354" t="s">
        <v>924</v>
      </c>
      <c r="D354" t="s">
        <v>8</v>
      </c>
    </row>
    <row r="355" spans="1:4" x14ac:dyDescent="0.25">
      <c r="A355" s="43" t="s">
        <v>316</v>
      </c>
      <c r="B355">
        <v>74190</v>
      </c>
      <c r="C355" t="s">
        <v>925</v>
      </c>
      <c r="D355" t="s">
        <v>8</v>
      </c>
    </row>
    <row r="356" spans="1:4" x14ac:dyDescent="0.25">
      <c r="A356" s="43" t="s">
        <v>317</v>
      </c>
      <c r="B356">
        <v>74194</v>
      </c>
      <c r="C356" t="s">
        <v>926</v>
      </c>
      <c r="D356" t="s">
        <v>8</v>
      </c>
    </row>
    <row r="357" spans="1:4" x14ac:dyDescent="0.25">
      <c r="A357" s="43" t="s">
        <v>318</v>
      </c>
      <c r="B357">
        <v>74195</v>
      </c>
      <c r="C357" t="s">
        <v>927</v>
      </c>
      <c r="D357" t="s">
        <v>8</v>
      </c>
    </row>
    <row r="358" spans="1:4" x14ac:dyDescent="0.25">
      <c r="A358" s="43" t="s">
        <v>319</v>
      </c>
      <c r="B358">
        <v>74197</v>
      </c>
      <c r="C358" t="s">
        <v>928</v>
      </c>
      <c r="D358" t="s">
        <v>8</v>
      </c>
    </row>
    <row r="359" spans="1:4" x14ac:dyDescent="0.25">
      <c r="A359" s="43" t="s">
        <v>320</v>
      </c>
      <c r="B359">
        <v>74201</v>
      </c>
      <c r="C359" t="s">
        <v>929</v>
      </c>
      <c r="D359" t="s">
        <v>8</v>
      </c>
    </row>
    <row r="360" spans="1:4" x14ac:dyDescent="0.25">
      <c r="A360" s="43" t="s">
        <v>321</v>
      </c>
      <c r="B360">
        <v>74202</v>
      </c>
      <c r="C360" t="s">
        <v>930</v>
      </c>
      <c r="D360" t="s">
        <v>8</v>
      </c>
    </row>
    <row r="361" spans="1:4" x14ac:dyDescent="0.25">
      <c r="A361" s="43" t="s">
        <v>322</v>
      </c>
      <c r="B361">
        <v>75084</v>
      </c>
      <c r="C361" t="s">
        <v>931</v>
      </c>
      <c r="D361" t="s">
        <v>8</v>
      </c>
    </row>
    <row r="362" spans="1:4" x14ac:dyDescent="0.25">
      <c r="A362" s="43" t="s">
        <v>323</v>
      </c>
      <c r="B362">
        <v>75085</v>
      </c>
      <c r="C362" t="s">
        <v>932</v>
      </c>
      <c r="D362" t="s">
        <v>8</v>
      </c>
    </row>
    <row r="363" spans="1:4" x14ac:dyDescent="0.25">
      <c r="A363" s="43" t="s">
        <v>324</v>
      </c>
      <c r="B363">
        <v>75086</v>
      </c>
      <c r="C363" t="s">
        <v>933</v>
      </c>
      <c r="D363" t="s">
        <v>8</v>
      </c>
    </row>
    <row r="364" spans="1:4" x14ac:dyDescent="0.25">
      <c r="A364" s="43" t="s">
        <v>325</v>
      </c>
      <c r="B364">
        <v>75087</v>
      </c>
      <c r="C364" t="s">
        <v>934</v>
      </c>
      <c r="D364" t="s">
        <v>8</v>
      </c>
    </row>
    <row r="365" spans="1:4" x14ac:dyDescent="0.25">
      <c r="A365" s="43" t="s">
        <v>326</v>
      </c>
      <c r="B365">
        <v>76081</v>
      </c>
      <c r="C365" t="s">
        <v>935</v>
      </c>
      <c r="D365" t="s">
        <v>8</v>
      </c>
    </row>
    <row r="366" spans="1:4" x14ac:dyDescent="0.25">
      <c r="A366" s="43" t="s">
        <v>327</v>
      </c>
      <c r="B366">
        <v>76082</v>
      </c>
      <c r="C366" t="s">
        <v>936</v>
      </c>
      <c r="D366" t="s">
        <v>8</v>
      </c>
    </row>
    <row r="367" spans="1:4" x14ac:dyDescent="0.25">
      <c r="A367" s="43" t="s">
        <v>328</v>
      </c>
      <c r="B367">
        <v>76083</v>
      </c>
      <c r="C367" t="s">
        <v>937</v>
      </c>
      <c r="D367" t="s">
        <v>8</v>
      </c>
    </row>
    <row r="368" spans="1:4" x14ac:dyDescent="0.25">
      <c r="A368" s="43" t="s">
        <v>544</v>
      </c>
      <c r="B368">
        <v>77100</v>
      </c>
      <c r="C368" t="s">
        <v>938</v>
      </c>
      <c r="D368" t="s">
        <v>7</v>
      </c>
    </row>
    <row r="369" spans="1:4" x14ac:dyDescent="0.25">
      <c r="A369" s="43" t="s">
        <v>329</v>
      </c>
      <c r="B369">
        <v>77101</v>
      </c>
      <c r="C369" t="s">
        <v>939</v>
      </c>
      <c r="D369" t="s">
        <v>8</v>
      </c>
    </row>
    <row r="370" spans="1:4" x14ac:dyDescent="0.25">
      <c r="A370" s="43" t="s">
        <v>330</v>
      </c>
      <c r="B370">
        <v>77102</v>
      </c>
      <c r="C370" t="s">
        <v>940</v>
      </c>
      <c r="D370" t="s">
        <v>8</v>
      </c>
    </row>
    <row r="371" spans="1:4" x14ac:dyDescent="0.25">
      <c r="A371" s="43" t="s">
        <v>331</v>
      </c>
      <c r="B371">
        <v>77103</v>
      </c>
      <c r="C371" t="s">
        <v>941</v>
      </c>
      <c r="D371" t="s">
        <v>8</v>
      </c>
    </row>
    <row r="372" spans="1:4" x14ac:dyDescent="0.25">
      <c r="A372" s="43" t="s">
        <v>332</v>
      </c>
      <c r="B372">
        <v>77104</v>
      </c>
      <c r="C372" t="s">
        <v>942</v>
      </c>
      <c r="D372" t="s">
        <v>8</v>
      </c>
    </row>
    <row r="373" spans="1:4" x14ac:dyDescent="0.25">
      <c r="A373" s="43" t="s">
        <v>333</v>
      </c>
      <c r="B373">
        <v>78001</v>
      </c>
      <c r="C373" t="s">
        <v>943</v>
      </c>
      <c r="D373" t="s">
        <v>8</v>
      </c>
    </row>
    <row r="374" spans="1:4" x14ac:dyDescent="0.25">
      <c r="A374" s="43" t="s">
        <v>334</v>
      </c>
      <c r="B374">
        <v>78002</v>
      </c>
      <c r="C374" t="s">
        <v>944</v>
      </c>
      <c r="D374" t="s">
        <v>8</v>
      </c>
    </row>
    <row r="375" spans="1:4" x14ac:dyDescent="0.25">
      <c r="A375" s="43" t="s">
        <v>545</v>
      </c>
      <c r="B375">
        <v>78003</v>
      </c>
      <c r="C375" t="s">
        <v>945</v>
      </c>
      <c r="D375" t="s">
        <v>7</v>
      </c>
    </row>
    <row r="376" spans="1:4" x14ac:dyDescent="0.25">
      <c r="A376" s="43" t="s">
        <v>335</v>
      </c>
      <c r="B376">
        <v>78004</v>
      </c>
      <c r="C376" t="s">
        <v>946</v>
      </c>
      <c r="D376" t="s">
        <v>8</v>
      </c>
    </row>
    <row r="377" spans="1:4" x14ac:dyDescent="0.25">
      <c r="A377" s="43" t="s">
        <v>336</v>
      </c>
      <c r="B377">
        <v>78005</v>
      </c>
      <c r="C377" t="s">
        <v>947</v>
      </c>
      <c r="D377" t="s">
        <v>8</v>
      </c>
    </row>
    <row r="378" spans="1:4" x14ac:dyDescent="0.25">
      <c r="A378" s="43" t="s">
        <v>337</v>
      </c>
      <c r="B378">
        <v>78009</v>
      </c>
      <c r="C378" t="s">
        <v>948</v>
      </c>
      <c r="D378" t="s">
        <v>8</v>
      </c>
    </row>
    <row r="379" spans="1:4" x14ac:dyDescent="0.25">
      <c r="A379" s="43" t="s">
        <v>338</v>
      </c>
      <c r="B379">
        <v>78012</v>
      </c>
      <c r="C379" t="s">
        <v>949</v>
      </c>
      <c r="D379" t="s">
        <v>8</v>
      </c>
    </row>
    <row r="380" spans="1:4" x14ac:dyDescent="0.25">
      <c r="A380" s="43" t="s">
        <v>1169</v>
      </c>
      <c r="B380">
        <v>78013</v>
      </c>
      <c r="C380" t="s">
        <v>1161</v>
      </c>
      <c r="D380" t="s">
        <v>8</v>
      </c>
    </row>
    <row r="381" spans="1:4" x14ac:dyDescent="0.25">
      <c r="A381" s="43" t="s">
        <v>339</v>
      </c>
      <c r="B381">
        <v>79077</v>
      </c>
      <c r="C381" t="s">
        <v>950</v>
      </c>
      <c r="D381" t="s">
        <v>8</v>
      </c>
    </row>
    <row r="382" spans="1:4" x14ac:dyDescent="0.25">
      <c r="A382" s="43" t="s">
        <v>546</v>
      </c>
      <c r="B382">
        <v>79078</v>
      </c>
      <c r="C382" t="s">
        <v>951</v>
      </c>
      <c r="D382" t="s">
        <v>7</v>
      </c>
    </row>
    <row r="383" spans="1:4" x14ac:dyDescent="0.25">
      <c r="A383" s="43" t="s">
        <v>340</v>
      </c>
      <c r="B383">
        <v>80116</v>
      </c>
      <c r="C383" t="s">
        <v>952</v>
      </c>
      <c r="D383" t="s">
        <v>8</v>
      </c>
    </row>
    <row r="384" spans="1:4" x14ac:dyDescent="0.25">
      <c r="A384" s="43" t="s">
        <v>341</v>
      </c>
      <c r="B384">
        <v>80118</v>
      </c>
      <c r="C384" t="s">
        <v>953</v>
      </c>
      <c r="D384" t="s">
        <v>8</v>
      </c>
    </row>
    <row r="385" spans="1:4" x14ac:dyDescent="0.25">
      <c r="A385" s="43" t="s">
        <v>342</v>
      </c>
      <c r="B385">
        <v>80119</v>
      </c>
      <c r="C385" t="s">
        <v>954</v>
      </c>
      <c r="D385" t="s">
        <v>8</v>
      </c>
    </row>
    <row r="386" spans="1:4" x14ac:dyDescent="0.25">
      <c r="A386" s="43" t="s">
        <v>343</v>
      </c>
      <c r="B386">
        <v>80121</v>
      </c>
      <c r="C386" t="s">
        <v>955</v>
      </c>
      <c r="D386" t="s">
        <v>8</v>
      </c>
    </row>
    <row r="387" spans="1:4" x14ac:dyDescent="0.25">
      <c r="A387" s="43" t="s">
        <v>547</v>
      </c>
      <c r="B387">
        <v>80122</v>
      </c>
      <c r="C387" t="s">
        <v>956</v>
      </c>
      <c r="D387" t="s">
        <v>7</v>
      </c>
    </row>
    <row r="388" spans="1:4" x14ac:dyDescent="0.25">
      <c r="A388" s="43" t="s">
        <v>344</v>
      </c>
      <c r="B388">
        <v>80125</v>
      </c>
      <c r="C388" t="s">
        <v>957</v>
      </c>
      <c r="D388" t="s">
        <v>8</v>
      </c>
    </row>
    <row r="389" spans="1:4" x14ac:dyDescent="0.25">
      <c r="A389" s="43" t="s">
        <v>345</v>
      </c>
      <c r="B389">
        <v>81094</v>
      </c>
      <c r="C389" t="s">
        <v>958</v>
      </c>
      <c r="D389" t="s">
        <v>8</v>
      </c>
    </row>
    <row r="390" spans="1:4" x14ac:dyDescent="0.25">
      <c r="A390" s="43" t="s">
        <v>346</v>
      </c>
      <c r="B390">
        <v>81095</v>
      </c>
      <c r="C390" t="s">
        <v>959</v>
      </c>
      <c r="D390" t="s">
        <v>8</v>
      </c>
    </row>
    <row r="391" spans="1:4" x14ac:dyDescent="0.25">
      <c r="A391" s="43" t="s">
        <v>347</v>
      </c>
      <c r="B391">
        <v>81096</v>
      </c>
      <c r="C391" t="s">
        <v>960</v>
      </c>
      <c r="D391" t="s">
        <v>8</v>
      </c>
    </row>
    <row r="392" spans="1:4" x14ac:dyDescent="0.25">
      <c r="A392" s="43" t="s">
        <v>548</v>
      </c>
      <c r="B392">
        <v>81097</v>
      </c>
      <c r="C392" t="s">
        <v>961</v>
      </c>
      <c r="D392" t="s">
        <v>7</v>
      </c>
    </row>
    <row r="393" spans="1:4" x14ac:dyDescent="0.25">
      <c r="A393" s="43" t="s">
        <v>348</v>
      </c>
      <c r="B393">
        <v>82100</v>
      </c>
      <c r="C393" t="s">
        <v>962</v>
      </c>
      <c r="D393" t="s">
        <v>8</v>
      </c>
    </row>
    <row r="394" spans="1:4" x14ac:dyDescent="0.25">
      <c r="A394" s="43" t="s">
        <v>349</v>
      </c>
      <c r="B394">
        <v>82101</v>
      </c>
      <c r="C394" t="s">
        <v>963</v>
      </c>
      <c r="D394" t="s">
        <v>8</v>
      </c>
    </row>
    <row r="395" spans="1:4" x14ac:dyDescent="0.25">
      <c r="A395" s="43" t="s">
        <v>549</v>
      </c>
      <c r="B395">
        <v>82105</v>
      </c>
      <c r="C395" t="s">
        <v>964</v>
      </c>
      <c r="D395" t="s">
        <v>7</v>
      </c>
    </row>
    <row r="396" spans="1:4" x14ac:dyDescent="0.25">
      <c r="A396" s="43" t="s">
        <v>350</v>
      </c>
      <c r="B396">
        <v>82108</v>
      </c>
      <c r="C396" t="s">
        <v>965</v>
      </c>
      <c r="D396" t="s">
        <v>8</v>
      </c>
    </row>
    <row r="397" spans="1:4" x14ac:dyDescent="0.25">
      <c r="A397" s="43" t="s">
        <v>351</v>
      </c>
      <c r="B397">
        <v>83001</v>
      </c>
      <c r="C397" t="s">
        <v>966</v>
      </c>
      <c r="D397" t="s">
        <v>8</v>
      </c>
    </row>
    <row r="398" spans="1:4" x14ac:dyDescent="0.25">
      <c r="A398" s="43" t="s">
        <v>352</v>
      </c>
      <c r="B398">
        <v>83002</v>
      </c>
      <c r="C398" t="s">
        <v>967</v>
      </c>
      <c r="D398" t="s">
        <v>8</v>
      </c>
    </row>
    <row r="399" spans="1:4" x14ac:dyDescent="0.25">
      <c r="A399" s="43" t="s">
        <v>353</v>
      </c>
      <c r="B399">
        <v>83003</v>
      </c>
      <c r="C399" t="s">
        <v>968</v>
      </c>
      <c r="D399" t="s">
        <v>8</v>
      </c>
    </row>
    <row r="400" spans="1:4" x14ac:dyDescent="0.25">
      <c r="A400" s="43" t="s">
        <v>354</v>
      </c>
      <c r="B400">
        <v>83005</v>
      </c>
      <c r="C400" t="s">
        <v>969</v>
      </c>
      <c r="D400" t="s">
        <v>8</v>
      </c>
    </row>
    <row r="401" spans="1:4" x14ac:dyDescent="0.25">
      <c r="A401" s="43" t="s">
        <v>355</v>
      </c>
      <c r="B401">
        <v>84001</v>
      </c>
      <c r="C401" t="s">
        <v>970</v>
      </c>
      <c r="D401" t="s">
        <v>8</v>
      </c>
    </row>
    <row r="402" spans="1:4" x14ac:dyDescent="0.25">
      <c r="A402" s="43" t="s">
        <v>356</v>
      </c>
      <c r="B402">
        <v>84002</v>
      </c>
      <c r="C402" t="s">
        <v>971</v>
      </c>
      <c r="D402" t="s">
        <v>8</v>
      </c>
    </row>
    <row r="403" spans="1:4" x14ac:dyDescent="0.25">
      <c r="A403" s="43" t="s">
        <v>357</v>
      </c>
      <c r="B403">
        <v>84003</v>
      </c>
      <c r="C403" t="s">
        <v>972</v>
      </c>
      <c r="D403" t="s">
        <v>8</v>
      </c>
    </row>
    <row r="404" spans="1:4" x14ac:dyDescent="0.25">
      <c r="A404" s="43" t="s">
        <v>358</v>
      </c>
      <c r="B404">
        <v>84004</v>
      </c>
      <c r="C404" t="s">
        <v>973</v>
      </c>
      <c r="D404" t="s">
        <v>8</v>
      </c>
    </row>
    <row r="405" spans="1:4" x14ac:dyDescent="0.25">
      <c r="A405" s="43" t="s">
        <v>359</v>
      </c>
      <c r="B405">
        <v>84005</v>
      </c>
      <c r="C405" t="s">
        <v>974</v>
      </c>
      <c r="D405" t="s">
        <v>8</v>
      </c>
    </row>
    <row r="406" spans="1:4" x14ac:dyDescent="0.25">
      <c r="A406" s="43" t="s">
        <v>360</v>
      </c>
      <c r="B406">
        <v>84006</v>
      </c>
      <c r="C406" t="s">
        <v>975</v>
      </c>
      <c r="D406" t="s">
        <v>8</v>
      </c>
    </row>
    <row r="407" spans="1:4" x14ac:dyDescent="0.25">
      <c r="A407" s="43" t="s">
        <v>550</v>
      </c>
      <c r="B407">
        <v>85043</v>
      </c>
      <c r="C407" t="s">
        <v>976</v>
      </c>
      <c r="D407" t="s">
        <v>7</v>
      </c>
    </row>
    <row r="408" spans="1:4" x14ac:dyDescent="0.25">
      <c r="A408" s="43" t="s">
        <v>361</v>
      </c>
      <c r="B408">
        <v>85044</v>
      </c>
      <c r="C408" t="s">
        <v>977</v>
      </c>
      <c r="D408" t="s">
        <v>8</v>
      </c>
    </row>
    <row r="409" spans="1:4" x14ac:dyDescent="0.25">
      <c r="A409" s="43" t="s">
        <v>362</v>
      </c>
      <c r="B409">
        <v>85045</v>
      </c>
      <c r="C409" t="s">
        <v>978</v>
      </c>
      <c r="D409" t="s">
        <v>8</v>
      </c>
    </row>
    <row r="410" spans="1:4" x14ac:dyDescent="0.25">
      <c r="A410" s="43" t="s">
        <v>363</v>
      </c>
      <c r="B410">
        <v>85046</v>
      </c>
      <c r="C410" t="s">
        <v>979</v>
      </c>
      <c r="D410" t="s">
        <v>8</v>
      </c>
    </row>
    <row r="411" spans="1:4" x14ac:dyDescent="0.25">
      <c r="A411" s="43" t="s">
        <v>364</v>
      </c>
      <c r="B411">
        <v>85048</v>
      </c>
      <c r="C411" t="s">
        <v>980</v>
      </c>
      <c r="D411" t="s">
        <v>8</v>
      </c>
    </row>
    <row r="412" spans="1:4" x14ac:dyDescent="0.25">
      <c r="A412" s="43" t="s">
        <v>365</v>
      </c>
      <c r="B412">
        <v>85049</v>
      </c>
      <c r="C412" t="s">
        <v>981</v>
      </c>
      <c r="D412" t="s">
        <v>8</v>
      </c>
    </row>
    <row r="413" spans="1:4" x14ac:dyDescent="0.25">
      <c r="A413" s="43" t="s">
        <v>367</v>
      </c>
      <c r="B413">
        <v>86100</v>
      </c>
      <c r="C413" t="s">
        <v>983</v>
      </c>
      <c r="D413" t="s">
        <v>8</v>
      </c>
    </row>
    <row r="414" spans="1:4" x14ac:dyDescent="0.25">
      <c r="A414" s="43" t="s">
        <v>368</v>
      </c>
      <c r="B414">
        <v>87083</v>
      </c>
      <c r="C414" t="s">
        <v>984</v>
      </c>
      <c r="D414" t="s">
        <v>8</v>
      </c>
    </row>
    <row r="415" spans="1:4" x14ac:dyDescent="0.25">
      <c r="A415" s="43" t="s">
        <v>369</v>
      </c>
      <c r="B415">
        <v>88072</v>
      </c>
      <c r="C415" t="s">
        <v>985</v>
      </c>
      <c r="D415" t="s">
        <v>8</v>
      </c>
    </row>
    <row r="416" spans="1:4" x14ac:dyDescent="0.25">
      <c r="A416" s="43" t="s">
        <v>551</v>
      </c>
      <c r="B416">
        <v>88073</v>
      </c>
      <c r="C416" t="s">
        <v>986</v>
      </c>
      <c r="D416" t="s">
        <v>7</v>
      </c>
    </row>
    <row r="417" spans="1:4" x14ac:dyDescent="0.25">
      <c r="A417" s="43" t="s">
        <v>370</v>
      </c>
      <c r="B417">
        <v>88075</v>
      </c>
      <c r="C417" t="s">
        <v>987</v>
      </c>
      <c r="D417" t="s">
        <v>8</v>
      </c>
    </row>
    <row r="418" spans="1:4" x14ac:dyDescent="0.25">
      <c r="A418" s="43" t="s">
        <v>371</v>
      </c>
      <c r="B418">
        <v>88080</v>
      </c>
      <c r="C418" t="s">
        <v>988</v>
      </c>
      <c r="D418" t="s">
        <v>8</v>
      </c>
    </row>
    <row r="419" spans="1:4" x14ac:dyDescent="0.25">
      <c r="A419" s="43" t="s">
        <v>372</v>
      </c>
      <c r="B419">
        <v>88081</v>
      </c>
      <c r="C419" t="s">
        <v>989</v>
      </c>
      <c r="D419" t="s">
        <v>8</v>
      </c>
    </row>
    <row r="420" spans="1:4" x14ac:dyDescent="0.25">
      <c r="A420" s="43" t="s">
        <v>373</v>
      </c>
      <c r="B420">
        <v>89080</v>
      </c>
      <c r="C420" t="s">
        <v>990</v>
      </c>
      <c r="D420" t="s">
        <v>8</v>
      </c>
    </row>
    <row r="421" spans="1:4" x14ac:dyDescent="0.25">
      <c r="A421" s="43" t="s">
        <v>374</v>
      </c>
      <c r="B421">
        <v>89087</v>
      </c>
      <c r="C421" t="s">
        <v>991</v>
      </c>
      <c r="D421" t="s">
        <v>8</v>
      </c>
    </row>
    <row r="422" spans="1:4" x14ac:dyDescent="0.25">
      <c r="A422" s="43" t="s">
        <v>375</v>
      </c>
      <c r="B422">
        <v>89088</v>
      </c>
      <c r="C422" t="s">
        <v>992</v>
      </c>
      <c r="D422" t="s">
        <v>8</v>
      </c>
    </row>
    <row r="423" spans="1:4" x14ac:dyDescent="0.25">
      <c r="A423" s="43" t="s">
        <v>376</v>
      </c>
      <c r="B423">
        <v>89089</v>
      </c>
      <c r="C423" t="s">
        <v>993</v>
      </c>
      <c r="D423" t="s">
        <v>8</v>
      </c>
    </row>
    <row r="424" spans="1:4" x14ac:dyDescent="0.25">
      <c r="A424" s="43" t="s">
        <v>552</v>
      </c>
      <c r="B424">
        <v>90075</v>
      </c>
      <c r="C424" t="s">
        <v>994</v>
      </c>
      <c r="D424" t="s">
        <v>7</v>
      </c>
    </row>
    <row r="425" spans="1:4" x14ac:dyDescent="0.25">
      <c r="A425" s="43" t="s">
        <v>377</v>
      </c>
      <c r="B425">
        <v>90076</v>
      </c>
      <c r="C425" t="s">
        <v>995</v>
      </c>
      <c r="D425" t="s">
        <v>8</v>
      </c>
    </row>
    <row r="426" spans="1:4" x14ac:dyDescent="0.25">
      <c r="A426" s="43" t="s">
        <v>378</v>
      </c>
      <c r="B426">
        <v>90077</v>
      </c>
      <c r="C426" t="s">
        <v>996</v>
      </c>
      <c r="D426" t="s">
        <v>8</v>
      </c>
    </row>
    <row r="427" spans="1:4" x14ac:dyDescent="0.25">
      <c r="A427" s="43" t="s">
        <v>379</v>
      </c>
      <c r="B427">
        <v>90078</v>
      </c>
      <c r="C427" t="s">
        <v>997</v>
      </c>
      <c r="D427" t="s">
        <v>8</v>
      </c>
    </row>
    <row r="428" spans="1:4" x14ac:dyDescent="0.25">
      <c r="A428" s="43" t="s">
        <v>380</v>
      </c>
      <c r="B428">
        <v>91091</v>
      </c>
      <c r="C428" t="s">
        <v>998</v>
      </c>
      <c r="D428" t="s">
        <v>8</v>
      </c>
    </row>
    <row r="429" spans="1:4" x14ac:dyDescent="0.25">
      <c r="A429" s="43" t="s">
        <v>381</v>
      </c>
      <c r="B429">
        <v>91092</v>
      </c>
      <c r="C429" t="s">
        <v>999</v>
      </c>
      <c r="D429" t="s">
        <v>8</v>
      </c>
    </row>
    <row r="430" spans="1:4" x14ac:dyDescent="0.25">
      <c r="A430" s="43" t="s">
        <v>553</v>
      </c>
      <c r="B430">
        <v>91093</v>
      </c>
      <c r="C430" t="s">
        <v>1000</v>
      </c>
      <c r="D430" t="s">
        <v>7</v>
      </c>
    </row>
    <row r="431" spans="1:4" x14ac:dyDescent="0.25">
      <c r="A431" s="43" t="s">
        <v>554</v>
      </c>
      <c r="B431">
        <v>91095</v>
      </c>
      <c r="C431" t="s">
        <v>1001</v>
      </c>
      <c r="D431" t="s">
        <v>7</v>
      </c>
    </row>
    <row r="432" spans="1:4" x14ac:dyDescent="0.25">
      <c r="A432" s="43" t="s">
        <v>382</v>
      </c>
      <c r="B432">
        <v>92087</v>
      </c>
      <c r="C432" t="s">
        <v>1002</v>
      </c>
      <c r="D432" t="s">
        <v>8</v>
      </c>
    </row>
    <row r="433" spans="1:4" x14ac:dyDescent="0.25">
      <c r="A433" s="43" t="s">
        <v>383</v>
      </c>
      <c r="B433">
        <v>92088</v>
      </c>
      <c r="C433" t="s">
        <v>1003</v>
      </c>
      <c r="D433" t="s">
        <v>8</v>
      </c>
    </row>
    <row r="434" spans="1:4" x14ac:dyDescent="0.25">
      <c r="A434" s="43" t="s">
        <v>384</v>
      </c>
      <c r="B434">
        <v>92089</v>
      </c>
      <c r="C434" t="s">
        <v>1004</v>
      </c>
      <c r="D434" t="s">
        <v>8</v>
      </c>
    </row>
    <row r="435" spans="1:4" x14ac:dyDescent="0.25">
      <c r="A435" s="43" t="s">
        <v>385</v>
      </c>
      <c r="B435">
        <v>92090</v>
      </c>
      <c r="C435" t="s">
        <v>1005</v>
      </c>
      <c r="D435" t="s">
        <v>8</v>
      </c>
    </row>
    <row r="436" spans="1:4" x14ac:dyDescent="0.25">
      <c r="A436" s="43" t="s">
        <v>386</v>
      </c>
      <c r="B436">
        <v>92091</v>
      </c>
      <c r="C436" t="s">
        <v>1006</v>
      </c>
      <c r="D436" t="s">
        <v>8</v>
      </c>
    </row>
    <row r="437" spans="1:4" x14ac:dyDescent="0.25">
      <c r="A437" s="43" t="s">
        <v>387</v>
      </c>
      <c r="B437">
        <v>93120</v>
      </c>
      <c r="C437" t="s">
        <v>1007</v>
      </c>
      <c r="D437" t="s">
        <v>8</v>
      </c>
    </row>
    <row r="438" spans="1:4" x14ac:dyDescent="0.25">
      <c r="A438" s="43" t="s">
        <v>555</v>
      </c>
      <c r="B438">
        <v>93121</v>
      </c>
      <c r="C438" t="s">
        <v>1008</v>
      </c>
      <c r="D438" t="s">
        <v>7</v>
      </c>
    </row>
    <row r="439" spans="1:4" x14ac:dyDescent="0.25">
      <c r="A439" s="43" t="s">
        <v>388</v>
      </c>
      <c r="B439">
        <v>93123</v>
      </c>
      <c r="C439" t="s">
        <v>1009</v>
      </c>
      <c r="D439" t="s">
        <v>8</v>
      </c>
    </row>
    <row r="440" spans="1:4" x14ac:dyDescent="0.25">
      <c r="A440" s="43" t="s">
        <v>389</v>
      </c>
      <c r="B440">
        <v>93124</v>
      </c>
      <c r="C440" t="s">
        <v>1010</v>
      </c>
      <c r="D440" t="s">
        <v>8</v>
      </c>
    </row>
    <row r="441" spans="1:4" x14ac:dyDescent="0.25">
      <c r="A441" s="43" t="s">
        <v>390</v>
      </c>
      <c r="B441">
        <v>94076</v>
      </c>
      <c r="C441" t="s">
        <v>1011</v>
      </c>
      <c r="D441" t="s">
        <v>8</v>
      </c>
    </row>
    <row r="442" spans="1:4" x14ac:dyDescent="0.25">
      <c r="A442" s="43" t="s">
        <v>391</v>
      </c>
      <c r="B442">
        <v>94078</v>
      </c>
      <c r="C442" t="s">
        <v>1012</v>
      </c>
      <c r="D442" t="s">
        <v>8</v>
      </c>
    </row>
    <row r="443" spans="1:4" x14ac:dyDescent="0.25">
      <c r="A443" s="43" t="s">
        <v>392</v>
      </c>
      <c r="B443">
        <v>94083</v>
      </c>
      <c r="C443" t="s">
        <v>1013</v>
      </c>
      <c r="D443" t="s">
        <v>8</v>
      </c>
    </row>
    <row r="444" spans="1:4" x14ac:dyDescent="0.25">
      <c r="A444" s="43" t="s">
        <v>393</v>
      </c>
      <c r="B444">
        <v>94086</v>
      </c>
      <c r="C444" t="s">
        <v>1014</v>
      </c>
      <c r="D444" t="s">
        <v>8</v>
      </c>
    </row>
    <row r="445" spans="1:4" x14ac:dyDescent="0.25">
      <c r="A445" s="43" t="s">
        <v>394</v>
      </c>
      <c r="B445">
        <v>94087</v>
      </c>
      <c r="C445" t="s">
        <v>1015</v>
      </c>
      <c r="D445" t="s">
        <v>8</v>
      </c>
    </row>
    <row r="446" spans="1:4" x14ac:dyDescent="0.25">
      <c r="A446" s="43" t="s">
        <v>395</v>
      </c>
      <c r="B446">
        <v>95059</v>
      </c>
      <c r="C446" t="s">
        <v>1016</v>
      </c>
      <c r="D446" t="s">
        <v>8</v>
      </c>
    </row>
    <row r="447" spans="1:4" x14ac:dyDescent="0.25">
      <c r="A447" s="43" t="s">
        <v>396</v>
      </c>
      <c r="B447">
        <v>96088</v>
      </c>
      <c r="C447" t="s">
        <v>1017</v>
      </c>
      <c r="D447" t="s">
        <v>8</v>
      </c>
    </row>
    <row r="448" spans="1:4" x14ac:dyDescent="0.25">
      <c r="A448" s="43" t="s">
        <v>397</v>
      </c>
      <c r="B448">
        <v>96089</v>
      </c>
      <c r="C448" t="s">
        <v>1018</v>
      </c>
      <c r="D448" t="s">
        <v>8</v>
      </c>
    </row>
    <row r="449" spans="1:4" x14ac:dyDescent="0.25">
      <c r="A449" s="43" t="s">
        <v>398</v>
      </c>
      <c r="B449">
        <v>96090</v>
      </c>
      <c r="C449" t="s">
        <v>1019</v>
      </c>
      <c r="D449" t="s">
        <v>8</v>
      </c>
    </row>
    <row r="450" spans="1:4" x14ac:dyDescent="0.25">
      <c r="A450" s="43" t="s">
        <v>399</v>
      </c>
      <c r="B450">
        <v>96091</v>
      </c>
      <c r="C450" t="s">
        <v>1020</v>
      </c>
      <c r="D450" t="s">
        <v>8</v>
      </c>
    </row>
    <row r="451" spans="1:4" x14ac:dyDescent="0.25">
      <c r="A451" s="43" t="s">
        <v>400</v>
      </c>
      <c r="B451">
        <v>96092</v>
      </c>
      <c r="C451" t="s">
        <v>1021</v>
      </c>
      <c r="D451" t="s">
        <v>8</v>
      </c>
    </row>
    <row r="452" spans="1:4" x14ac:dyDescent="0.25">
      <c r="A452" s="43" t="s">
        <v>401</v>
      </c>
      <c r="B452">
        <v>96093</v>
      </c>
      <c r="C452" t="s">
        <v>1022</v>
      </c>
      <c r="D452" t="s">
        <v>8</v>
      </c>
    </row>
    <row r="453" spans="1:4" x14ac:dyDescent="0.25">
      <c r="A453" s="43" t="s">
        <v>402</v>
      </c>
      <c r="B453">
        <v>96094</v>
      </c>
      <c r="C453" t="s">
        <v>1023</v>
      </c>
      <c r="D453" t="s">
        <v>8</v>
      </c>
    </row>
    <row r="454" spans="1:4" x14ac:dyDescent="0.25">
      <c r="A454" s="43" t="s">
        <v>403</v>
      </c>
      <c r="B454">
        <v>96095</v>
      </c>
      <c r="C454" t="s">
        <v>1024</v>
      </c>
      <c r="D454" t="s">
        <v>8</v>
      </c>
    </row>
    <row r="455" spans="1:4" x14ac:dyDescent="0.25">
      <c r="A455" s="43" t="s">
        <v>404</v>
      </c>
      <c r="B455">
        <v>96098</v>
      </c>
      <c r="C455" t="s">
        <v>1025</v>
      </c>
      <c r="D455" t="s">
        <v>8</v>
      </c>
    </row>
    <row r="456" spans="1:4" x14ac:dyDescent="0.25">
      <c r="A456" s="43" t="s">
        <v>405</v>
      </c>
      <c r="B456">
        <v>96099</v>
      </c>
      <c r="C456" t="s">
        <v>1026</v>
      </c>
      <c r="D456" t="s">
        <v>8</v>
      </c>
    </row>
    <row r="457" spans="1:4" x14ac:dyDescent="0.25">
      <c r="A457" s="43" t="s">
        <v>406</v>
      </c>
      <c r="B457">
        <v>96101</v>
      </c>
      <c r="C457" t="s">
        <v>1027</v>
      </c>
      <c r="D457" t="s">
        <v>8</v>
      </c>
    </row>
    <row r="458" spans="1:4" x14ac:dyDescent="0.25">
      <c r="A458" s="43" t="s">
        <v>407</v>
      </c>
      <c r="B458">
        <v>96102</v>
      </c>
      <c r="C458" t="s">
        <v>1028</v>
      </c>
      <c r="D458" t="s">
        <v>8</v>
      </c>
    </row>
    <row r="459" spans="1:4" x14ac:dyDescent="0.25">
      <c r="A459" s="43" t="s">
        <v>408</v>
      </c>
      <c r="B459">
        <v>96103</v>
      </c>
      <c r="C459" t="s">
        <v>1029</v>
      </c>
      <c r="D459" t="s">
        <v>8</v>
      </c>
    </row>
    <row r="460" spans="1:4" x14ac:dyDescent="0.25">
      <c r="A460" s="43" t="s">
        <v>409</v>
      </c>
      <c r="B460">
        <v>96104</v>
      </c>
      <c r="C460" t="s">
        <v>1030</v>
      </c>
      <c r="D460" t="s">
        <v>8</v>
      </c>
    </row>
    <row r="461" spans="1:4" x14ac:dyDescent="0.25">
      <c r="A461" s="43" t="s">
        <v>410</v>
      </c>
      <c r="B461">
        <v>96106</v>
      </c>
      <c r="C461" t="s">
        <v>1031</v>
      </c>
      <c r="D461" t="s">
        <v>8</v>
      </c>
    </row>
    <row r="462" spans="1:4" x14ac:dyDescent="0.25">
      <c r="A462" s="43" t="s">
        <v>411</v>
      </c>
      <c r="B462">
        <v>96107</v>
      </c>
      <c r="C462" t="s">
        <v>1032</v>
      </c>
      <c r="D462" t="s">
        <v>8</v>
      </c>
    </row>
    <row r="463" spans="1:4" x14ac:dyDescent="0.25">
      <c r="A463" s="43" t="s">
        <v>412</v>
      </c>
      <c r="B463">
        <v>96109</v>
      </c>
      <c r="C463" t="s">
        <v>1033</v>
      </c>
      <c r="D463" t="s">
        <v>8</v>
      </c>
    </row>
    <row r="464" spans="1:4" x14ac:dyDescent="0.25">
      <c r="A464" s="43" t="s">
        <v>413</v>
      </c>
      <c r="B464">
        <v>96110</v>
      </c>
      <c r="C464" t="s">
        <v>1034</v>
      </c>
      <c r="D464" t="s">
        <v>8</v>
      </c>
    </row>
    <row r="465" spans="1:4" x14ac:dyDescent="0.25">
      <c r="A465" s="43" t="s">
        <v>414</v>
      </c>
      <c r="B465">
        <v>96111</v>
      </c>
      <c r="C465" t="s">
        <v>1035</v>
      </c>
      <c r="D465" t="s">
        <v>8</v>
      </c>
    </row>
    <row r="466" spans="1:4" x14ac:dyDescent="0.25">
      <c r="A466" s="43" t="s">
        <v>415</v>
      </c>
      <c r="B466">
        <v>96112</v>
      </c>
      <c r="C466" t="s">
        <v>1036</v>
      </c>
      <c r="D466" t="s">
        <v>8</v>
      </c>
    </row>
    <row r="467" spans="1:4" x14ac:dyDescent="0.25">
      <c r="A467" s="43" t="s">
        <v>416</v>
      </c>
      <c r="B467">
        <v>96113</v>
      </c>
      <c r="C467" t="s">
        <v>1037</v>
      </c>
      <c r="D467" t="s">
        <v>8</v>
      </c>
    </row>
    <row r="468" spans="1:4" x14ac:dyDescent="0.25">
      <c r="A468" s="43" t="s">
        <v>417</v>
      </c>
      <c r="B468">
        <v>96114</v>
      </c>
      <c r="C468" t="s">
        <v>1038</v>
      </c>
      <c r="D468" t="s">
        <v>8</v>
      </c>
    </row>
    <row r="469" spans="1:4" x14ac:dyDescent="0.25">
      <c r="A469" s="43" t="s">
        <v>418</v>
      </c>
      <c r="B469">
        <v>96119</v>
      </c>
      <c r="C469" t="s">
        <v>1039</v>
      </c>
      <c r="D469" t="s">
        <v>8</v>
      </c>
    </row>
    <row r="470" spans="1:4" x14ac:dyDescent="0.25">
      <c r="A470" s="43" t="s">
        <v>556</v>
      </c>
      <c r="B470">
        <v>97116</v>
      </c>
      <c r="C470" t="s">
        <v>595</v>
      </c>
      <c r="D470" t="s">
        <v>7</v>
      </c>
    </row>
    <row r="471" spans="1:4" x14ac:dyDescent="0.25">
      <c r="A471" s="43" t="s">
        <v>557</v>
      </c>
      <c r="B471">
        <v>97118</v>
      </c>
      <c r="C471" t="s">
        <v>1041</v>
      </c>
      <c r="D471" t="s">
        <v>7</v>
      </c>
    </row>
    <row r="472" spans="1:4" x14ac:dyDescent="0.25">
      <c r="A472" s="43" t="s">
        <v>420</v>
      </c>
      <c r="B472">
        <v>97119</v>
      </c>
      <c r="C472" t="s">
        <v>1042</v>
      </c>
      <c r="D472" t="s">
        <v>8</v>
      </c>
    </row>
    <row r="473" spans="1:4" x14ac:dyDescent="0.25">
      <c r="A473" s="43" t="s">
        <v>558</v>
      </c>
      <c r="B473">
        <v>97122</v>
      </c>
      <c r="C473" t="s">
        <v>1043</v>
      </c>
      <c r="D473" t="s">
        <v>7</v>
      </c>
    </row>
    <row r="474" spans="1:4" x14ac:dyDescent="0.25">
      <c r="A474" s="43" t="s">
        <v>559</v>
      </c>
      <c r="B474">
        <v>97127</v>
      </c>
      <c r="C474" t="s">
        <v>1044</v>
      </c>
      <c r="D474" t="s">
        <v>7</v>
      </c>
    </row>
    <row r="475" spans="1:4" x14ac:dyDescent="0.25">
      <c r="A475" s="43" t="s">
        <v>421</v>
      </c>
      <c r="B475">
        <v>97129</v>
      </c>
      <c r="C475" t="s">
        <v>1045</v>
      </c>
      <c r="D475" t="s">
        <v>8</v>
      </c>
    </row>
    <row r="476" spans="1:4" x14ac:dyDescent="0.25">
      <c r="A476" s="43" t="s">
        <v>422</v>
      </c>
      <c r="B476">
        <v>97130</v>
      </c>
      <c r="C476" t="s">
        <v>1046</v>
      </c>
      <c r="D476" t="s">
        <v>8</v>
      </c>
    </row>
    <row r="477" spans="1:4" x14ac:dyDescent="0.25">
      <c r="A477" s="43" t="s">
        <v>423</v>
      </c>
      <c r="B477">
        <v>97131</v>
      </c>
      <c r="C477" t="s">
        <v>1047</v>
      </c>
      <c r="D477" t="s">
        <v>8</v>
      </c>
    </row>
    <row r="478" spans="1:4" x14ac:dyDescent="0.25">
      <c r="A478" s="43" t="s">
        <v>424</v>
      </c>
      <c r="B478">
        <v>98080</v>
      </c>
      <c r="C478" t="s">
        <v>1048</v>
      </c>
      <c r="D478" t="s">
        <v>8</v>
      </c>
    </row>
    <row r="479" spans="1:4" x14ac:dyDescent="0.25">
      <c r="A479" s="43" t="s">
        <v>560</v>
      </c>
      <c r="B479">
        <v>99078</v>
      </c>
      <c r="C479" t="s">
        <v>1162</v>
      </c>
      <c r="D479" t="s">
        <v>7</v>
      </c>
    </row>
    <row r="480" spans="1:4" x14ac:dyDescent="0.25">
      <c r="A480" s="43" t="s">
        <v>425</v>
      </c>
      <c r="B480">
        <v>99082</v>
      </c>
      <c r="C480" t="s">
        <v>1049</v>
      </c>
      <c r="D480" t="s">
        <v>8</v>
      </c>
    </row>
    <row r="481" spans="1:4" x14ac:dyDescent="0.25">
      <c r="A481" s="43" t="s">
        <v>426</v>
      </c>
      <c r="B481">
        <v>100059</v>
      </c>
      <c r="C481" t="s">
        <v>1050</v>
      </c>
      <c r="D481" t="s">
        <v>8</v>
      </c>
    </row>
    <row r="482" spans="1:4" x14ac:dyDescent="0.25">
      <c r="A482" s="43" t="s">
        <v>427</v>
      </c>
      <c r="B482">
        <v>100060</v>
      </c>
      <c r="C482" t="s">
        <v>1051</v>
      </c>
      <c r="D482" t="s">
        <v>8</v>
      </c>
    </row>
    <row r="483" spans="1:4" x14ac:dyDescent="0.25">
      <c r="A483" s="43" t="s">
        <v>428</v>
      </c>
      <c r="B483">
        <v>100061</v>
      </c>
      <c r="C483" t="s">
        <v>1052</v>
      </c>
      <c r="D483" t="s">
        <v>8</v>
      </c>
    </row>
    <row r="484" spans="1:4" x14ac:dyDescent="0.25">
      <c r="A484" s="43" t="s">
        <v>429</v>
      </c>
      <c r="B484">
        <v>100062</v>
      </c>
      <c r="C484" t="s">
        <v>1053</v>
      </c>
      <c r="D484" t="s">
        <v>8</v>
      </c>
    </row>
    <row r="485" spans="1:4" x14ac:dyDescent="0.25">
      <c r="A485" s="43" t="s">
        <v>430</v>
      </c>
      <c r="B485">
        <v>100063</v>
      </c>
      <c r="C485" t="s">
        <v>1054</v>
      </c>
      <c r="D485" t="s">
        <v>8</v>
      </c>
    </row>
    <row r="486" spans="1:4" x14ac:dyDescent="0.25">
      <c r="A486" s="43" t="s">
        <v>561</v>
      </c>
      <c r="B486">
        <v>100064</v>
      </c>
      <c r="C486" t="s">
        <v>1055</v>
      </c>
      <c r="D486" t="s">
        <v>7</v>
      </c>
    </row>
    <row r="487" spans="1:4" x14ac:dyDescent="0.25">
      <c r="A487" s="43" t="s">
        <v>431</v>
      </c>
      <c r="B487">
        <v>100065</v>
      </c>
      <c r="C487" t="s">
        <v>1056</v>
      </c>
      <c r="D487" t="s">
        <v>8</v>
      </c>
    </row>
    <row r="488" spans="1:4" x14ac:dyDescent="0.25">
      <c r="A488" s="43" t="s">
        <v>432</v>
      </c>
      <c r="B488">
        <v>101105</v>
      </c>
      <c r="C488" t="s">
        <v>1057</v>
      </c>
      <c r="D488" t="s">
        <v>8</v>
      </c>
    </row>
    <row r="489" spans="1:4" x14ac:dyDescent="0.25">
      <c r="A489" s="43" t="s">
        <v>433</v>
      </c>
      <c r="B489">
        <v>101107</v>
      </c>
      <c r="C489" t="s">
        <v>1058</v>
      </c>
      <c r="D489" t="s">
        <v>8</v>
      </c>
    </row>
    <row r="490" spans="1:4" x14ac:dyDescent="0.25">
      <c r="A490" s="43" t="s">
        <v>434</v>
      </c>
      <c r="B490">
        <v>102081</v>
      </c>
      <c r="C490" t="s">
        <v>1059</v>
      </c>
      <c r="D490" t="s">
        <v>8</v>
      </c>
    </row>
    <row r="491" spans="1:4" x14ac:dyDescent="0.25">
      <c r="A491" s="43" t="s">
        <v>435</v>
      </c>
      <c r="B491">
        <v>102085</v>
      </c>
      <c r="C491" t="s">
        <v>1060</v>
      </c>
      <c r="D491" t="s">
        <v>8</v>
      </c>
    </row>
    <row r="492" spans="1:4" x14ac:dyDescent="0.25">
      <c r="A492" s="43" t="s">
        <v>436</v>
      </c>
      <c r="B492">
        <v>103127</v>
      </c>
      <c r="C492" t="s">
        <v>1061</v>
      </c>
      <c r="D492" t="s">
        <v>8</v>
      </c>
    </row>
    <row r="493" spans="1:4" x14ac:dyDescent="0.25">
      <c r="A493" s="43" t="s">
        <v>437</v>
      </c>
      <c r="B493">
        <v>103128</v>
      </c>
      <c r="C493" t="s">
        <v>1062</v>
      </c>
      <c r="D493" t="s">
        <v>8</v>
      </c>
    </row>
    <row r="494" spans="1:4" x14ac:dyDescent="0.25">
      <c r="A494" s="43" t="s">
        <v>438</v>
      </c>
      <c r="B494">
        <v>103129</v>
      </c>
      <c r="C494" t="s">
        <v>1063</v>
      </c>
      <c r="D494" t="s">
        <v>8</v>
      </c>
    </row>
    <row r="495" spans="1:4" x14ac:dyDescent="0.25">
      <c r="A495" s="43" t="s">
        <v>439</v>
      </c>
      <c r="B495">
        <v>103130</v>
      </c>
      <c r="C495" t="s">
        <v>1064</v>
      </c>
      <c r="D495" t="s">
        <v>8</v>
      </c>
    </row>
    <row r="496" spans="1:4" x14ac:dyDescent="0.25">
      <c r="A496" s="43" t="s">
        <v>440</v>
      </c>
      <c r="B496">
        <v>103131</v>
      </c>
      <c r="C496" t="s">
        <v>1065</v>
      </c>
      <c r="D496" t="s">
        <v>8</v>
      </c>
    </row>
    <row r="497" spans="1:4" x14ac:dyDescent="0.25">
      <c r="A497" s="43" t="s">
        <v>441</v>
      </c>
      <c r="B497">
        <v>103132</v>
      </c>
      <c r="C497" t="s">
        <v>1066</v>
      </c>
      <c r="D497" t="s">
        <v>8</v>
      </c>
    </row>
    <row r="498" spans="1:4" x14ac:dyDescent="0.25">
      <c r="A498" s="43" t="s">
        <v>442</v>
      </c>
      <c r="B498">
        <v>103135</v>
      </c>
      <c r="C498" t="s">
        <v>1067</v>
      </c>
      <c r="D498" t="s">
        <v>8</v>
      </c>
    </row>
    <row r="499" spans="1:4" x14ac:dyDescent="0.25">
      <c r="A499" s="43" t="s">
        <v>443</v>
      </c>
      <c r="B499">
        <v>104041</v>
      </c>
      <c r="C499" t="s">
        <v>1068</v>
      </c>
      <c r="D499" t="s">
        <v>8</v>
      </c>
    </row>
    <row r="500" spans="1:4" x14ac:dyDescent="0.25">
      <c r="A500" s="43" t="s">
        <v>444</v>
      </c>
      <c r="B500">
        <v>104042</v>
      </c>
      <c r="C500" t="s">
        <v>1069</v>
      </c>
      <c r="D500" t="s">
        <v>8</v>
      </c>
    </row>
    <row r="501" spans="1:4" x14ac:dyDescent="0.25">
      <c r="A501" s="43" t="s">
        <v>445</v>
      </c>
      <c r="B501">
        <v>104043</v>
      </c>
      <c r="C501" t="s">
        <v>1070</v>
      </c>
      <c r="D501" t="s">
        <v>8</v>
      </c>
    </row>
    <row r="502" spans="1:4" x14ac:dyDescent="0.25">
      <c r="A502" s="43" t="s">
        <v>446</v>
      </c>
      <c r="B502">
        <v>104044</v>
      </c>
      <c r="C502" t="s">
        <v>1071</v>
      </c>
      <c r="D502" t="s">
        <v>8</v>
      </c>
    </row>
    <row r="503" spans="1:4" x14ac:dyDescent="0.25">
      <c r="A503" s="43" t="s">
        <v>447</v>
      </c>
      <c r="B503">
        <v>104045</v>
      </c>
      <c r="C503" t="s">
        <v>1072</v>
      </c>
      <c r="D503" t="s">
        <v>8</v>
      </c>
    </row>
    <row r="504" spans="1:4" x14ac:dyDescent="0.25">
      <c r="A504" s="43" t="s">
        <v>448</v>
      </c>
      <c r="B504">
        <v>105123</v>
      </c>
      <c r="C504" t="s">
        <v>1073</v>
      </c>
      <c r="D504" t="s">
        <v>8</v>
      </c>
    </row>
    <row r="505" spans="1:4" x14ac:dyDescent="0.25">
      <c r="A505" s="43" t="s">
        <v>449</v>
      </c>
      <c r="B505">
        <v>105124</v>
      </c>
      <c r="C505" t="s">
        <v>1074</v>
      </c>
      <c r="D505" t="s">
        <v>8</v>
      </c>
    </row>
    <row r="506" spans="1:4" x14ac:dyDescent="0.25">
      <c r="A506" s="43" t="s">
        <v>450</v>
      </c>
      <c r="B506">
        <v>105125</v>
      </c>
      <c r="C506" t="s">
        <v>1075</v>
      </c>
      <c r="D506" t="s">
        <v>8</v>
      </c>
    </row>
    <row r="507" spans="1:4" x14ac:dyDescent="0.25">
      <c r="A507" s="43" t="s">
        <v>451</v>
      </c>
      <c r="B507">
        <v>106001</v>
      </c>
      <c r="C507" t="s">
        <v>1076</v>
      </c>
      <c r="D507" t="s">
        <v>8</v>
      </c>
    </row>
    <row r="508" spans="1:4" x14ac:dyDescent="0.25">
      <c r="A508" s="43" t="s">
        <v>562</v>
      </c>
      <c r="B508">
        <v>106002</v>
      </c>
      <c r="C508" t="s">
        <v>1077</v>
      </c>
      <c r="D508" t="s">
        <v>7</v>
      </c>
    </row>
    <row r="509" spans="1:4" x14ac:dyDescent="0.25">
      <c r="A509" s="43" t="s">
        <v>452</v>
      </c>
      <c r="B509">
        <v>106003</v>
      </c>
      <c r="C509" t="s">
        <v>1078</v>
      </c>
      <c r="D509" t="s">
        <v>8</v>
      </c>
    </row>
    <row r="510" spans="1:4" x14ac:dyDescent="0.25">
      <c r="A510" s="43" t="s">
        <v>453</v>
      </c>
      <c r="B510">
        <v>106004</v>
      </c>
      <c r="C510" t="s">
        <v>1079</v>
      </c>
      <c r="D510" t="s">
        <v>8</v>
      </c>
    </row>
    <row r="511" spans="1:4" x14ac:dyDescent="0.25">
      <c r="A511" s="43" t="s">
        <v>454</v>
      </c>
      <c r="B511">
        <v>106005</v>
      </c>
      <c r="C511" t="s">
        <v>1080</v>
      </c>
      <c r="D511" t="s">
        <v>8</v>
      </c>
    </row>
    <row r="512" spans="1:4" x14ac:dyDescent="0.25">
      <c r="A512" s="43" t="s">
        <v>563</v>
      </c>
      <c r="B512">
        <v>106006</v>
      </c>
      <c r="C512" t="s">
        <v>1081</v>
      </c>
      <c r="D512" t="s">
        <v>7</v>
      </c>
    </row>
    <row r="513" spans="1:4" x14ac:dyDescent="0.25">
      <c r="A513" s="43" t="s">
        <v>564</v>
      </c>
      <c r="B513">
        <v>106008</v>
      </c>
      <c r="C513" t="s">
        <v>1082</v>
      </c>
      <c r="D513" t="s">
        <v>7</v>
      </c>
    </row>
    <row r="514" spans="1:4" x14ac:dyDescent="0.25">
      <c r="A514" s="43" t="s">
        <v>565</v>
      </c>
      <c r="B514">
        <v>107151</v>
      </c>
      <c r="C514" t="s">
        <v>1083</v>
      </c>
      <c r="D514" t="s">
        <v>7</v>
      </c>
    </row>
    <row r="515" spans="1:4" x14ac:dyDescent="0.25">
      <c r="A515" s="43" t="s">
        <v>455</v>
      </c>
      <c r="B515">
        <v>107152</v>
      </c>
      <c r="C515" t="s">
        <v>1084</v>
      </c>
      <c r="D515" t="s">
        <v>8</v>
      </c>
    </row>
    <row r="516" spans="1:4" x14ac:dyDescent="0.25">
      <c r="A516" s="43" t="s">
        <v>456</v>
      </c>
      <c r="B516">
        <v>107153</v>
      </c>
      <c r="C516" t="s">
        <v>1085</v>
      </c>
      <c r="D516" t="s">
        <v>8</v>
      </c>
    </row>
    <row r="517" spans="1:4" x14ac:dyDescent="0.25">
      <c r="A517" s="43" t="s">
        <v>457</v>
      </c>
      <c r="B517">
        <v>107154</v>
      </c>
      <c r="C517" t="s">
        <v>1086</v>
      </c>
      <c r="D517" t="s">
        <v>8</v>
      </c>
    </row>
    <row r="518" spans="1:4" x14ac:dyDescent="0.25">
      <c r="A518" s="43" t="s">
        <v>458</v>
      </c>
      <c r="B518">
        <v>107155</v>
      </c>
      <c r="C518" t="s">
        <v>1087</v>
      </c>
      <c r="D518" t="s">
        <v>8</v>
      </c>
    </row>
    <row r="519" spans="1:4" x14ac:dyDescent="0.25">
      <c r="A519" s="43" t="s">
        <v>459</v>
      </c>
      <c r="B519">
        <v>107156</v>
      </c>
      <c r="C519" t="s">
        <v>1088</v>
      </c>
      <c r="D519" t="s">
        <v>8</v>
      </c>
    </row>
    <row r="520" spans="1:4" x14ac:dyDescent="0.25">
      <c r="A520" s="43" t="s">
        <v>566</v>
      </c>
      <c r="B520">
        <v>107158</v>
      </c>
      <c r="C520" t="s">
        <v>1089</v>
      </c>
      <c r="D520" t="s">
        <v>7</v>
      </c>
    </row>
    <row r="521" spans="1:4" x14ac:dyDescent="0.25">
      <c r="A521" s="43" t="s">
        <v>460</v>
      </c>
      <c r="B521">
        <v>108142</v>
      </c>
      <c r="C521" t="s">
        <v>1090</v>
      </c>
      <c r="D521" t="s">
        <v>8</v>
      </c>
    </row>
    <row r="522" spans="1:4" x14ac:dyDescent="0.25">
      <c r="A522" s="43" t="s">
        <v>461</v>
      </c>
      <c r="B522">
        <v>108143</v>
      </c>
      <c r="C522" t="s">
        <v>1091</v>
      </c>
      <c r="D522" t="s">
        <v>8</v>
      </c>
    </row>
    <row r="523" spans="1:4" x14ac:dyDescent="0.25">
      <c r="A523" s="43" t="s">
        <v>462</v>
      </c>
      <c r="B523">
        <v>108144</v>
      </c>
      <c r="C523" t="s">
        <v>1092</v>
      </c>
      <c r="D523" t="s">
        <v>8</v>
      </c>
    </row>
    <row r="524" spans="1:4" x14ac:dyDescent="0.25">
      <c r="A524" s="43" t="s">
        <v>463</v>
      </c>
      <c r="B524">
        <v>108147</v>
      </c>
      <c r="C524" t="s">
        <v>1093</v>
      </c>
      <c r="D524" t="s">
        <v>8</v>
      </c>
    </row>
    <row r="525" spans="1:4" x14ac:dyDescent="0.25">
      <c r="A525" s="43" t="s">
        <v>464</v>
      </c>
      <c r="B525">
        <v>109002</v>
      </c>
      <c r="C525" t="s">
        <v>1094</v>
      </c>
      <c r="D525" t="s">
        <v>8</v>
      </c>
    </row>
    <row r="526" spans="1:4" x14ac:dyDescent="0.25">
      <c r="A526" s="43" t="s">
        <v>465</v>
      </c>
      <c r="B526">
        <v>109003</v>
      </c>
      <c r="C526" t="s">
        <v>1095</v>
      </c>
      <c r="D526" t="s">
        <v>8</v>
      </c>
    </row>
    <row r="527" spans="1:4" x14ac:dyDescent="0.25">
      <c r="A527" s="43" t="s">
        <v>466</v>
      </c>
      <c r="B527">
        <v>110014</v>
      </c>
      <c r="C527" t="s">
        <v>1096</v>
      </c>
      <c r="D527" t="s">
        <v>8</v>
      </c>
    </row>
    <row r="528" spans="1:4" x14ac:dyDescent="0.25">
      <c r="A528" s="43" t="s">
        <v>467</v>
      </c>
      <c r="B528">
        <v>110029</v>
      </c>
      <c r="C528" t="s">
        <v>1097</v>
      </c>
      <c r="D528" t="s">
        <v>8</v>
      </c>
    </row>
    <row r="529" spans="1:4" x14ac:dyDescent="0.25">
      <c r="A529" s="43" t="s">
        <v>567</v>
      </c>
      <c r="B529">
        <v>110030</v>
      </c>
      <c r="C529" t="s">
        <v>1098</v>
      </c>
      <c r="D529" t="s">
        <v>7</v>
      </c>
    </row>
    <row r="530" spans="1:4" x14ac:dyDescent="0.25">
      <c r="A530" s="43" t="s">
        <v>468</v>
      </c>
      <c r="B530">
        <v>110031</v>
      </c>
      <c r="C530" t="s">
        <v>1099</v>
      </c>
      <c r="D530" t="s">
        <v>8</v>
      </c>
    </row>
    <row r="531" spans="1:4" x14ac:dyDescent="0.25">
      <c r="A531" s="43" t="s">
        <v>469</v>
      </c>
      <c r="B531">
        <v>111086</v>
      </c>
      <c r="C531" t="s">
        <v>1100</v>
      </c>
      <c r="D531" t="s">
        <v>8</v>
      </c>
    </row>
    <row r="532" spans="1:4" x14ac:dyDescent="0.25">
      <c r="A532" s="43" t="s">
        <v>470</v>
      </c>
      <c r="B532">
        <v>111087</v>
      </c>
      <c r="C532" t="s">
        <v>1101</v>
      </c>
      <c r="D532" t="s">
        <v>8</v>
      </c>
    </row>
    <row r="533" spans="1:4" x14ac:dyDescent="0.25">
      <c r="A533" s="43" t="s">
        <v>471</v>
      </c>
      <c r="B533">
        <v>112099</v>
      </c>
      <c r="C533" t="s">
        <v>1102</v>
      </c>
      <c r="D533" t="s">
        <v>8</v>
      </c>
    </row>
    <row r="534" spans="1:4" x14ac:dyDescent="0.25">
      <c r="A534" s="43" t="s">
        <v>472</v>
      </c>
      <c r="B534">
        <v>112101</v>
      </c>
      <c r="C534" t="s">
        <v>1103</v>
      </c>
      <c r="D534" t="s">
        <v>8</v>
      </c>
    </row>
    <row r="535" spans="1:4" x14ac:dyDescent="0.25">
      <c r="A535" s="43" t="s">
        <v>473</v>
      </c>
      <c r="B535">
        <v>112102</v>
      </c>
      <c r="C535" t="s">
        <v>1104</v>
      </c>
      <c r="D535" t="s">
        <v>8</v>
      </c>
    </row>
    <row r="536" spans="1:4" x14ac:dyDescent="0.25">
      <c r="A536" s="43" t="s">
        <v>474</v>
      </c>
      <c r="B536">
        <v>112103</v>
      </c>
      <c r="C536" t="s">
        <v>1105</v>
      </c>
      <c r="D536" t="s">
        <v>8</v>
      </c>
    </row>
    <row r="537" spans="1:4" x14ac:dyDescent="0.25">
      <c r="A537" s="43" t="s">
        <v>475</v>
      </c>
      <c r="B537">
        <v>113001</v>
      </c>
      <c r="C537" t="s">
        <v>1106</v>
      </c>
      <c r="D537" t="s">
        <v>8</v>
      </c>
    </row>
    <row r="538" spans="1:4" x14ac:dyDescent="0.25">
      <c r="A538" s="43" t="s">
        <v>476</v>
      </c>
      <c r="B538">
        <v>114112</v>
      </c>
      <c r="C538" t="s">
        <v>1107</v>
      </c>
      <c r="D538" t="s">
        <v>8</v>
      </c>
    </row>
    <row r="539" spans="1:4" x14ac:dyDescent="0.25">
      <c r="A539" s="43" t="s">
        <v>477</v>
      </c>
      <c r="B539">
        <v>114113</v>
      </c>
      <c r="C539" t="s">
        <v>1108</v>
      </c>
      <c r="D539" t="s">
        <v>8</v>
      </c>
    </row>
    <row r="540" spans="1:4" x14ac:dyDescent="0.25">
      <c r="A540" s="43" t="s">
        <v>478</v>
      </c>
      <c r="B540">
        <v>114114</v>
      </c>
      <c r="C540" t="s">
        <v>1109</v>
      </c>
      <c r="D540" t="s">
        <v>8</v>
      </c>
    </row>
    <row r="541" spans="1:4" x14ac:dyDescent="0.25">
      <c r="A541" s="43" t="s">
        <v>479</v>
      </c>
      <c r="B541">
        <v>114115</v>
      </c>
      <c r="C541" t="s">
        <v>1110</v>
      </c>
      <c r="D541" t="s">
        <v>8</v>
      </c>
    </row>
    <row r="542" spans="1:4" x14ac:dyDescent="0.25">
      <c r="A542" s="43" t="s">
        <v>568</v>
      </c>
      <c r="B542">
        <v>114116</v>
      </c>
      <c r="C542" t="s">
        <v>1111</v>
      </c>
      <c r="D542" t="s">
        <v>7</v>
      </c>
    </row>
    <row r="543" spans="1:4" x14ac:dyDescent="0.25">
      <c r="A543" s="43" t="s">
        <v>480</v>
      </c>
      <c r="B543">
        <v>115115</v>
      </c>
      <c r="C543" t="s">
        <v>1112</v>
      </c>
      <c r="D543" t="s">
        <v>8</v>
      </c>
    </row>
    <row r="544" spans="1:4" x14ac:dyDescent="0.25">
      <c r="A544" s="43" t="s">
        <v>481</v>
      </c>
      <c r="B544">
        <v>115901</v>
      </c>
      <c r="C544" t="s">
        <v>1163</v>
      </c>
      <c r="D544" t="s">
        <v>8</v>
      </c>
    </row>
    <row r="545" spans="1:4" x14ac:dyDescent="0.25">
      <c r="A545" s="43" t="s">
        <v>482</v>
      </c>
      <c r="B545">
        <v>115902</v>
      </c>
      <c r="C545" t="s">
        <v>1113</v>
      </c>
      <c r="D545" t="s">
        <v>8</v>
      </c>
    </row>
    <row r="546" spans="1:4" x14ac:dyDescent="0.25">
      <c r="A546" s="43" t="s">
        <v>483</v>
      </c>
      <c r="B546">
        <v>115903</v>
      </c>
      <c r="C546" t="s">
        <v>1114</v>
      </c>
      <c r="D546" t="s">
        <v>8</v>
      </c>
    </row>
    <row r="547" spans="1:4" x14ac:dyDescent="0.25">
      <c r="A547" s="43" t="s">
        <v>1170</v>
      </c>
      <c r="B547">
        <v>115904</v>
      </c>
      <c r="C547" t="s">
        <v>1164</v>
      </c>
      <c r="D547" t="s">
        <v>8</v>
      </c>
    </row>
    <row r="548" spans="1:4" x14ac:dyDescent="0.25">
      <c r="A548" s="43" t="s">
        <v>484</v>
      </c>
      <c r="B548">
        <v>115906</v>
      </c>
      <c r="C548" t="s">
        <v>1115</v>
      </c>
      <c r="D548" t="s">
        <v>8</v>
      </c>
    </row>
    <row r="549" spans="1:4" x14ac:dyDescent="0.25">
      <c r="A549" s="43" t="s">
        <v>485</v>
      </c>
      <c r="B549">
        <v>115911</v>
      </c>
      <c r="C549" t="s">
        <v>1116</v>
      </c>
      <c r="D549" t="s">
        <v>8</v>
      </c>
    </row>
    <row r="550" spans="1:4" x14ac:dyDescent="0.25">
      <c r="A550" s="43" t="s">
        <v>486</v>
      </c>
      <c r="B550">
        <v>115912</v>
      </c>
      <c r="C550" t="s">
        <v>1117</v>
      </c>
      <c r="D550" t="s">
        <v>8</v>
      </c>
    </row>
    <row r="551" spans="1:4" x14ac:dyDescent="0.25">
      <c r="A551" s="43" t="s">
        <v>487</v>
      </c>
      <c r="B551">
        <v>115913</v>
      </c>
      <c r="C551" t="s">
        <v>1118</v>
      </c>
      <c r="D551" t="s">
        <v>8</v>
      </c>
    </row>
    <row r="552" spans="1:4" x14ac:dyDescent="0.25">
      <c r="A552" s="43" t="s">
        <v>488</v>
      </c>
      <c r="B552">
        <v>115914</v>
      </c>
      <c r="C552" t="s">
        <v>1119</v>
      </c>
      <c r="D552" t="s">
        <v>8</v>
      </c>
    </row>
    <row r="553" spans="1:4" x14ac:dyDescent="0.25">
      <c r="A553" s="43" t="s">
        <v>489</v>
      </c>
      <c r="B553">
        <v>115915</v>
      </c>
      <c r="C553" t="s">
        <v>1120</v>
      </c>
      <c r="D553" t="s">
        <v>8</v>
      </c>
    </row>
    <row r="554" spans="1:4" x14ac:dyDescent="0.25">
      <c r="A554" s="43" t="s">
        <v>490</v>
      </c>
      <c r="B554">
        <v>115916</v>
      </c>
      <c r="C554" t="s">
        <v>1121</v>
      </c>
      <c r="D554" t="s">
        <v>8</v>
      </c>
    </row>
    <row r="555" spans="1:4" x14ac:dyDescent="0.25">
      <c r="A555" s="43" t="s">
        <v>491</v>
      </c>
      <c r="B555">
        <v>115918</v>
      </c>
      <c r="C555" t="s">
        <v>1122</v>
      </c>
      <c r="D555" t="s">
        <v>8</v>
      </c>
    </row>
    <row r="556" spans="1:4" x14ac:dyDescent="0.25">
      <c r="A556" s="43" t="s">
        <v>492</v>
      </c>
      <c r="B556">
        <v>115919</v>
      </c>
      <c r="C556" t="s">
        <v>1123</v>
      </c>
      <c r="D556" t="s">
        <v>8</v>
      </c>
    </row>
    <row r="557" spans="1:4" x14ac:dyDescent="0.25">
      <c r="A557" s="43" t="s">
        <v>493</v>
      </c>
      <c r="B557">
        <v>115920</v>
      </c>
      <c r="C557" t="s">
        <v>1124</v>
      </c>
      <c r="D557" t="s">
        <v>8</v>
      </c>
    </row>
    <row r="558" spans="1:4" x14ac:dyDescent="0.25">
      <c r="A558" s="43" t="s">
        <v>494</v>
      </c>
      <c r="B558">
        <v>115921</v>
      </c>
      <c r="C558" t="s">
        <v>1125</v>
      </c>
      <c r="D558" t="s">
        <v>8</v>
      </c>
    </row>
    <row r="559" spans="1:4" x14ac:dyDescent="0.25">
      <c r="A559" s="43" t="s">
        <v>495</v>
      </c>
      <c r="B559">
        <v>115922</v>
      </c>
      <c r="C559" t="s">
        <v>1126</v>
      </c>
      <c r="D559" t="s">
        <v>8</v>
      </c>
    </row>
    <row r="560" spans="1:4" x14ac:dyDescent="0.25">
      <c r="A560" s="43" t="s">
        <v>569</v>
      </c>
      <c r="B560">
        <v>115923</v>
      </c>
      <c r="C560" t="s">
        <v>1127</v>
      </c>
      <c r="D560" t="s">
        <v>8</v>
      </c>
    </row>
    <row r="561" spans="1:4" x14ac:dyDescent="0.25">
      <c r="A561" s="43" t="s">
        <v>570</v>
      </c>
      <c r="B561">
        <v>115924</v>
      </c>
      <c r="C561" t="s">
        <v>1128</v>
      </c>
      <c r="D561" t="s">
        <v>8</v>
      </c>
    </row>
    <row r="562" spans="1:4" x14ac:dyDescent="0.25">
      <c r="A562" s="43" t="s">
        <v>1129</v>
      </c>
      <c r="B562">
        <v>115925</v>
      </c>
      <c r="C562" t="s">
        <v>1130</v>
      </c>
      <c r="D562" t="s">
        <v>8</v>
      </c>
    </row>
    <row r="563" spans="1:4" x14ac:dyDescent="0.25">
      <c r="A563" s="43" t="s">
        <v>1131</v>
      </c>
      <c r="B563">
        <v>115926</v>
      </c>
      <c r="C563" t="s">
        <v>1132</v>
      </c>
      <c r="D563" t="s">
        <v>8</v>
      </c>
    </row>
    <row r="564" spans="1:4" x14ac:dyDescent="0.25">
      <c r="A564" s="43" t="s">
        <v>1171</v>
      </c>
      <c r="B564">
        <v>115927</v>
      </c>
      <c r="C564" t="s">
        <v>1165</v>
      </c>
      <c r="D564" t="s">
        <v>8</v>
      </c>
    </row>
    <row r="565" spans="1:4" x14ac:dyDescent="0.25">
      <c r="A565" s="43" t="s">
        <v>1133</v>
      </c>
      <c r="B565">
        <v>115928</v>
      </c>
      <c r="C565" t="s">
        <v>1134</v>
      </c>
      <c r="D565" t="s">
        <v>8</v>
      </c>
    </row>
    <row r="566" spans="1:4" x14ac:dyDescent="0.25">
      <c r="A566" s="43" t="s">
        <v>1172</v>
      </c>
      <c r="B566">
        <v>115929</v>
      </c>
      <c r="C566" t="s">
        <v>1166</v>
      </c>
      <c r="D566" t="s">
        <v>8</v>
      </c>
    </row>
    <row r="567" spans="1:4" x14ac:dyDescent="0.25">
      <c r="A567" s="43" t="s">
        <v>419</v>
      </c>
      <c r="B567">
        <v>96121</v>
      </c>
      <c r="C567" t="s">
        <v>1040</v>
      </c>
      <c r="D567" t="s">
        <v>8</v>
      </c>
    </row>
    <row r="568" spans="1:4" x14ac:dyDescent="0.25">
      <c r="A568" s="43" t="s">
        <v>87</v>
      </c>
      <c r="C568" t="s">
        <v>1173</v>
      </c>
      <c r="D568" t="s">
        <v>8</v>
      </c>
    </row>
    <row r="569" spans="1:4" x14ac:dyDescent="0.25">
      <c r="A569" s="43" t="s">
        <v>246</v>
      </c>
      <c r="C569" t="s">
        <v>1174</v>
      </c>
      <c r="D569" t="s">
        <v>8</v>
      </c>
    </row>
    <row r="570" spans="1:4" x14ac:dyDescent="0.25">
      <c r="A570" s="43" t="s">
        <v>366</v>
      </c>
      <c r="C570" t="s">
        <v>1175</v>
      </c>
      <c r="D570" t="s">
        <v>8</v>
      </c>
    </row>
  </sheetData>
  <sheetProtection algorithmName="SHA-512" hashValue="3ruk26S50uPHuWoDztZwJa2YWH2dDEr3qXndPvAKP19dmDa1d9Bx8HiVC80v1zyNHPJPHHVvPDqDH3HjW1kqoA==" saltValue="Iu5EvwaZw4VNgBh4GKBeEg==" spinCount="100000"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V561"/>
  <sheetViews>
    <sheetView workbookViewId="0">
      <pane xSplit="3" ySplit="1" topLeftCell="D2" activePane="bottomRight" state="frozen"/>
      <selection pane="topRight" activeCell="D1" sqref="D1"/>
      <selection pane="bottomLeft" activeCell="A2" sqref="A2"/>
      <selection pane="bottomRight" activeCell="F554" sqref="F554"/>
    </sheetView>
  </sheetViews>
  <sheetFormatPr defaultRowHeight="15" x14ac:dyDescent="0.25"/>
  <cols>
    <col min="1" max="1" width="12.28515625" style="43" bestFit="1" customWidth="1"/>
    <col min="2" max="2" width="38.140625" style="95" bestFit="1" customWidth="1"/>
    <col min="3" max="3" width="10.5703125" style="95" bestFit="1" customWidth="1"/>
    <col min="4" max="4" width="10.5703125" style="95" customWidth="1"/>
    <col min="5" max="6" width="10.140625" style="95" bestFit="1" customWidth="1"/>
    <col min="7" max="7" width="11.140625" style="95" bestFit="1" customWidth="1"/>
    <col min="8" max="9" width="10.140625" style="95" bestFit="1" customWidth="1"/>
    <col min="10" max="13" width="10.140625" style="95" customWidth="1"/>
    <col min="14" max="17" width="9.140625" style="95"/>
    <col min="18" max="18" width="8.7109375" style="95" bestFit="1" customWidth="1"/>
    <col min="19" max="19" width="8.28515625" style="95" bestFit="1" customWidth="1"/>
    <col min="20" max="16384" width="9.140625" style="95"/>
  </cols>
  <sheetData>
    <row r="1" spans="1:22" x14ac:dyDescent="0.25">
      <c r="A1" s="98" t="s">
        <v>1233</v>
      </c>
      <c r="B1" s="99" t="s">
        <v>1234</v>
      </c>
      <c r="C1" s="99" t="s">
        <v>1235</v>
      </c>
      <c r="D1" s="99" t="s">
        <v>1238</v>
      </c>
      <c r="E1" s="99">
        <v>2022</v>
      </c>
      <c r="F1" s="164">
        <v>2023</v>
      </c>
      <c r="G1" s="99">
        <v>2024</v>
      </c>
      <c r="H1" s="99">
        <v>2025</v>
      </c>
      <c r="I1" s="99">
        <v>2026</v>
      </c>
      <c r="J1" s="99">
        <v>2027</v>
      </c>
      <c r="K1" s="99">
        <v>2028</v>
      </c>
      <c r="L1" s="99">
        <v>2029</v>
      </c>
      <c r="M1" s="99">
        <v>2030</v>
      </c>
      <c r="N1" s="99"/>
    </row>
    <row r="2" spans="1:22" x14ac:dyDescent="0.25">
      <c r="A2" s="43" t="s">
        <v>10</v>
      </c>
      <c r="B2" s="95" t="s">
        <v>571</v>
      </c>
      <c r="C2" s="100">
        <v>2017</v>
      </c>
      <c r="D2" s="100" t="str">
        <f>IF(H2&gt;0,"Yes","No")</f>
        <v>Yes</v>
      </c>
      <c r="E2" s="165">
        <v>0</v>
      </c>
      <c r="F2" s="165">
        <f>IFERROR(VLOOKUP(A:A,'2023 CEP List'!A:G,7,FALSE),0)</f>
        <v>0.58989999999999998</v>
      </c>
      <c r="G2" s="165">
        <f>IFERROR(VLOOKUP(A:A,'2024 CEP List'!A:G,7,FALSE),0)</f>
        <v>0.58989999999999998</v>
      </c>
      <c r="H2" s="165">
        <f>IFERROR(VLOOKUP(A:A,'2025 CEP List'!A:G,7,FALSE),0)</f>
        <v>0.58989999999999998</v>
      </c>
      <c r="I2" s="165">
        <f>H2</f>
        <v>0.58989999999999998</v>
      </c>
      <c r="J2" s="165">
        <f>I2</f>
        <v>0.58989999999999998</v>
      </c>
      <c r="K2" s="165">
        <f>J2</f>
        <v>0.58989999999999998</v>
      </c>
      <c r="L2" s="165">
        <f>K2</f>
        <v>0.58989999999999998</v>
      </c>
      <c r="M2" s="165">
        <f>L2</f>
        <v>0.58989999999999998</v>
      </c>
      <c r="P2" s="96"/>
      <c r="S2" s="96"/>
      <c r="V2" s="96"/>
    </row>
    <row r="3" spans="1:22" x14ac:dyDescent="0.25">
      <c r="A3" s="43" t="s">
        <v>11</v>
      </c>
      <c r="B3" s="95" t="s">
        <v>574</v>
      </c>
      <c r="D3" s="100" t="str">
        <f t="shared" ref="D3:D66" si="0">IF(H3&gt;0,"Yes","No")</f>
        <v>No</v>
      </c>
      <c r="E3" s="165">
        <v>0</v>
      </c>
      <c r="F3" s="165">
        <f>IFERROR(VLOOKUP(A:A,'2023 CEP List'!A:G,7,FALSE),0)</f>
        <v>0</v>
      </c>
      <c r="G3" s="165">
        <f>IFERROR(VLOOKUP(A:A,'2024 CEP List'!A:G,7,FALSE),0)</f>
        <v>0</v>
      </c>
      <c r="H3" s="165">
        <f>IFERROR(VLOOKUP(A:A,'2025 CEP List'!A:G,7,FALSE),0)</f>
        <v>0</v>
      </c>
      <c r="I3" s="165">
        <f t="shared" ref="I3:M18" si="1">H3</f>
        <v>0</v>
      </c>
      <c r="J3" s="165">
        <f t="shared" si="1"/>
        <v>0</v>
      </c>
      <c r="K3" s="165">
        <f t="shared" si="1"/>
        <v>0</v>
      </c>
      <c r="L3" s="165">
        <f t="shared" si="1"/>
        <v>0</v>
      </c>
      <c r="M3" s="165">
        <f t="shared" si="1"/>
        <v>0</v>
      </c>
      <c r="P3" s="96"/>
      <c r="S3" s="96"/>
      <c r="V3" s="96"/>
    </row>
    <row r="4" spans="1:22" x14ac:dyDescent="0.25">
      <c r="A4" s="43" t="s">
        <v>12</v>
      </c>
      <c r="B4" s="95" t="s">
        <v>575</v>
      </c>
      <c r="D4" s="100" t="str">
        <f t="shared" si="0"/>
        <v>No</v>
      </c>
      <c r="E4" s="165">
        <v>0</v>
      </c>
      <c r="F4" s="165">
        <f>IFERROR(VLOOKUP(A:A,'2023 CEP List'!A:G,7,FALSE),0)</f>
        <v>0</v>
      </c>
      <c r="G4" s="165">
        <f>IFERROR(VLOOKUP(A:A,'2024 CEP List'!A:G,7,FALSE),0)</f>
        <v>0</v>
      </c>
      <c r="H4" s="165">
        <f>IFERROR(VLOOKUP(A:A,'2025 CEP List'!A:G,7,FALSE),0)</f>
        <v>0</v>
      </c>
      <c r="I4" s="165">
        <f t="shared" si="1"/>
        <v>0</v>
      </c>
      <c r="J4" s="165">
        <f t="shared" si="1"/>
        <v>0</v>
      </c>
      <c r="K4" s="165">
        <f t="shared" si="1"/>
        <v>0</v>
      </c>
      <c r="L4" s="165">
        <f t="shared" si="1"/>
        <v>0</v>
      </c>
      <c r="M4" s="165">
        <f t="shared" si="1"/>
        <v>0</v>
      </c>
      <c r="P4" s="96"/>
      <c r="S4" s="96"/>
      <c r="V4" s="96"/>
    </row>
    <row r="5" spans="1:22" x14ac:dyDescent="0.25">
      <c r="A5" s="43" t="s">
        <v>13</v>
      </c>
      <c r="B5" s="95" t="s">
        <v>576</v>
      </c>
      <c r="D5" s="100" t="str">
        <f t="shared" si="0"/>
        <v>No</v>
      </c>
      <c r="E5" s="165">
        <v>0</v>
      </c>
      <c r="F5" s="165">
        <f>IFERROR(VLOOKUP(A:A,'2023 CEP List'!A:G,7,FALSE),0)</f>
        <v>0</v>
      </c>
      <c r="G5" s="165">
        <f>IFERROR(VLOOKUP(A:A,'2024 CEP List'!A:G,7,FALSE),0)</f>
        <v>0</v>
      </c>
      <c r="H5" s="165">
        <f>IFERROR(VLOOKUP(A:A,'2025 CEP List'!A:G,7,FALSE),0)</f>
        <v>0</v>
      </c>
      <c r="I5" s="165">
        <f t="shared" si="1"/>
        <v>0</v>
      </c>
      <c r="J5" s="165">
        <f t="shared" si="1"/>
        <v>0</v>
      </c>
      <c r="K5" s="165">
        <f t="shared" si="1"/>
        <v>0</v>
      </c>
      <c r="L5" s="165">
        <f t="shared" si="1"/>
        <v>0</v>
      </c>
      <c r="M5" s="165">
        <f t="shared" si="1"/>
        <v>0</v>
      </c>
      <c r="P5" s="96"/>
      <c r="S5" s="96"/>
      <c r="V5" s="96"/>
    </row>
    <row r="6" spans="1:22" x14ac:dyDescent="0.25">
      <c r="A6" s="43" t="s">
        <v>497</v>
      </c>
      <c r="B6" s="95" t="s">
        <v>577</v>
      </c>
      <c r="D6" s="100" t="str">
        <f t="shared" si="0"/>
        <v>No</v>
      </c>
      <c r="E6" s="165">
        <v>0</v>
      </c>
      <c r="F6" s="165">
        <f>IFERROR(VLOOKUP(A:A,'2023 CEP List'!A:G,7,FALSE),0)</f>
        <v>0</v>
      </c>
      <c r="G6" s="165">
        <f>IFERROR(VLOOKUP(A:A,'2024 CEP List'!A:G,7,FALSE),0)</f>
        <v>0</v>
      </c>
      <c r="H6" s="165">
        <f>IFERROR(VLOOKUP(A:A,'2025 CEP List'!A:G,7,FALSE),0)</f>
        <v>0</v>
      </c>
      <c r="I6" s="165">
        <f t="shared" si="1"/>
        <v>0</v>
      </c>
      <c r="J6" s="165">
        <f t="shared" si="1"/>
        <v>0</v>
      </c>
      <c r="K6" s="165">
        <f t="shared" si="1"/>
        <v>0</v>
      </c>
      <c r="L6" s="165">
        <f t="shared" si="1"/>
        <v>0</v>
      </c>
      <c r="M6" s="165">
        <f t="shared" si="1"/>
        <v>0</v>
      </c>
      <c r="P6" s="96"/>
      <c r="S6" s="96"/>
      <c r="V6" s="96"/>
    </row>
    <row r="7" spans="1:22" x14ac:dyDescent="0.25">
      <c r="A7" s="43" t="s">
        <v>14</v>
      </c>
      <c r="B7" s="95" t="s">
        <v>578</v>
      </c>
      <c r="D7" s="100" t="str">
        <f t="shared" si="0"/>
        <v>No</v>
      </c>
      <c r="E7" s="165">
        <v>0</v>
      </c>
      <c r="F7" s="165">
        <f>IFERROR(VLOOKUP(A:A,'2023 CEP List'!A:G,7,FALSE),0)</f>
        <v>0</v>
      </c>
      <c r="G7" s="165">
        <f>IFERROR(VLOOKUP(A:A,'2024 CEP List'!A:G,7,FALSE),0)</f>
        <v>0</v>
      </c>
      <c r="H7" s="165">
        <f>IFERROR(VLOOKUP(A:A,'2025 CEP List'!A:G,7,FALSE),0)</f>
        <v>0</v>
      </c>
      <c r="I7" s="165">
        <f t="shared" si="1"/>
        <v>0</v>
      </c>
      <c r="J7" s="165">
        <f t="shared" si="1"/>
        <v>0</v>
      </c>
      <c r="K7" s="165">
        <f t="shared" si="1"/>
        <v>0</v>
      </c>
      <c r="L7" s="165">
        <f t="shared" si="1"/>
        <v>0</v>
      </c>
      <c r="M7" s="165">
        <f t="shared" si="1"/>
        <v>0</v>
      </c>
      <c r="P7" s="96"/>
      <c r="S7" s="96"/>
      <c r="V7" s="96"/>
    </row>
    <row r="8" spans="1:22" x14ac:dyDescent="0.25">
      <c r="A8" s="43" t="s">
        <v>15</v>
      </c>
      <c r="B8" s="95" t="s">
        <v>579</v>
      </c>
      <c r="D8" s="100" t="str">
        <f t="shared" si="0"/>
        <v>No</v>
      </c>
      <c r="E8" s="165">
        <v>0</v>
      </c>
      <c r="F8" s="165">
        <f>IFERROR(VLOOKUP(A:A,'2023 CEP List'!A:G,7,FALSE),0)</f>
        <v>0</v>
      </c>
      <c r="G8" s="165">
        <f>IFERROR(VLOOKUP(A:A,'2024 CEP List'!A:G,7,FALSE),0)</f>
        <v>0</v>
      </c>
      <c r="H8" s="165">
        <f>IFERROR(VLOOKUP(A:A,'2025 CEP List'!A:G,7,FALSE),0)</f>
        <v>0</v>
      </c>
      <c r="I8" s="165">
        <f t="shared" si="1"/>
        <v>0</v>
      </c>
      <c r="J8" s="165">
        <f t="shared" si="1"/>
        <v>0</v>
      </c>
      <c r="K8" s="165">
        <f t="shared" si="1"/>
        <v>0</v>
      </c>
      <c r="L8" s="165">
        <f t="shared" si="1"/>
        <v>0</v>
      </c>
      <c r="M8" s="165">
        <f t="shared" si="1"/>
        <v>0</v>
      </c>
      <c r="P8" s="96"/>
      <c r="S8" s="96"/>
      <c r="V8" s="96"/>
    </row>
    <row r="9" spans="1:22" x14ac:dyDescent="0.25">
      <c r="A9" s="43" t="s">
        <v>16</v>
      </c>
      <c r="B9" s="95" t="s">
        <v>580</v>
      </c>
      <c r="D9" s="100" t="str">
        <f t="shared" si="0"/>
        <v>No</v>
      </c>
      <c r="E9" s="165">
        <v>0</v>
      </c>
      <c r="F9" s="165">
        <f>IFERROR(VLOOKUP(A:A,'2023 CEP List'!A:G,7,FALSE),0)</f>
        <v>0</v>
      </c>
      <c r="G9" s="165">
        <f>IFERROR(VLOOKUP(A:A,'2024 CEP List'!A:G,7,FALSE),0)</f>
        <v>0</v>
      </c>
      <c r="H9" s="165">
        <f>IFERROR(VLOOKUP(A:A,'2025 CEP List'!A:G,7,FALSE),0)</f>
        <v>0</v>
      </c>
      <c r="I9" s="165">
        <f t="shared" si="1"/>
        <v>0</v>
      </c>
      <c r="J9" s="165">
        <f t="shared" si="1"/>
        <v>0</v>
      </c>
      <c r="K9" s="165">
        <f t="shared" si="1"/>
        <v>0</v>
      </c>
      <c r="L9" s="165">
        <f t="shared" si="1"/>
        <v>0</v>
      </c>
      <c r="M9" s="165">
        <f t="shared" si="1"/>
        <v>0</v>
      </c>
      <c r="P9" s="96"/>
      <c r="S9" s="96"/>
      <c r="V9" s="96"/>
    </row>
    <row r="10" spans="1:22" x14ac:dyDescent="0.25">
      <c r="A10" s="43" t="s">
        <v>17</v>
      </c>
      <c r="B10" s="95" t="s">
        <v>581</v>
      </c>
      <c r="D10" s="100" t="str">
        <f t="shared" si="0"/>
        <v>No</v>
      </c>
      <c r="E10" s="165">
        <v>0</v>
      </c>
      <c r="F10" s="165">
        <f>IFERROR(VLOOKUP(A:A,'2023 CEP List'!A:G,7,FALSE),0)</f>
        <v>0</v>
      </c>
      <c r="G10" s="165">
        <f>IFERROR(VLOOKUP(A:A,'2024 CEP List'!A:G,7,FALSE),0)</f>
        <v>0</v>
      </c>
      <c r="H10" s="165">
        <f>IFERROR(VLOOKUP(A:A,'2025 CEP List'!A:G,7,FALSE),0)</f>
        <v>0</v>
      </c>
      <c r="I10" s="165">
        <f t="shared" si="1"/>
        <v>0</v>
      </c>
      <c r="J10" s="165">
        <f t="shared" si="1"/>
        <v>0</v>
      </c>
      <c r="K10" s="165">
        <f t="shared" si="1"/>
        <v>0</v>
      </c>
      <c r="L10" s="165">
        <f t="shared" si="1"/>
        <v>0</v>
      </c>
      <c r="M10" s="165">
        <f t="shared" si="1"/>
        <v>0</v>
      </c>
      <c r="P10" s="96"/>
      <c r="S10" s="96"/>
      <c r="V10" s="96"/>
    </row>
    <row r="11" spans="1:22" x14ac:dyDescent="0.25">
      <c r="A11" s="43" t="s">
        <v>18</v>
      </c>
      <c r="B11" s="95" t="s">
        <v>582</v>
      </c>
      <c r="D11" s="100" t="str">
        <f t="shared" si="0"/>
        <v>No</v>
      </c>
      <c r="E11" s="165">
        <v>0</v>
      </c>
      <c r="F11" s="165">
        <f>IFERROR(VLOOKUP(A:A,'2023 CEP List'!A:G,7,FALSE),0)</f>
        <v>0</v>
      </c>
      <c r="G11" s="165">
        <f>IFERROR(VLOOKUP(A:A,'2024 CEP List'!A:G,7,FALSE),0)</f>
        <v>0</v>
      </c>
      <c r="H11" s="165">
        <f>IFERROR(VLOOKUP(A:A,'2025 CEP List'!A:G,7,FALSE),0)</f>
        <v>0</v>
      </c>
      <c r="I11" s="165">
        <f t="shared" si="1"/>
        <v>0</v>
      </c>
      <c r="J11" s="165">
        <f t="shared" si="1"/>
        <v>0</v>
      </c>
      <c r="K11" s="165">
        <f t="shared" si="1"/>
        <v>0</v>
      </c>
      <c r="L11" s="165">
        <f t="shared" si="1"/>
        <v>0</v>
      </c>
      <c r="M11" s="165">
        <f t="shared" si="1"/>
        <v>0</v>
      </c>
      <c r="P11" s="96"/>
      <c r="S11" s="96"/>
      <c r="V11" s="96"/>
    </row>
    <row r="12" spans="1:22" x14ac:dyDescent="0.25">
      <c r="A12" s="43" t="s">
        <v>19</v>
      </c>
      <c r="B12" s="95" t="s">
        <v>583</v>
      </c>
      <c r="D12" s="100" t="str">
        <f t="shared" si="0"/>
        <v>No</v>
      </c>
      <c r="E12" s="165">
        <v>0</v>
      </c>
      <c r="F12" s="165">
        <f>IFERROR(VLOOKUP(A:A,'2023 CEP List'!A:G,7,FALSE),0)</f>
        <v>0</v>
      </c>
      <c r="G12" s="165">
        <f>IFERROR(VLOOKUP(A:A,'2024 CEP List'!A:G,7,FALSE),0)</f>
        <v>0</v>
      </c>
      <c r="H12" s="165">
        <f>IFERROR(VLOOKUP(A:A,'2025 CEP List'!A:G,7,FALSE),0)</f>
        <v>0</v>
      </c>
      <c r="I12" s="165">
        <f t="shared" si="1"/>
        <v>0</v>
      </c>
      <c r="J12" s="165">
        <f t="shared" si="1"/>
        <v>0</v>
      </c>
      <c r="K12" s="165">
        <f t="shared" si="1"/>
        <v>0</v>
      </c>
      <c r="L12" s="165">
        <f t="shared" si="1"/>
        <v>0</v>
      </c>
      <c r="M12" s="165">
        <f t="shared" si="1"/>
        <v>0</v>
      </c>
      <c r="P12" s="96"/>
      <c r="S12" s="96"/>
      <c r="V12" s="96"/>
    </row>
    <row r="13" spans="1:22" x14ac:dyDescent="0.25">
      <c r="A13" s="43" t="s">
        <v>20</v>
      </c>
      <c r="B13" s="95" t="s">
        <v>584</v>
      </c>
      <c r="C13" s="100">
        <v>2015</v>
      </c>
      <c r="D13" s="100" t="str">
        <f t="shared" si="0"/>
        <v>Yes</v>
      </c>
      <c r="E13" s="165">
        <v>0.6149</v>
      </c>
      <c r="F13" s="165">
        <f>IFERROR(VLOOKUP(A:A,'2023 CEP List'!A:G,7,FALSE),0)</f>
        <v>0.6149</v>
      </c>
      <c r="G13" s="165">
        <f>IFERROR(VLOOKUP(A:A,'2024 CEP List'!A:G,7,FALSE),0)</f>
        <v>0.6149</v>
      </c>
      <c r="H13" s="165">
        <f>IFERROR(VLOOKUP(A:A,'2025 CEP List'!A:G,7,FALSE),0)</f>
        <v>0.6149</v>
      </c>
      <c r="I13" s="165">
        <f t="shared" si="1"/>
        <v>0.6149</v>
      </c>
      <c r="J13" s="165">
        <f t="shared" si="1"/>
        <v>0.6149</v>
      </c>
      <c r="K13" s="165">
        <f t="shared" si="1"/>
        <v>0.6149</v>
      </c>
      <c r="L13" s="165">
        <f t="shared" si="1"/>
        <v>0.6149</v>
      </c>
      <c r="M13" s="165">
        <f t="shared" si="1"/>
        <v>0.6149</v>
      </c>
      <c r="P13" s="96"/>
      <c r="S13" s="96"/>
      <c r="V13" s="96"/>
    </row>
    <row r="14" spans="1:22" x14ac:dyDescent="0.25">
      <c r="A14" s="43" t="s">
        <v>21</v>
      </c>
      <c r="B14" s="95" t="s">
        <v>585</v>
      </c>
      <c r="D14" s="100" t="str">
        <f t="shared" si="0"/>
        <v>No</v>
      </c>
      <c r="E14" s="165">
        <v>0</v>
      </c>
      <c r="F14" s="165">
        <f>IFERROR(VLOOKUP(A:A,'2023 CEP List'!A:G,7,FALSE),0)</f>
        <v>0</v>
      </c>
      <c r="G14" s="165">
        <f>IFERROR(VLOOKUP(A:A,'2024 CEP List'!A:G,7,FALSE),0)</f>
        <v>0</v>
      </c>
      <c r="H14" s="165">
        <f>IFERROR(VLOOKUP(A:A,'2025 CEP List'!A:G,7,FALSE),0)</f>
        <v>0</v>
      </c>
      <c r="I14" s="165">
        <f t="shared" si="1"/>
        <v>0</v>
      </c>
      <c r="J14" s="165">
        <f t="shared" si="1"/>
        <v>0</v>
      </c>
      <c r="K14" s="165">
        <f t="shared" si="1"/>
        <v>0</v>
      </c>
      <c r="L14" s="165">
        <f t="shared" si="1"/>
        <v>0</v>
      </c>
      <c r="M14" s="165">
        <f t="shared" si="1"/>
        <v>0</v>
      </c>
      <c r="P14" s="96"/>
      <c r="S14" s="96"/>
      <c r="V14" s="96"/>
    </row>
    <row r="15" spans="1:22" x14ac:dyDescent="0.25">
      <c r="A15" s="43" t="s">
        <v>22</v>
      </c>
      <c r="B15" s="95" t="s">
        <v>586</v>
      </c>
      <c r="D15" s="100" t="str">
        <f t="shared" si="0"/>
        <v>No</v>
      </c>
      <c r="E15" s="165">
        <v>0</v>
      </c>
      <c r="F15" s="165">
        <f>IFERROR(VLOOKUP(A:A,'2023 CEP List'!A:G,7,FALSE),0)</f>
        <v>0</v>
      </c>
      <c r="G15" s="165">
        <f>IFERROR(VLOOKUP(A:A,'2024 CEP List'!A:G,7,FALSE),0)</f>
        <v>0</v>
      </c>
      <c r="H15" s="165">
        <f>IFERROR(VLOOKUP(A:A,'2025 CEP List'!A:G,7,FALSE),0)</f>
        <v>0</v>
      </c>
      <c r="I15" s="165">
        <f t="shared" si="1"/>
        <v>0</v>
      </c>
      <c r="J15" s="165">
        <f t="shared" si="1"/>
        <v>0</v>
      </c>
      <c r="K15" s="165">
        <f t="shared" si="1"/>
        <v>0</v>
      </c>
      <c r="L15" s="165">
        <f t="shared" si="1"/>
        <v>0</v>
      </c>
      <c r="M15" s="165">
        <f t="shared" si="1"/>
        <v>0</v>
      </c>
      <c r="P15" s="96"/>
      <c r="S15" s="96"/>
      <c r="V15" s="96"/>
    </row>
    <row r="16" spans="1:22" x14ac:dyDescent="0.25">
      <c r="A16" s="43" t="s">
        <v>23</v>
      </c>
      <c r="B16" s="95" t="s">
        <v>587</v>
      </c>
      <c r="D16" s="100" t="str">
        <f t="shared" si="0"/>
        <v>No</v>
      </c>
      <c r="E16" s="165">
        <v>0</v>
      </c>
      <c r="F16" s="165">
        <f>IFERROR(VLOOKUP(A:A,'2023 CEP List'!A:G,7,FALSE),0)</f>
        <v>0</v>
      </c>
      <c r="G16" s="165">
        <f>IFERROR(VLOOKUP(A:A,'2024 CEP List'!A:G,7,FALSE),0)</f>
        <v>0</v>
      </c>
      <c r="H16" s="165">
        <f>IFERROR(VLOOKUP(A:A,'2025 CEP List'!A:G,7,FALSE),0)</f>
        <v>0</v>
      </c>
      <c r="I16" s="165">
        <f t="shared" si="1"/>
        <v>0</v>
      </c>
      <c r="J16" s="165">
        <f t="shared" si="1"/>
        <v>0</v>
      </c>
      <c r="K16" s="165">
        <f t="shared" si="1"/>
        <v>0</v>
      </c>
      <c r="L16" s="165">
        <f t="shared" si="1"/>
        <v>0</v>
      </c>
      <c r="M16" s="165">
        <f t="shared" si="1"/>
        <v>0</v>
      </c>
      <c r="P16" s="96"/>
      <c r="S16" s="96"/>
      <c r="V16" s="96"/>
    </row>
    <row r="17" spans="1:22" x14ac:dyDescent="0.25">
      <c r="A17" s="43" t="s">
        <v>24</v>
      </c>
      <c r="B17" s="95" t="s">
        <v>588</v>
      </c>
      <c r="D17" s="100" t="str">
        <f t="shared" si="0"/>
        <v>No</v>
      </c>
      <c r="E17" s="165">
        <v>0</v>
      </c>
      <c r="F17" s="165">
        <f>IFERROR(VLOOKUP(A:A,'2023 CEP List'!A:G,7,FALSE),0)</f>
        <v>0</v>
      </c>
      <c r="G17" s="165">
        <f>IFERROR(VLOOKUP(A:A,'2024 CEP List'!A:G,7,FALSE),0)</f>
        <v>0</v>
      </c>
      <c r="H17" s="165">
        <f>IFERROR(VLOOKUP(A:A,'2025 CEP List'!A:G,7,FALSE),0)</f>
        <v>0</v>
      </c>
      <c r="I17" s="165">
        <f t="shared" si="1"/>
        <v>0</v>
      </c>
      <c r="J17" s="165">
        <f t="shared" si="1"/>
        <v>0</v>
      </c>
      <c r="K17" s="165">
        <f t="shared" si="1"/>
        <v>0</v>
      </c>
      <c r="L17" s="165">
        <f t="shared" si="1"/>
        <v>0</v>
      </c>
      <c r="M17" s="165">
        <f t="shared" si="1"/>
        <v>0</v>
      </c>
      <c r="P17" s="96"/>
      <c r="S17" s="96"/>
      <c r="V17" s="96"/>
    </row>
    <row r="18" spans="1:22" x14ac:dyDescent="0.25">
      <c r="A18" s="43" t="s">
        <v>25</v>
      </c>
      <c r="B18" s="95" t="s">
        <v>589</v>
      </c>
      <c r="D18" s="100" t="str">
        <f t="shared" si="0"/>
        <v>No</v>
      </c>
      <c r="E18" s="165">
        <v>0</v>
      </c>
      <c r="F18" s="165">
        <f>IFERROR(VLOOKUP(A:A,'2023 CEP List'!A:G,7,FALSE),0)</f>
        <v>0</v>
      </c>
      <c r="G18" s="165">
        <f>IFERROR(VLOOKUP(A:A,'2024 CEP List'!A:G,7,FALSE),0)</f>
        <v>0</v>
      </c>
      <c r="H18" s="165">
        <f>IFERROR(VLOOKUP(A:A,'2025 CEP List'!A:G,7,FALSE),0)</f>
        <v>0</v>
      </c>
      <c r="I18" s="165">
        <f t="shared" si="1"/>
        <v>0</v>
      </c>
      <c r="J18" s="165">
        <f t="shared" si="1"/>
        <v>0</v>
      </c>
      <c r="K18" s="165">
        <f t="shared" si="1"/>
        <v>0</v>
      </c>
      <c r="L18" s="165">
        <f t="shared" si="1"/>
        <v>0</v>
      </c>
      <c r="M18" s="165">
        <f t="shared" si="1"/>
        <v>0</v>
      </c>
      <c r="P18" s="96"/>
      <c r="S18" s="96"/>
      <c r="V18" s="96"/>
    </row>
    <row r="19" spans="1:22" x14ac:dyDescent="0.25">
      <c r="A19" s="43" t="s">
        <v>498</v>
      </c>
      <c r="B19" s="95" t="s">
        <v>590</v>
      </c>
      <c r="C19" s="100">
        <v>2015</v>
      </c>
      <c r="D19" s="100" t="str">
        <f t="shared" si="0"/>
        <v>Yes</v>
      </c>
      <c r="E19" s="165">
        <v>0.69099999999999995</v>
      </c>
      <c r="F19" s="165">
        <f>IFERROR(VLOOKUP(A:A,'2023 CEP List'!A:G,7,FALSE),0)</f>
        <v>0.69099999999999995</v>
      </c>
      <c r="G19" s="165">
        <f>IFERROR(VLOOKUP(A:A,'2024 CEP List'!A:G,7,FALSE),0)</f>
        <v>0.69099999999999995</v>
      </c>
      <c r="H19" s="165">
        <f>IFERROR(VLOOKUP(A:A,'2025 CEP List'!A:G,7,FALSE),0)</f>
        <v>0.69099999999999995</v>
      </c>
      <c r="I19" s="165">
        <f t="shared" ref="I19:M34" si="2">H19</f>
        <v>0.69099999999999995</v>
      </c>
      <c r="J19" s="165">
        <f t="shared" si="2"/>
        <v>0.69099999999999995</v>
      </c>
      <c r="K19" s="165">
        <f t="shared" si="2"/>
        <v>0.69099999999999995</v>
      </c>
      <c r="L19" s="165">
        <f t="shared" si="2"/>
        <v>0.69099999999999995</v>
      </c>
      <c r="M19" s="165">
        <f t="shared" si="2"/>
        <v>0.69099999999999995</v>
      </c>
      <c r="P19" s="96"/>
      <c r="S19" s="96"/>
      <c r="V19" s="96"/>
    </row>
    <row r="20" spans="1:22" x14ac:dyDescent="0.25">
      <c r="A20" s="43" t="s">
        <v>26</v>
      </c>
      <c r="B20" s="95" t="s">
        <v>591</v>
      </c>
      <c r="D20" s="100" t="str">
        <f t="shared" si="0"/>
        <v>No</v>
      </c>
      <c r="E20" s="165">
        <v>0</v>
      </c>
      <c r="F20" s="165">
        <f>IFERROR(VLOOKUP(A:A,'2023 CEP List'!A:G,7,FALSE),0)</f>
        <v>0</v>
      </c>
      <c r="G20" s="165">
        <f>IFERROR(VLOOKUP(A:A,'2024 CEP List'!A:G,7,FALSE),0)</f>
        <v>0</v>
      </c>
      <c r="H20" s="165">
        <f>IFERROR(VLOOKUP(A:A,'2025 CEP List'!A:G,7,FALSE),0)</f>
        <v>0</v>
      </c>
      <c r="I20" s="165">
        <f t="shared" si="2"/>
        <v>0</v>
      </c>
      <c r="J20" s="165">
        <f t="shared" si="2"/>
        <v>0</v>
      </c>
      <c r="K20" s="165">
        <f t="shared" si="2"/>
        <v>0</v>
      </c>
      <c r="L20" s="165">
        <f t="shared" si="2"/>
        <v>0</v>
      </c>
      <c r="M20" s="165">
        <f t="shared" si="2"/>
        <v>0</v>
      </c>
      <c r="P20" s="96"/>
      <c r="S20" s="96"/>
      <c r="V20" s="96"/>
    </row>
    <row r="21" spans="1:22" x14ac:dyDescent="0.25">
      <c r="A21" s="43" t="s">
        <v>27</v>
      </c>
      <c r="B21" s="95" t="s">
        <v>592</v>
      </c>
      <c r="D21" s="100" t="str">
        <f t="shared" si="0"/>
        <v>No</v>
      </c>
      <c r="E21" s="165">
        <v>0</v>
      </c>
      <c r="F21" s="165">
        <f>IFERROR(VLOOKUP(A:A,'2023 CEP List'!A:G,7,FALSE),0)</f>
        <v>0</v>
      </c>
      <c r="G21" s="165">
        <f>IFERROR(VLOOKUP(A:A,'2024 CEP List'!A:G,7,FALSE),0)</f>
        <v>0</v>
      </c>
      <c r="H21" s="165">
        <f>IFERROR(VLOOKUP(A:A,'2025 CEP List'!A:G,7,FALSE),0)</f>
        <v>0</v>
      </c>
      <c r="I21" s="165">
        <f t="shared" si="2"/>
        <v>0</v>
      </c>
      <c r="J21" s="165">
        <f t="shared" si="2"/>
        <v>0</v>
      </c>
      <c r="K21" s="165">
        <f t="shared" si="2"/>
        <v>0</v>
      </c>
      <c r="L21" s="165">
        <f t="shared" si="2"/>
        <v>0</v>
      </c>
      <c r="M21" s="165">
        <f t="shared" si="2"/>
        <v>0</v>
      </c>
      <c r="P21" s="96"/>
      <c r="S21" s="96"/>
      <c r="V21" s="96"/>
    </row>
    <row r="22" spans="1:22" x14ac:dyDescent="0.25">
      <c r="A22" s="43" t="s">
        <v>28</v>
      </c>
      <c r="B22" s="95" t="s">
        <v>593</v>
      </c>
      <c r="D22" s="100" t="str">
        <f t="shared" si="0"/>
        <v>No</v>
      </c>
      <c r="E22" s="165">
        <v>0</v>
      </c>
      <c r="F22" s="165">
        <f>IFERROR(VLOOKUP(A:A,'2023 CEP List'!A:G,7,FALSE),0)</f>
        <v>0</v>
      </c>
      <c r="G22" s="165">
        <f>IFERROR(VLOOKUP(A:A,'2024 CEP List'!A:G,7,FALSE),0)</f>
        <v>0</v>
      </c>
      <c r="H22" s="165">
        <f>IFERROR(VLOOKUP(A:A,'2025 CEP List'!A:G,7,FALSE),0)</f>
        <v>0</v>
      </c>
      <c r="I22" s="165">
        <f t="shared" si="2"/>
        <v>0</v>
      </c>
      <c r="J22" s="165">
        <f t="shared" si="2"/>
        <v>0</v>
      </c>
      <c r="K22" s="165">
        <f t="shared" si="2"/>
        <v>0</v>
      </c>
      <c r="L22" s="165">
        <f t="shared" si="2"/>
        <v>0</v>
      </c>
      <c r="M22" s="165">
        <f t="shared" si="2"/>
        <v>0</v>
      </c>
      <c r="P22" s="96"/>
      <c r="S22" s="96"/>
      <c r="V22" s="96"/>
    </row>
    <row r="23" spans="1:22" x14ac:dyDescent="0.25">
      <c r="A23" s="43" t="s">
        <v>29</v>
      </c>
      <c r="B23" s="95" t="s">
        <v>594</v>
      </c>
      <c r="D23" s="100" t="str">
        <f t="shared" si="0"/>
        <v>No</v>
      </c>
      <c r="E23" s="165">
        <v>0</v>
      </c>
      <c r="F23" s="165">
        <f>IFERROR(VLOOKUP(A:A,'2023 CEP List'!A:G,7,FALSE),0)</f>
        <v>0</v>
      </c>
      <c r="G23" s="165">
        <f>IFERROR(VLOOKUP(A:A,'2024 CEP List'!A:G,7,FALSE),0)</f>
        <v>0</v>
      </c>
      <c r="H23" s="165">
        <f>IFERROR(VLOOKUP(A:A,'2025 CEP List'!A:G,7,FALSE),0)</f>
        <v>0</v>
      </c>
      <c r="I23" s="165">
        <f t="shared" si="2"/>
        <v>0</v>
      </c>
      <c r="J23" s="165">
        <f t="shared" si="2"/>
        <v>0</v>
      </c>
      <c r="K23" s="165">
        <f t="shared" si="2"/>
        <v>0</v>
      </c>
      <c r="L23" s="165">
        <f t="shared" si="2"/>
        <v>0</v>
      </c>
      <c r="M23" s="165">
        <f t="shared" si="2"/>
        <v>0</v>
      </c>
      <c r="P23" s="96"/>
      <c r="S23" s="96"/>
      <c r="V23" s="96"/>
    </row>
    <row r="24" spans="1:22" x14ac:dyDescent="0.25">
      <c r="A24" s="43" t="s">
        <v>30</v>
      </c>
      <c r="B24" s="95" t="s">
        <v>595</v>
      </c>
      <c r="D24" s="100" t="str">
        <f t="shared" si="0"/>
        <v>No</v>
      </c>
      <c r="E24" s="165">
        <v>0</v>
      </c>
      <c r="F24" s="165">
        <f>IFERROR(VLOOKUP(A:A,'2023 CEP List'!A:G,7,FALSE),0)</f>
        <v>0</v>
      </c>
      <c r="G24" s="165">
        <f>IFERROR(VLOOKUP(A:A,'2024 CEP List'!A:G,7,FALSE),0)</f>
        <v>0</v>
      </c>
      <c r="H24" s="165">
        <f>IFERROR(VLOOKUP(A:A,'2025 CEP List'!A:G,7,FALSE),0)</f>
        <v>0</v>
      </c>
      <c r="I24" s="165">
        <f t="shared" si="2"/>
        <v>0</v>
      </c>
      <c r="J24" s="165">
        <f t="shared" si="2"/>
        <v>0</v>
      </c>
      <c r="K24" s="165">
        <f t="shared" si="2"/>
        <v>0</v>
      </c>
      <c r="L24" s="165">
        <f t="shared" si="2"/>
        <v>0</v>
      </c>
      <c r="M24" s="165">
        <f t="shared" si="2"/>
        <v>0</v>
      </c>
      <c r="P24" s="96"/>
      <c r="S24" s="96"/>
      <c r="V24" s="96"/>
    </row>
    <row r="25" spans="1:22" x14ac:dyDescent="0.25">
      <c r="A25" s="43" t="s">
        <v>31</v>
      </c>
      <c r="B25" s="95" t="s">
        <v>596</v>
      </c>
      <c r="D25" s="100" t="str">
        <f t="shared" si="0"/>
        <v>No</v>
      </c>
      <c r="E25" s="165">
        <v>0</v>
      </c>
      <c r="F25" s="165">
        <f>IFERROR(VLOOKUP(A:A,'2023 CEP List'!A:G,7,FALSE),0)</f>
        <v>0</v>
      </c>
      <c r="G25" s="165">
        <f>IFERROR(VLOOKUP(A:A,'2024 CEP List'!A:G,7,FALSE),0)</f>
        <v>0</v>
      </c>
      <c r="H25" s="165">
        <f>IFERROR(VLOOKUP(A:A,'2025 CEP List'!A:G,7,FALSE),0)</f>
        <v>0</v>
      </c>
      <c r="I25" s="165">
        <f t="shared" si="2"/>
        <v>0</v>
      </c>
      <c r="J25" s="165">
        <f t="shared" si="2"/>
        <v>0</v>
      </c>
      <c r="K25" s="165">
        <f t="shared" si="2"/>
        <v>0</v>
      </c>
      <c r="L25" s="165">
        <f t="shared" si="2"/>
        <v>0</v>
      </c>
      <c r="M25" s="165">
        <f t="shared" si="2"/>
        <v>0</v>
      </c>
      <c r="P25" s="96"/>
      <c r="S25" s="96"/>
      <c r="V25" s="96"/>
    </row>
    <row r="26" spans="1:22" x14ac:dyDescent="0.25">
      <c r="A26" s="43" t="s">
        <v>32</v>
      </c>
      <c r="B26" s="95" t="s">
        <v>597</v>
      </c>
      <c r="D26" s="100" t="str">
        <f t="shared" si="0"/>
        <v>No</v>
      </c>
      <c r="E26" s="165">
        <v>0</v>
      </c>
      <c r="F26" s="165">
        <f>IFERROR(VLOOKUP(A:A,'2023 CEP List'!A:G,7,FALSE),0)</f>
        <v>0</v>
      </c>
      <c r="G26" s="165">
        <f>IFERROR(VLOOKUP(A:A,'2024 CEP List'!A:G,7,FALSE),0)</f>
        <v>0</v>
      </c>
      <c r="H26" s="165">
        <f>IFERROR(VLOOKUP(A:A,'2025 CEP List'!A:G,7,FALSE),0)</f>
        <v>0</v>
      </c>
      <c r="I26" s="165">
        <f t="shared" si="2"/>
        <v>0</v>
      </c>
      <c r="J26" s="165">
        <f t="shared" si="2"/>
        <v>0</v>
      </c>
      <c r="K26" s="165">
        <f t="shared" si="2"/>
        <v>0</v>
      </c>
      <c r="L26" s="165">
        <f t="shared" si="2"/>
        <v>0</v>
      </c>
      <c r="M26" s="165">
        <f t="shared" si="2"/>
        <v>0</v>
      </c>
      <c r="P26" s="96"/>
      <c r="S26" s="96"/>
      <c r="V26" s="96"/>
    </row>
    <row r="27" spans="1:22" x14ac:dyDescent="0.25">
      <c r="A27" s="43" t="s">
        <v>33</v>
      </c>
      <c r="B27" s="95" t="s">
        <v>598</v>
      </c>
      <c r="C27" s="100">
        <v>2015</v>
      </c>
      <c r="D27" s="100" t="str">
        <f t="shared" si="0"/>
        <v>No</v>
      </c>
      <c r="E27" s="165">
        <v>0</v>
      </c>
      <c r="F27" s="165">
        <f>IFERROR(VLOOKUP(A:A,'2023 CEP List'!A:G,7,FALSE),0)</f>
        <v>0</v>
      </c>
      <c r="G27" s="165">
        <f>IFERROR(VLOOKUP(A:A,'2024 CEP List'!A:G,7,FALSE),0)</f>
        <v>0</v>
      </c>
      <c r="H27" s="165">
        <f>IFERROR(VLOOKUP(A:A,'2025 CEP List'!A:G,7,FALSE),0)</f>
        <v>0</v>
      </c>
      <c r="I27" s="165">
        <f t="shared" si="2"/>
        <v>0</v>
      </c>
      <c r="J27" s="165">
        <f t="shared" si="2"/>
        <v>0</v>
      </c>
      <c r="K27" s="165">
        <f t="shared" si="2"/>
        <v>0</v>
      </c>
      <c r="L27" s="165">
        <f t="shared" si="2"/>
        <v>0</v>
      </c>
      <c r="M27" s="165">
        <f t="shared" si="2"/>
        <v>0</v>
      </c>
      <c r="P27" s="96"/>
      <c r="S27" s="96"/>
      <c r="V27" s="96"/>
    </row>
    <row r="28" spans="1:22" x14ac:dyDescent="0.25">
      <c r="A28" s="43" t="s">
        <v>34</v>
      </c>
      <c r="B28" s="95" t="s">
        <v>599</v>
      </c>
      <c r="D28" s="100" t="str">
        <f t="shared" si="0"/>
        <v>No</v>
      </c>
      <c r="E28" s="165">
        <v>0</v>
      </c>
      <c r="F28" s="165">
        <f>IFERROR(VLOOKUP(A:A,'2023 CEP List'!A:G,7,FALSE),0)</f>
        <v>0</v>
      </c>
      <c r="G28" s="165">
        <f>IFERROR(VLOOKUP(A:A,'2024 CEP List'!A:G,7,FALSE),0)</f>
        <v>0</v>
      </c>
      <c r="H28" s="165">
        <f>IFERROR(VLOOKUP(A:A,'2025 CEP List'!A:G,7,FALSE),0)</f>
        <v>0</v>
      </c>
      <c r="I28" s="165">
        <f t="shared" si="2"/>
        <v>0</v>
      </c>
      <c r="J28" s="165">
        <f t="shared" si="2"/>
        <v>0</v>
      </c>
      <c r="K28" s="165">
        <f t="shared" si="2"/>
        <v>0</v>
      </c>
      <c r="L28" s="165">
        <f t="shared" si="2"/>
        <v>0</v>
      </c>
      <c r="M28" s="165">
        <f t="shared" si="2"/>
        <v>0</v>
      </c>
      <c r="P28" s="96"/>
      <c r="S28" s="96"/>
      <c r="V28" s="96"/>
    </row>
    <row r="29" spans="1:22" x14ac:dyDescent="0.25">
      <c r="A29" s="43" t="s">
        <v>499</v>
      </c>
      <c r="B29" s="95" t="s">
        <v>600</v>
      </c>
      <c r="D29" s="100" t="str">
        <f t="shared" si="0"/>
        <v>No</v>
      </c>
      <c r="E29" s="165">
        <v>0</v>
      </c>
      <c r="F29" s="165">
        <f>IFERROR(VLOOKUP(A:A,'2023 CEP List'!A:G,7,FALSE),0)</f>
        <v>0</v>
      </c>
      <c r="G29" s="165">
        <f>IFERROR(VLOOKUP(A:A,'2024 CEP List'!A:G,7,FALSE),0)</f>
        <v>0</v>
      </c>
      <c r="H29" s="165">
        <f>IFERROR(VLOOKUP(A:A,'2025 CEP List'!A:G,7,FALSE),0)</f>
        <v>0</v>
      </c>
      <c r="I29" s="165">
        <f t="shared" si="2"/>
        <v>0</v>
      </c>
      <c r="J29" s="165">
        <f t="shared" si="2"/>
        <v>0</v>
      </c>
      <c r="K29" s="165">
        <f t="shared" si="2"/>
        <v>0</v>
      </c>
      <c r="L29" s="165">
        <f t="shared" si="2"/>
        <v>0</v>
      </c>
      <c r="M29" s="165">
        <f t="shared" si="2"/>
        <v>0</v>
      </c>
      <c r="P29" s="96"/>
      <c r="S29" s="96"/>
      <c r="V29" s="96"/>
    </row>
    <row r="30" spans="1:22" x14ac:dyDescent="0.25">
      <c r="A30" s="43" t="s">
        <v>35</v>
      </c>
      <c r="B30" s="95" t="s">
        <v>601</v>
      </c>
      <c r="D30" s="100" t="str">
        <f t="shared" si="0"/>
        <v>No</v>
      </c>
      <c r="E30" s="165">
        <v>0</v>
      </c>
      <c r="F30" s="165">
        <f>IFERROR(VLOOKUP(A:A,'2023 CEP List'!A:G,7,FALSE),0)</f>
        <v>0</v>
      </c>
      <c r="G30" s="165">
        <f>IFERROR(VLOOKUP(A:A,'2024 CEP List'!A:G,7,FALSE),0)</f>
        <v>0</v>
      </c>
      <c r="H30" s="165">
        <f>IFERROR(VLOOKUP(A:A,'2025 CEP List'!A:G,7,FALSE),0)</f>
        <v>0</v>
      </c>
      <c r="I30" s="165">
        <f t="shared" si="2"/>
        <v>0</v>
      </c>
      <c r="J30" s="165">
        <f t="shared" si="2"/>
        <v>0</v>
      </c>
      <c r="K30" s="165">
        <f t="shared" si="2"/>
        <v>0</v>
      </c>
      <c r="L30" s="165">
        <f t="shared" si="2"/>
        <v>0</v>
      </c>
      <c r="M30" s="165">
        <f t="shared" si="2"/>
        <v>0</v>
      </c>
      <c r="P30" s="96"/>
      <c r="S30" s="96"/>
      <c r="V30" s="96"/>
    </row>
    <row r="31" spans="1:22" x14ac:dyDescent="0.25">
      <c r="A31" s="43" t="s">
        <v>36</v>
      </c>
      <c r="B31" s="95" t="s">
        <v>602</v>
      </c>
      <c r="C31" s="95">
        <v>2023</v>
      </c>
      <c r="D31" s="100" t="str">
        <f t="shared" si="0"/>
        <v>Yes</v>
      </c>
      <c r="E31" s="165">
        <v>0</v>
      </c>
      <c r="F31" s="165">
        <f>IFERROR(VLOOKUP(A:A,'2023 CEP List'!A:G,7,FALSE),0)</f>
        <v>1.0615000000000001</v>
      </c>
      <c r="G31" s="165">
        <f>IFERROR(VLOOKUP(A:A,'2024 CEP List'!A:G,7,FALSE),0)</f>
        <v>1.0615000000000001</v>
      </c>
      <c r="H31" s="165">
        <f>IFERROR(VLOOKUP(A:A,'2025 CEP List'!A:G,7,FALSE),0)</f>
        <v>1.0615000000000001</v>
      </c>
      <c r="I31" s="165">
        <f t="shared" si="2"/>
        <v>1.0615000000000001</v>
      </c>
      <c r="J31" s="165">
        <f t="shared" si="2"/>
        <v>1.0615000000000001</v>
      </c>
      <c r="K31" s="165">
        <f t="shared" si="2"/>
        <v>1.0615000000000001</v>
      </c>
      <c r="L31" s="165">
        <f t="shared" si="2"/>
        <v>1.0615000000000001</v>
      </c>
      <c r="M31" s="165">
        <f t="shared" si="2"/>
        <v>1.0615000000000001</v>
      </c>
      <c r="P31" s="96"/>
      <c r="S31" s="96"/>
      <c r="V31" s="96"/>
    </row>
    <row r="32" spans="1:22" x14ac:dyDescent="0.25">
      <c r="A32" s="43" t="s">
        <v>37</v>
      </c>
      <c r="B32" s="95" t="s">
        <v>603</v>
      </c>
      <c r="C32" s="100">
        <v>2015</v>
      </c>
      <c r="D32" s="100" t="str">
        <f t="shared" si="0"/>
        <v>Yes</v>
      </c>
      <c r="E32" s="165">
        <v>0.73860000000000003</v>
      </c>
      <c r="F32" s="165">
        <f>IFERROR(VLOOKUP(A:A,'2023 CEP List'!A:G,7,FALSE),0)</f>
        <v>0.73860000000000003</v>
      </c>
      <c r="G32" s="165">
        <f>IFERROR(VLOOKUP(A:A,'2024 CEP List'!A:G,7,FALSE),0)</f>
        <v>0.73860000000000003</v>
      </c>
      <c r="H32" s="165">
        <f>IFERROR(VLOOKUP(A:A,'2025 CEP List'!A:G,7,FALSE),0)</f>
        <v>0.73860000000000003</v>
      </c>
      <c r="I32" s="165">
        <f t="shared" si="2"/>
        <v>0.73860000000000003</v>
      </c>
      <c r="J32" s="165">
        <f t="shared" si="2"/>
        <v>0.73860000000000003</v>
      </c>
      <c r="K32" s="165">
        <f t="shared" si="2"/>
        <v>0.73860000000000003</v>
      </c>
      <c r="L32" s="165">
        <f t="shared" si="2"/>
        <v>0.73860000000000003</v>
      </c>
      <c r="M32" s="165">
        <f t="shared" si="2"/>
        <v>0.73860000000000003</v>
      </c>
      <c r="P32" s="96"/>
      <c r="S32" s="96"/>
      <c r="V32" s="96"/>
    </row>
    <row r="33" spans="1:22" x14ac:dyDescent="0.25">
      <c r="A33" s="43" t="s">
        <v>38</v>
      </c>
      <c r="B33" s="95" t="s">
        <v>604</v>
      </c>
      <c r="D33" s="100" t="str">
        <f t="shared" si="0"/>
        <v>No</v>
      </c>
      <c r="E33" s="165">
        <v>0</v>
      </c>
      <c r="F33" s="165">
        <f>IFERROR(VLOOKUP(A:A,'2023 CEP List'!A:G,7,FALSE),0)</f>
        <v>0</v>
      </c>
      <c r="G33" s="165">
        <f>IFERROR(VLOOKUP(A:A,'2024 CEP List'!A:G,7,FALSE),0)</f>
        <v>0</v>
      </c>
      <c r="H33" s="165">
        <f>IFERROR(VLOOKUP(A:A,'2025 CEP List'!A:G,7,FALSE),0)</f>
        <v>0</v>
      </c>
      <c r="I33" s="165">
        <f t="shared" si="2"/>
        <v>0</v>
      </c>
      <c r="J33" s="165">
        <f t="shared" si="2"/>
        <v>0</v>
      </c>
      <c r="K33" s="165">
        <f t="shared" si="2"/>
        <v>0</v>
      </c>
      <c r="L33" s="165">
        <f t="shared" si="2"/>
        <v>0</v>
      </c>
      <c r="M33" s="165">
        <f t="shared" si="2"/>
        <v>0</v>
      </c>
      <c r="P33" s="96"/>
      <c r="S33" s="96"/>
      <c r="V33" s="96"/>
    </row>
    <row r="34" spans="1:22" x14ac:dyDescent="0.25">
      <c r="A34" s="43" t="s">
        <v>39</v>
      </c>
      <c r="B34" s="95" t="s">
        <v>605</v>
      </c>
      <c r="D34" s="100" t="str">
        <f t="shared" si="0"/>
        <v>No</v>
      </c>
      <c r="E34" s="165">
        <v>0</v>
      </c>
      <c r="F34" s="165">
        <f>IFERROR(VLOOKUP(A:A,'2023 CEP List'!A:G,7,FALSE),0)</f>
        <v>0</v>
      </c>
      <c r="G34" s="165">
        <f>IFERROR(VLOOKUP(A:A,'2024 CEP List'!A:G,7,FALSE),0)</f>
        <v>0</v>
      </c>
      <c r="H34" s="165">
        <f>IFERROR(VLOOKUP(A:A,'2025 CEP List'!A:G,7,FALSE),0)</f>
        <v>0</v>
      </c>
      <c r="I34" s="165">
        <f t="shared" si="2"/>
        <v>0</v>
      </c>
      <c r="J34" s="165">
        <f t="shared" si="2"/>
        <v>0</v>
      </c>
      <c r="K34" s="165">
        <f t="shared" si="2"/>
        <v>0</v>
      </c>
      <c r="L34" s="165">
        <f t="shared" si="2"/>
        <v>0</v>
      </c>
      <c r="M34" s="165">
        <f t="shared" si="2"/>
        <v>0</v>
      </c>
      <c r="P34" s="96"/>
      <c r="S34" s="96"/>
      <c r="V34" s="96"/>
    </row>
    <row r="35" spans="1:22" x14ac:dyDescent="0.25">
      <c r="A35" s="43" t="s">
        <v>40</v>
      </c>
      <c r="B35" s="95" t="s">
        <v>606</v>
      </c>
      <c r="D35" s="100" t="str">
        <f t="shared" si="0"/>
        <v>No</v>
      </c>
      <c r="E35" s="165">
        <v>0</v>
      </c>
      <c r="F35" s="165">
        <f>IFERROR(VLOOKUP(A:A,'2023 CEP List'!A:G,7,FALSE),0)</f>
        <v>0</v>
      </c>
      <c r="G35" s="165">
        <f>IFERROR(VLOOKUP(A:A,'2024 CEP List'!A:G,7,FALSE),0)</f>
        <v>0</v>
      </c>
      <c r="H35" s="165">
        <f>IFERROR(VLOOKUP(A:A,'2025 CEP List'!A:G,7,FALSE),0)</f>
        <v>0</v>
      </c>
      <c r="I35" s="165">
        <f t="shared" ref="I35:M50" si="3">H35</f>
        <v>0</v>
      </c>
      <c r="J35" s="165">
        <f t="shared" si="3"/>
        <v>0</v>
      </c>
      <c r="K35" s="165">
        <f t="shared" si="3"/>
        <v>0</v>
      </c>
      <c r="L35" s="165">
        <f t="shared" si="3"/>
        <v>0</v>
      </c>
      <c r="M35" s="165">
        <f t="shared" si="3"/>
        <v>0</v>
      </c>
      <c r="P35" s="96"/>
      <c r="S35" s="96"/>
      <c r="V35" s="96"/>
    </row>
    <row r="36" spans="1:22" x14ac:dyDescent="0.25">
      <c r="A36" s="43" t="s">
        <v>41</v>
      </c>
      <c r="B36" s="95" t="s">
        <v>607</v>
      </c>
      <c r="C36" s="95">
        <v>2020</v>
      </c>
      <c r="D36" s="100" t="str">
        <f t="shared" si="0"/>
        <v>Yes</v>
      </c>
      <c r="E36" s="165">
        <v>0.67400000000000004</v>
      </c>
      <c r="F36" s="165">
        <f>IFERROR(VLOOKUP(A:A,'2023 CEP List'!A:G,7,FALSE),0)</f>
        <v>0.67400000000000004</v>
      </c>
      <c r="G36" s="165">
        <f>IFERROR(VLOOKUP(A:A,'2024 CEP List'!A:G,7,FALSE),0)</f>
        <v>0.67400000000000004</v>
      </c>
      <c r="H36" s="165">
        <f>IFERROR(VLOOKUP(A:A,'2025 CEP List'!A:G,7,FALSE),0)</f>
        <v>0.67400000000000004</v>
      </c>
      <c r="I36" s="165">
        <f t="shared" si="3"/>
        <v>0.67400000000000004</v>
      </c>
      <c r="J36" s="165">
        <f t="shared" si="3"/>
        <v>0.67400000000000004</v>
      </c>
      <c r="K36" s="165">
        <f t="shared" si="3"/>
        <v>0.67400000000000004</v>
      </c>
      <c r="L36" s="165">
        <f t="shared" si="3"/>
        <v>0.67400000000000004</v>
      </c>
      <c r="M36" s="165">
        <f t="shared" si="3"/>
        <v>0.67400000000000004</v>
      </c>
      <c r="P36" s="96"/>
      <c r="S36" s="96"/>
      <c r="V36" s="96"/>
    </row>
    <row r="37" spans="1:22" x14ac:dyDescent="0.25">
      <c r="A37" s="43" t="s">
        <v>42</v>
      </c>
      <c r="B37" s="95" t="s">
        <v>608</v>
      </c>
      <c r="D37" s="100" t="str">
        <f t="shared" si="0"/>
        <v>No</v>
      </c>
      <c r="E37" s="165">
        <v>0</v>
      </c>
      <c r="F37" s="165">
        <f>IFERROR(VLOOKUP(A:A,'2023 CEP List'!A:G,7,FALSE),0)</f>
        <v>0</v>
      </c>
      <c r="G37" s="165">
        <f>IFERROR(VLOOKUP(A:A,'2024 CEP List'!A:G,7,FALSE),0)</f>
        <v>0</v>
      </c>
      <c r="H37" s="165">
        <f>IFERROR(VLOOKUP(A:A,'2025 CEP List'!A:G,7,FALSE),0)</f>
        <v>0</v>
      </c>
      <c r="I37" s="165">
        <f t="shared" si="3"/>
        <v>0</v>
      </c>
      <c r="J37" s="165">
        <f t="shared" si="3"/>
        <v>0</v>
      </c>
      <c r="K37" s="165">
        <f t="shared" si="3"/>
        <v>0</v>
      </c>
      <c r="L37" s="165">
        <f t="shared" si="3"/>
        <v>0</v>
      </c>
      <c r="M37" s="165">
        <f t="shared" si="3"/>
        <v>0</v>
      </c>
      <c r="P37" s="96"/>
      <c r="S37" s="96"/>
      <c r="V37" s="96"/>
    </row>
    <row r="38" spans="1:22" x14ac:dyDescent="0.25">
      <c r="A38" s="43" t="s">
        <v>43</v>
      </c>
      <c r="B38" s="95" t="s">
        <v>609</v>
      </c>
      <c r="D38" s="100" t="str">
        <f t="shared" si="0"/>
        <v>No</v>
      </c>
      <c r="E38" s="165">
        <v>0</v>
      </c>
      <c r="F38" s="165">
        <f>IFERROR(VLOOKUP(A:A,'2023 CEP List'!A:G,7,FALSE),0)</f>
        <v>0</v>
      </c>
      <c r="G38" s="165">
        <f>IFERROR(VLOOKUP(A:A,'2024 CEP List'!A:G,7,FALSE),0)</f>
        <v>0</v>
      </c>
      <c r="H38" s="165">
        <f>IFERROR(VLOOKUP(A:A,'2025 CEP List'!A:G,7,FALSE),0)</f>
        <v>0</v>
      </c>
      <c r="I38" s="165">
        <f t="shared" si="3"/>
        <v>0</v>
      </c>
      <c r="J38" s="165">
        <f t="shared" si="3"/>
        <v>0</v>
      </c>
      <c r="K38" s="165">
        <f t="shared" si="3"/>
        <v>0</v>
      </c>
      <c r="L38" s="165">
        <f t="shared" si="3"/>
        <v>0</v>
      </c>
      <c r="M38" s="165">
        <f t="shared" si="3"/>
        <v>0</v>
      </c>
      <c r="P38" s="96"/>
      <c r="S38" s="96"/>
      <c r="V38" s="96"/>
    </row>
    <row r="39" spans="1:22" x14ac:dyDescent="0.25">
      <c r="A39" s="43" t="s">
        <v>44</v>
      </c>
      <c r="B39" s="95" t="s">
        <v>610</v>
      </c>
      <c r="D39" s="100" t="str">
        <f t="shared" si="0"/>
        <v>No</v>
      </c>
      <c r="E39" s="165">
        <v>0</v>
      </c>
      <c r="F39" s="165">
        <f>IFERROR(VLOOKUP(A:A,'2023 CEP List'!A:G,7,FALSE),0)</f>
        <v>0</v>
      </c>
      <c r="G39" s="165">
        <f>IFERROR(VLOOKUP(A:A,'2024 CEP List'!A:G,7,FALSE),0)</f>
        <v>0</v>
      </c>
      <c r="H39" s="165">
        <f>IFERROR(VLOOKUP(A:A,'2025 CEP List'!A:G,7,FALSE),0)</f>
        <v>0</v>
      </c>
      <c r="I39" s="165">
        <f t="shared" si="3"/>
        <v>0</v>
      </c>
      <c r="J39" s="165">
        <f t="shared" si="3"/>
        <v>0</v>
      </c>
      <c r="K39" s="165">
        <f t="shared" si="3"/>
        <v>0</v>
      </c>
      <c r="L39" s="165">
        <f t="shared" si="3"/>
        <v>0</v>
      </c>
      <c r="M39" s="165">
        <f t="shared" si="3"/>
        <v>0</v>
      </c>
      <c r="P39" s="96"/>
      <c r="S39" s="96"/>
      <c r="V39" s="96"/>
    </row>
    <row r="40" spans="1:22" x14ac:dyDescent="0.25">
      <c r="A40" s="43" t="s">
        <v>45</v>
      </c>
      <c r="B40" s="95" t="s">
        <v>611</v>
      </c>
      <c r="D40" s="100" t="str">
        <f t="shared" si="0"/>
        <v>No</v>
      </c>
      <c r="E40" s="165">
        <v>0</v>
      </c>
      <c r="F40" s="165">
        <f>IFERROR(VLOOKUP(A:A,'2023 CEP List'!A:G,7,FALSE),0)</f>
        <v>0</v>
      </c>
      <c r="G40" s="165">
        <f>IFERROR(VLOOKUP(A:A,'2024 CEP List'!A:G,7,FALSE),0)</f>
        <v>0</v>
      </c>
      <c r="H40" s="165">
        <f>IFERROR(VLOOKUP(A:A,'2025 CEP List'!A:G,7,FALSE),0)</f>
        <v>0</v>
      </c>
      <c r="I40" s="165">
        <f t="shared" si="3"/>
        <v>0</v>
      </c>
      <c r="J40" s="165">
        <f t="shared" si="3"/>
        <v>0</v>
      </c>
      <c r="K40" s="165">
        <f t="shared" si="3"/>
        <v>0</v>
      </c>
      <c r="L40" s="165">
        <f t="shared" si="3"/>
        <v>0</v>
      </c>
      <c r="M40" s="165">
        <f t="shared" si="3"/>
        <v>0</v>
      </c>
      <c r="P40" s="96"/>
      <c r="S40" s="96"/>
      <c r="V40" s="96"/>
    </row>
    <row r="41" spans="1:22" x14ac:dyDescent="0.25">
      <c r="A41" s="43" t="s">
        <v>46</v>
      </c>
      <c r="B41" s="95" t="s">
        <v>612</v>
      </c>
      <c r="D41" s="100" t="str">
        <f t="shared" si="0"/>
        <v>No</v>
      </c>
      <c r="E41" s="165">
        <v>0</v>
      </c>
      <c r="F41" s="165">
        <f>IFERROR(VLOOKUP(A:A,'2023 CEP List'!A:G,7,FALSE),0)</f>
        <v>0</v>
      </c>
      <c r="G41" s="165">
        <f>IFERROR(VLOOKUP(A:A,'2024 CEP List'!A:G,7,FALSE),0)</f>
        <v>0</v>
      </c>
      <c r="H41" s="165">
        <f>IFERROR(VLOOKUP(A:A,'2025 CEP List'!A:G,7,FALSE),0)</f>
        <v>0</v>
      </c>
      <c r="I41" s="165">
        <f t="shared" si="3"/>
        <v>0</v>
      </c>
      <c r="J41" s="165">
        <f t="shared" si="3"/>
        <v>0</v>
      </c>
      <c r="K41" s="165">
        <f t="shared" si="3"/>
        <v>0</v>
      </c>
      <c r="L41" s="165">
        <f t="shared" si="3"/>
        <v>0</v>
      </c>
      <c r="M41" s="165">
        <f t="shared" si="3"/>
        <v>0</v>
      </c>
      <c r="P41" s="96"/>
      <c r="S41" s="96"/>
      <c r="V41" s="96"/>
    </row>
    <row r="42" spans="1:22" x14ac:dyDescent="0.25">
      <c r="A42" s="43" t="s">
        <v>47</v>
      </c>
      <c r="B42" s="95" t="s">
        <v>613</v>
      </c>
      <c r="D42" s="100" t="str">
        <f t="shared" si="0"/>
        <v>No</v>
      </c>
      <c r="E42" s="165">
        <v>0</v>
      </c>
      <c r="F42" s="165">
        <f>IFERROR(VLOOKUP(A:A,'2023 CEP List'!A:G,7,FALSE),0)</f>
        <v>0</v>
      </c>
      <c r="G42" s="165">
        <f>IFERROR(VLOOKUP(A:A,'2024 CEP List'!A:G,7,FALSE),0)</f>
        <v>0</v>
      </c>
      <c r="H42" s="165">
        <f>IFERROR(VLOOKUP(A:A,'2025 CEP List'!A:G,7,FALSE),0)</f>
        <v>0</v>
      </c>
      <c r="I42" s="165">
        <f t="shared" si="3"/>
        <v>0</v>
      </c>
      <c r="J42" s="165">
        <f t="shared" si="3"/>
        <v>0</v>
      </c>
      <c r="K42" s="165">
        <f t="shared" si="3"/>
        <v>0</v>
      </c>
      <c r="L42" s="165">
        <f t="shared" si="3"/>
        <v>0</v>
      </c>
      <c r="M42" s="165">
        <f t="shared" si="3"/>
        <v>0</v>
      </c>
      <c r="P42" s="96"/>
      <c r="S42" s="96"/>
      <c r="V42" s="96"/>
    </row>
    <row r="43" spans="1:22" x14ac:dyDescent="0.25">
      <c r="A43" s="43" t="s">
        <v>48</v>
      </c>
      <c r="B43" s="95" t="s">
        <v>614</v>
      </c>
      <c r="C43" s="100">
        <v>2016</v>
      </c>
      <c r="D43" s="100" t="str">
        <f t="shared" si="0"/>
        <v>Yes</v>
      </c>
      <c r="E43" s="165">
        <v>0</v>
      </c>
      <c r="F43" s="165">
        <f>IFERROR(VLOOKUP(A:A,'2023 CEP List'!A:G,7,FALSE),0)</f>
        <v>0.48749999999999999</v>
      </c>
      <c r="G43" s="165">
        <f>IFERROR(VLOOKUP(A:A,'2024 CEP List'!A:G,7,FALSE),0)</f>
        <v>0.48749999999999999</v>
      </c>
      <c r="H43" s="165">
        <f>IFERROR(VLOOKUP(A:A,'2025 CEP List'!A:G,7,FALSE),0)</f>
        <v>0.48749999999999999</v>
      </c>
      <c r="I43" s="165">
        <f t="shared" si="3"/>
        <v>0.48749999999999999</v>
      </c>
      <c r="J43" s="165">
        <f t="shared" si="3"/>
        <v>0.48749999999999999</v>
      </c>
      <c r="K43" s="165">
        <f t="shared" si="3"/>
        <v>0.48749999999999999</v>
      </c>
      <c r="L43" s="165">
        <f t="shared" si="3"/>
        <v>0.48749999999999999</v>
      </c>
      <c r="M43" s="165">
        <f t="shared" si="3"/>
        <v>0.48749999999999999</v>
      </c>
      <c r="P43" s="96"/>
      <c r="S43" s="96"/>
      <c r="V43" s="96"/>
    </row>
    <row r="44" spans="1:22" x14ac:dyDescent="0.25">
      <c r="A44" s="43" t="s">
        <v>49</v>
      </c>
      <c r="B44" s="95" t="s">
        <v>1271</v>
      </c>
      <c r="D44" s="100" t="str">
        <f t="shared" si="0"/>
        <v>No</v>
      </c>
      <c r="E44" s="165">
        <v>0</v>
      </c>
      <c r="F44" s="165">
        <f>IFERROR(VLOOKUP(A:A,'2023 CEP List'!A:G,7,FALSE),0)</f>
        <v>0</v>
      </c>
      <c r="G44" s="165">
        <f>IFERROR(VLOOKUP(A:A,'2024 CEP List'!A:G,7,FALSE),0)</f>
        <v>0</v>
      </c>
      <c r="H44" s="165">
        <f>IFERROR(VLOOKUP(A:A,'2025 CEP List'!A:G,7,FALSE),0)</f>
        <v>0</v>
      </c>
      <c r="I44" s="165">
        <f t="shared" si="3"/>
        <v>0</v>
      </c>
      <c r="J44" s="165">
        <f t="shared" si="3"/>
        <v>0</v>
      </c>
      <c r="K44" s="165">
        <f t="shared" si="3"/>
        <v>0</v>
      </c>
      <c r="L44" s="165">
        <f t="shared" si="3"/>
        <v>0</v>
      </c>
      <c r="M44" s="165">
        <f t="shared" si="3"/>
        <v>0</v>
      </c>
      <c r="P44" s="96"/>
      <c r="S44" s="96"/>
      <c r="V44" s="96"/>
    </row>
    <row r="45" spans="1:22" x14ac:dyDescent="0.25">
      <c r="A45" s="43" t="s">
        <v>50</v>
      </c>
      <c r="B45" s="95" t="s">
        <v>616</v>
      </c>
      <c r="D45" s="100" t="str">
        <f t="shared" si="0"/>
        <v>No</v>
      </c>
      <c r="E45" s="165">
        <v>0</v>
      </c>
      <c r="F45" s="165">
        <f>IFERROR(VLOOKUP(A:A,'2023 CEP List'!A:G,7,FALSE),0)</f>
        <v>0</v>
      </c>
      <c r="G45" s="165">
        <f>IFERROR(VLOOKUP(A:A,'2024 CEP List'!A:G,7,FALSE),0)</f>
        <v>0</v>
      </c>
      <c r="H45" s="165">
        <f>IFERROR(VLOOKUP(A:A,'2025 CEP List'!A:G,7,FALSE),0)</f>
        <v>0</v>
      </c>
      <c r="I45" s="165">
        <f t="shared" si="3"/>
        <v>0</v>
      </c>
      <c r="J45" s="165">
        <f t="shared" si="3"/>
        <v>0</v>
      </c>
      <c r="K45" s="165">
        <f t="shared" si="3"/>
        <v>0</v>
      </c>
      <c r="L45" s="165">
        <f t="shared" si="3"/>
        <v>0</v>
      </c>
      <c r="M45" s="165">
        <f t="shared" si="3"/>
        <v>0</v>
      </c>
      <c r="P45" s="96"/>
      <c r="S45" s="96"/>
      <c r="V45" s="96"/>
    </row>
    <row r="46" spans="1:22" x14ac:dyDescent="0.25">
      <c r="A46" s="43" t="s">
        <v>51</v>
      </c>
      <c r="B46" s="95" t="s">
        <v>617</v>
      </c>
      <c r="D46" s="100" t="str">
        <f t="shared" si="0"/>
        <v>No</v>
      </c>
      <c r="E46" s="165">
        <v>0</v>
      </c>
      <c r="F46" s="165">
        <f>IFERROR(VLOOKUP(A:A,'2023 CEP List'!A:G,7,FALSE),0)</f>
        <v>0</v>
      </c>
      <c r="G46" s="165">
        <f>IFERROR(VLOOKUP(A:A,'2024 CEP List'!A:G,7,FALSE),0)</f>
        <v>0</v>
      </c>
      <c r="H46" s="165">
        <f>IFERROR(VLOOKUP(A:A,'2025 CEP List'!A:G,7,FALSE),0)</f>
        <v>0</v>
      </c>
      <c r="I46" s="165">
        <f t="shared" si="3"/>
        <v>0</v>
      </c>
      <c r="J46" s="165">
        <f t="shared" si="3"/>
        <v>0</v>
      </c>
      <c r="K46" s="165">
        <f t="shared" si="3"/>
        <v>0</v>
      </c>
      <c r="L46" s="165">
        <f t="shared" si="3"/>
        <v>0</v>
      </c>
      <c r="M46" s="165">
        <f t="shared" si="3"/>
        <v>0</v>
      </c>
      <c r="P46" s="96"/>
      <c r="S46" s="96"/>
      <c r="V46" s="96"/>
    </row>
    <row r="47" spans="1:22" x14ac:dyDescent="0.25">
      <c r="A47" s="43" t="s">
        <v>52</v>
      </c>
      <c r="B47" s="95" t="s">
        <v>618</v>
      </c>
      <c r="C47" s="100">
        <v>2017</v>
      </c>
      <c r="D47" s="100" t="str">
        <f t="shared" si="0"/>
        <v>Yes</v>
      </c>
      <c r="E47" s="165">
        <v>0.65869999999999995</v>
      </c>
      <c r="F47" s="165">
        <f>IFERROR(VLOOKUP(A:A,'2023 CEP List'!A:G,7,FALSE),0)</f>
        <v>0.65869999999999995</v>
      </c>
      <c r="G47" s="165">
        <f>IFERROR(VLOOKUP(A:A,'2024 CEP List'!A:G,7,FALSE),0)</f>
        <v>0.65869999999999995</v>
      </c>
      <c r="H47" s="165">
        <f>IFERROR(VLOOKUP(A:A,'2025 CEP List'!A:G,7,FALSE),0)</f>
        <v>0.65869999999999995</v>
      </c>
      <c r="I47" s="165">
        <f t="shared" si="3"/>
        <v>0.65869999999999995</v>
      </c>
      <c r="J47" s="165">
        <f t="shared" si="3"/>
        <v>0.65869999999999995</v>
      </c>
      <c r="K47" s="165">
        <f t="shared" si="3"/>
        <v>0.65869999999999995</v>
      </c>
      <c r="L47" s="165">
        <f t="shared" si="3"/>
        <v>0.65869999999999995</v>
      </c>
      <c r="M47" s="165">
        <f t="shared" si="3"/>
        <v>0.65869999999999995</v>
      </c>
      <c r="P47" s="96"/>
      <c r="S47" s="96"/>
      <c r="V47" s="96"/>
    </row>
    <row r="48" spans="1:22" x14ac:dyDescent="0.25">
      <c r="A48" s="43" t="s">
        <v>53</v>
      </c>
      <c r="B48" s="95" t="s">
        <v>619</v>
      </c>
      <c r="D48" s="100" t="str">
        <f t="shared" si="0"/>
        <v>No</v>
      </c>
      <c r="E48" s="165">
        <v>0</v>
      </c>
      <c r="F48" s="165">
        <f>IFERROR(VLOOKUP(A:A,'2023 CEP List'!A:G,7,FALSE),0)</f>
        <v>0</v>
      </c>
      <c r="G48" s="165">
        <f>IFERROR(VLOOKUP(A:A,'2024 CEP List'!A:G,7,FALSE),0)</f>
        <v>0</v>
      </c>
      <c r="H48" s="165">
        <f>IFERROR(VLOOKUP(A:A,'2025 CEP List'!A:G,7,FALSE),0)</f>
        <v>0</v>
      </c>
      <c r="I48" s="165">
        <f t="shared" si="3"/>
        <v>0</v>
      </c>
      <c r="J48" s="165">
        <f t="shared" si="3"/>
        <v>0</v>
      </c>
      <c r="K48" s="165">
        <f t="shared" si="3"/>
        <v>0</v>
      </c>
      <c r="L48" s="165">
        <f t="shared" si="3"/>
        <v>0</v>
      </c>
      <c r="M48" s="165">
        <f t="shared" si="3"/>
        <v>0</v>
      </c>
      <c r="P48" s="96"/>
      <c r="S48" s="96"/>
      <c r="V48" s="96"/>
    </row>
    <row r="49" spans="1:22" x14ac:dyDescent="0.25">
      <c r="A49" s="43" t="s">
        <v>54</v>
      </c>
      <c r="B49" s="95" t="s">
        <v>620</v>
      </c>
      <c r="C49" s="95">
        <v>2018</v>
      </c>
      <c r="D49" s="100" t="str">
        <f t="shared" si="0"/>
        <v>Yes</v>
      </c>
      <c r="E49" s="165">
        <v>0.70589999999999997</v>
      </c>
      <c r="F49" s="165">
        <f>IFERROR(VLOOKUP(A:A,'2023 CEP List'!A:G,7,FALSE),0)</f>
        <v>0.70589999999999997</v>
      </c>
      <c r="G49" s="165">
        <f>IFERROR(VLOOKUP(A:A,'2024 CEP List'!A:G,7,FALSE),0)</f>
        <v>0.70589999999999997</v>
      </c>
      <c r="H49" s="165">
        <f>IFERROR(VLOOKUP(A:A,'2025 CEP List'!A:G,7,FALSE),0)</f>
        <v>0.70589999999999997</v>
      </c>
      <c r="I49" s="165">
        <f t="shared" si="3"/>
        <v>0.70589999999999997</v>
      </c>
      <c r="J49" s="165">
        <f t="shared" si="3"/>
        <v>0.70589999999999997</v>
      </c>
      <c r="K49" s="165">
        <f t="shared" si="3"/>
        <v>0.70589999999999997</v>
      </c>
      <c r="L49" s="165">
        <f t="shared" si="3"/>
        <v>0.70589999999999997</v>
      </c>
      <c r="M49" s="165">
        <f t="shared" si="3"/>
        <v>0.70589999999999997</v>
      </c>
      <c r="P49" s="96"/>
      <c r="S49" s="96"/>
      <c r="V49" s="96"/>
    </row>
    <row r="50" spans="1:22" x14ac:dyDescent="0.25">
      <c r="A50" s="43" t="s">
        <v>55</v>
      </c>
      <c r="B50" s="95" t="s">
        <v>621</v>
      </c>
      <c r="D50" s="100" t="str">
        <f t="shared" si="0"/>
        <v>No</v>
      </c>
      <c r="E50" s="165">
        <v>0.6633</v>
      </c>
      <c r="F50" s="165">
        <f>IFERROR(VLOOKUP(A:A,'2023 CEP List'!A:G,7,FALSE),0)</f>
        <v>0</v>
      </c>
      <c r="G50" s="165">
        <f>IFERROR(VLOOKUP(A:A,'2024 CEP List'!A:G,7,FALSE),0)</f>
        <v>0</v>
      </c>
      <c r="H50" s="165">
        <f>IFERROR(VLOOKUP(A:A,'2025 CEP List'!A:G,7,FALSE),0)</f>
        <v>0</v>
      </c>
      <c r="I50" s="165">
        <f t="shared" si="3"/>
        <v>0</v>
      </c>
      <c r="J50" s="165">
        <f t="shared" si="3"/>
        <v>0</v>
      </c>
      <c r="K50" s="165">
        <f t="shared" si="3"/>
        <v>0</v>
      </c>
      <c r="L50" s="165">
        <f t="shared" si="3"/>
        <v>0</v>
      </c>
      <c r="M50" s="165">
        <f t="shared" si="3"/>
        <v>0</v>
      </c>
      <c r="P50" s="96"/>
      <c r="S50" s="96"/>
      <c r="V50" s="96"/>
    </row>
    <row r="51" spans="1:22" x14ac:dyDescent="0.25">
      <c r="A51" s="43" t="s">
        <v>56</v>
      </c>
      <c r="B51" s="95" t="s">
        <v>622</v>
      </c>
      <c r="D51" s="100" t="str">
        <f t="shared" si="0"/>
        <v>No</v>
      </c>
      <c r="E51" s="165">
        <v>0</v>
      </c>
      <c r="F51" s="165">
        <f>IFERROR(VLOOKUP(A:A,'2023 CEP List'!A:G,7,FALSE),0)</f>
        <v>0</v>
      </c>
      <c r="G51" s="165">
        <f>IFERROR(VLOOKUP(A:A,'2024 CEP List'!A:G,7,FALSE),0)</f>
        <v>0</v>
      </c>
      <c r="H51" s="165">
        <f>IFERROR(VLOOKUP(A:A,'2025 CEP List'!A:G,7,FALSE),0)</f>
        <v>0</v>
      </c>
      <c r="I51" s="165">
        <f t="shared" ref="I51:M66" si="4">H51</f>
        <v>0</v>
      </c>
      <c r="J51" s="165">
        <f t="shared" si="4"/>
        <v>0</v>
      </c>
      <c r="K51" s="165">
        <f t="shared" si="4"/>
        <v>0</v>
      </c>
      <c r="L51" s="165">
        <f t="shared" si="4"/>
        <v>0</v>
      </c>
      <c r="M51" s="165">
        <f t="shared" si="4"/>
        <v>0</v>
      </c>
      <c r="P51" s="96"/>
      <c r="S51" s="96"/>
      <c r="V51" s="96"/>
    </row>
    <row r="52" spans="1:22" x14ac:dyDescent="0.25">
      <c r="A52" s="43" t="s">
        <v>57</v>
      </c>
      <c r="B52" s="95" t="s">
        <v>623</v>
      </c>
      <c r="D52" s="100" t="str">
        <f t="shared" si="0"/>
        <v>No</v>
      </c>
      <c r="E52" s="165">
        <v>0</v>
      </c>
      <c r="F52" s="165">
        <f>IFERROR(VLOOKUP(A:A,'2023 CEP List'!A:G,7,FALSE),0)</f>
        <v>0</v>
      </c>
      <c r="G52" s="165">
        <f>IFERROR(VLOOKUP(A:A,'2024 CEP List'!A:G,7,FALSE),0)</f>
        <v>0</v>
      </c>
      <c r="H52" s="165">
        <f>IFERROR(VLOOKUP(A:A,'2025 CEP List'!A:G,7,FALSE),0)</f>
        <v>0</v>
      </c>
      <c r="I52" s="165">
        <f t="shared" si="4"/>
        <v>0</v>
      </c>
      <c r="J52" s="165">
        <f t="shared" si="4"/>
        <v>0</v>
      </c>
      <c r="K52" s="165">
        <f t="shared" si="4"/>
        <v>0</v>
      </c>
      <c r="L52" s="165">
        <f t="shared" si="4"/>
        <v>0</v>
      </c>
      <c r="M52" s="165">
        <f t="shared" si="4"/>
        <v>0</v>
      </c>
      <c r="P52" s="96"/>
      <c r="S52" s="96"/>
      <c r="V52" s="96"/>
    </row>
    <row r="53" spans="1:22" x14ac:dyDescent="0.25">
      <c r="A53" s="43" t="s">
        <v>500</v>
      </c>
      <c r="B53" s="95" t="s">
        <v>624</v>
      </c>
      <c r="D53" s="100" t="str">
        <f t="shared" si="0"/>
        <v>No</v>
      </c>
      <c r="E53" s="165">
        <v>0</v>
      </c>
      <c r="F53" s="165">
        <f>IFERROR(VLOOKUP(A:A,'2023 CEP List'!A:G,7,FALSE),0)</f>
        <v>0</v>
      </c>
      <c r="G53" s="165">
        <f>IFERROR(VLOOKUP(A:A,'2024 CEP List'!A:G,7,FALSE),0)</f>
        <v>0</v>
      </c>
      <c r="H53" s="165">
        <f>IFERROR(VLOOKUP(A:A,'2025 CEP List'!A:G,7,FALSE),0)</f>
        <v>0</v>
      </c>
      <c r="I53" s="165">
        <f t="shared" si="4"/>
        <v>0</v>
      </c>
      <c r="J53" s="165">
        <f t="shared" si="4"/>
        <v>0</v>
      </c>
      <c r="K53" s="165">
        <f t="shared" si="4"/>
        <v>0</v>
      </c>
      <c r="L53" s="165">
        <f t="shared" si="4"/>
        <v>0</v>
      </c>
      <c r="M53" s="165">
        <f t="shared" si="4"/>
        <v>0</v>
      </c>
      <c r="P53" s="96"/>
      <c r="S53" s="96"/>
      <c r="V53" s="96"/>
    </row>
    <row r="54" spans="1:22" x14ac:dyDescent="0.25">
      <c r="A54" s="43" t="s">
        <v>501</v>
      </c>
      <c r="B54" s="95" t="s">
        <v>625</v>
      </c>
      <c r="D54" s="100" t="str">
        <f t="shared" si="0"/>
        <v>No</v>
      </c>
      <c r="E54" s="165">
        <v>0</v>
      </c>
      <c r="F54" s="165">
        <f>IFERROR(VLOOKUP(A:A,'2023 CEP List'!A:G,7,FALSE),0)</f>
        <v>0</v>
      </c>
      <c r="G54" s="165">
        <f>IFERROR(VLOOKUP(A:A,'2024 CEP List'!A:G,7,FALSE),0)</f>
        <v>0</v>
      </c>
      <c r="H54" s="165">
        <f>IFERROR(VLOOKUP(A:A,'2025 CEP List'!A:G,7,FALSE),0)</f>
        <v>0</v>
      </c>
      <c r="I54" s="165">
        <f t="shared" si="4"/>
        <v>0</v>
      </c>
      <c r="J54" s="165">
        <f t="shared" si="4"/>
        <v>0</v>
      </c>
      <c r="K54" s="165">
        <f t="shared" si="4"/>
        <v>0</v>
      </c>
      <c r="L54" s="165">
        <f t="shared" si="4"/>
        <v>0</v>
      </c>
      <c r="M54" s="165">
        <f t="shared" si="4"/>
        <v>0</v>
      </c>
      <c r="P54" s="96"/>
      <c r="S54" s="96"/>
      <c r="V54" s="96"/>
    </row>
    <row r="55" spans="1:22" x14ac:dyDescent="0.25">
      <c r="A55" s="43" t="s">
        <v>58</v>
      </c>
      <c r="B55" s="95" t="s">
        <v>626</v>
      </c>
      <c r="D55" s="100" t="str">
        <f t="shared" si="0"/>
        <v>No</v>
      </c>
      <c r="E55" s="165">
        <v>0</v>
      </c>
      <c r="F55" s="165">
        <f>IFERROR(VLOOKUP(A:A,'2023 CEP List'!A:G,7,FALSE),0)</f>
        <v>0</v>
      </c>
      <c r="G55" s="165">
        <f>IFERROR(VLOOKUP(A:A,'2024 CEP List'!A:G,7,FALSE),0)</f>
        <v>0</v>
      </c>
      <c r="H55" s="165">
        <f>IFERROR(VLOOKUP(A:A,'2025 CEP List'!A:G,7,FALSE),0)</f>
        <v>0</v>
      </c>
      <c r="I55" s="165">
        <f t="shared" si="4"/>
        <v>0</v>
      </c>
      <c r="J55" s="165">
        <f t="shared" si="4"/>
        <v>0</v>
      </c>
      <c r="K55" s="165">
        <f t="shared" si="4"/>
        <v>0</v>
      </c>
      <c r="L55" s="165">
        <f t="shared" si="4"/>
        <v>0</v>
      </c>
      <c r="M55" s="165">
        <f t="shared" si="4"/>
        <v>0</v>
      </c>
      <c r="P55" s="96"/>
      <c r="S55" s="96"/>
      <c r="V55" s="96"/>
    </row>
    <row r="56" spans="1:22" x14ac:dyDescent="0.25">
      <c r="A56" s="43" t="s">
        <v>502</v>
      </c>
      <c r="B56" s="95" t="s">
        <v>627</v>
      </c>
      <c r="D56" s="100" t="str">
        <f t="shared" si="0"/>
        <v>No</v>
      </c>
      <c r="E56" s="165">
        <v>0</v>
      </c>
      <c r="F56" s="165">
        <f>IFERROR(VLOOKUP(A:A,'2023 CEP List'!A:G,7,FALSE),0)</f>
        <v>0</v>
      </c>
      <c r="G56" s="165">
        <f>IFERROR(VLOOKUP(A:A,'2024 CEP List'!A:G,7,FALSE),0)</f>
        <v>0</v>
      </c>
      <c r="H56" s="165">
        <f>IFERROR(VLOOKUP(A:A,'2025 CEP List'!A:G,7,FALSE),0)</f>
        <v>0</v>
      </c>
      <c r="I56" s="165">
        <f t="shared" si="4"/>
        <v>0</v>
      </c>
      <c r="J56" s="165">
        <f t="shared" si="4"/>
        <v>0</v>
      </c>
      <c r="K56" s="165">
        <f t="shared" si="4"/>
        <v>0</v>
      </c>
      <c r="L56" s="165">
        <f t="shared" si="4"/>
        <v>0</v>
      </c>
      <c r="M56" s="165">
        <f t="shared" si="4"/>
        <v>0</v>
      </c>
      <c r="P56" s="96"/>
      <c r="S56" s="96"/>
      <c r="V56" s="96"/>
    </row>
    <row r="57" spans="1:22" x14ac:dyDescent="0.25">
      <c r="A57" s="43" t="s">
        <v>59</v>
      </c>
      <c r="B57" s="95" t="s">
        <v>628</v>
      </c>
      <c r="D57" s="100" t="str">
        <f t="shared" si="0"/>
        <v>No</v>
      </c>
      <c r="E57" s="165">
        <v>0</v>
      </c>
      <c r="F57" s="165">
        <f>IFERROR(VLOOKUP(A:A,'2023 CEP List'!A:G,7,FALSE),0)</f>
        <v>0</v>
      </c>
      <c r="G57" s="165">
        <f>IFERROR(VLOOKUP(A:A,'2024 CEP List'!A:G,7,FALSE),0)</f>
        <v>0</v>
      </c>
      <c r="H57" s="165">
        <f>IFERROR(VLOOKUP(A:A,'2025 CEP List'!A:G,7,FALSE),0)</f>
        <v>0</v>
      </c>
      <c r="I57" s="165">
        <f t="shared" si="4"/>
        <v>0</v>
      </c>
      <c r="J57" s="165">
        <f t="shared" si="4"/>
        <v>0</v>
      </c>
      <c r="K57" s="165">
        <f t="shared" si="4"/>
        <v>0</v>
      </c>
      <c r="L57" s="165">
        <f t="shared" si="4"/>
        <v>0</v>
      </c>
      <c r="M57" s="165">
        <f t="shared" si="4"/>
        <v>0</v>
      </c>
      <c r="P57" s="96"/>
      <c r="S57" s="96"/>
      <c r="V57" s="96"/>
    </row>
    <row r="58" spans="1:22" x14ac:dyDescent="0.25">
      <c r="A58" s="43" t="s">
        <v>503</v>
      </c>
      <c r="B58" s="95" t="s">
        <v>629</v>
      </c>
      <c r="C58" s="95">
        <v>2020</v>
      </c>
      <c r="D58" s="100" t="str">
        <f t="shared" si="0"/>
        <v>No</v>
      </c>
      <c r="E58" s="165">
        <v>0.75129999999999997</v>
      </c>
      <c r="F58" s="165">
        <f>IFERROR(VLOOKUP(A:A,'2023 CEP List'!A:G,7,FALSE),0)</f>
        <v>0.75129999999999997</v>
      </c>
      <c r="G58" s="165">
        <f>IFERROR(VLOOKUP(A:A,'2024 CEP List'!A:G,7,FALSE),0)</f>
        <v>0</v>
      </c>
      <c r="H58" s="165">
        <f>IFERROR(VLOOKUP(A:A,'2025 CEP List'!A:G,7,FALSE),0)</f>
        <v>0</v>
      </c>
      <c r="I58" s="165">
        <f t="shared" si="4"/>
        <v>0</v>
      </c>
      <c r="J58" s="165">
        <f t="shared" si="4"/>
        <v>0</v>
      </c>
      <c r="K58" s="165">
        <f t="shared" si="4"/>
        <v>0</v>
      </c>
      <c r="L58" s="165">
        <f t="shared" si="4"/>
        <v>0</v>
      </c>
      <c r="M58" s="165">
        <f t="shared" si="4"/>
        <v>0</v>
      </c>
      <c r="P58" s="96"/>
      <c r="S58" s="96"/>
      <c r="V58" s="96"/>
    </row>
    <row r="59" spans="1:22" x14ac:dyDescent="0.25">
      <c r="A59" s="43" t="s">
        <v>60</v>
      </c>
      <c r="B59" s="95" t="s">
        <v>630</v>
      </c>
      <c r="D59" s="100" t="str">
        <f t="shared" si="0"/>
        <v>No</v>
      </c>
      <c r="E59" s="165">
        <v>0</v>
      </c>
      <c r="F59" s="165">
        <f>IFERROR(VLOOKUP(A:A,'2023 CEP List'!A:G,7,FALSE),0)</f>
        <v>0</v>
      </c>
      <c r="G59" s="165">
        <f>IFERROR(VLOOKUP(A:A,'2024 CEP List'!A:G,7,FALSE),0)</f>
        <v>0</v>
      </c>
      <c r="H59" s="165">
        <f>IFERROR(VLOOKUP(A:A,'2025 CEP List'!A:G,7,FALSE),0)</f>
        <v>0</v>
      </c>
      <c r="I59" s="165">
        <f t="shared" si="4"/>
        <v>0</v>
      </c>
      <c r="J59" s="165">
        <f t="shared" si="4"/>
        <v>0</v>
      </c>
      <c r="K59" s="165">
        <f t="shared" si="4"/>
        <v>0</v>
      </c>
      <c r="L59" s="165">
        <f t="shared" si="4"/>
        <v>0</v>
      </c>
      <c r="M59" s="165">
        <f t="shared" si="4"/>
        <v>0</v>
      </c>
      <c r="P59" s="96"/>
      <c r="S59" s="96"/>
      <c r="V59" s="96"/>
    </row>
    <row r="60" spans="1:22" x14ac:dyDescent="0.25">
      <c r="A60" s="43" t="s">
        <v>61</v>
      </c>
      <c r="B60" s="95" t="s">
        <v>631</v>
      </c>
      <c r="D60" s="100" t="str">
        <f t="shared" si="0"/>
        <v>No</v>
      </c>
      <c r="E60" s="165">
        <v>0</v>
      </c>
      <c r="F60" s="165">
        <f>IFERROR(VLOOKUP(A:A,'2023 CEP List'!A:G,7,FALSE),0)</f>
        <v>0</v>
      </c>
      <c r="G60" s="165">
        <f>IFERROR(VLOOKUP(A:A,'2024 CEP List'!A:G,7,FALSE),0)</f>
        <v>0</v>
      </c>
      <c r="H60" s="165">
        <f>IFERROR(VLOOKUP(A:A,'2025 CEP List'!A:G,7,FALSE),0)</f>
        <v>0</v>
      </c>
      <c r="I60" s="165">
        <f t="shared" si="4"/>
        <v>0</v>
      </c>
      <c r="J60" s="165">
        <f t="shared" si="4"/>
        <v>0</v>
      </c>
      <c r="K60" s="165">
        <f t="shared" si="4"/>
        <v>0</v>
      </c>
      <c r="L60" s="165">
        <f t="shared" si="4"/>
        <v>0</v>
      </c>
      <c r="M60" s="165">
        <f t="shared" si="4"/>
        <v>0</v>
      </c>
      <c r="P60" s="96"/>
      <c r="S60" s="96"/>
      <c r="V60" s="96"/>
    </row>
    <row r="61" spans="1:22" x14ac:dyDescent="0.25">
      <c r="A61" s="43" t="s">
        <v>62</v>
      </c>
      <c r="B61" s="95" t="s">
        <v>632</v>
      </c>
      <c r="D61" s="100" t="str">
        <f t="shared" si="0"/>
        <v>No</v>
      </c>
      <c r="E61" s="165">
        <v>0</v>
      </c>
      <c r="F61" s="165">
        <f>IFERROR(VLOOKUP(A:A,'2023 CEP List'!A:G,7,FALSE),0)</f>
        <v>0</v>
      </c>
      <c r="G61" s="165">
        <f>IFERROR(VLOOKUP(A:A,'2024 CEP List'!A:G,7,FALSE),0)</f>
        <v>0</v>
      </c>
      <c r="H61" s="165">
        <f>IFERROR(VLOOKUP(A:A,'2025 CEP List'!A:G,7,FALSE),0)</f>
        <v>0</v>
      </c>
      <c r="I61" s="165">
        <f t="shared" si="4"/>
        <v>0</v>
      </c>
      <c r="J61" s="165">
        <f t="shared" si="4"/>
        <v>0</v>
      </c>
      <c r="K61" s="165">
        <f t="shared" si="4"/>
        <v>0</v>
      </c>
      <c r="L61" s="165">
        <f t="shared" si="4"/>
        <v>0</v>
      </c>
      <c r="M61" s="165">
        <f t="shared" si="4"/>
        <v>0</v>
      </c>
      <c r="P61" s="96"/>
      <c r="S61" s="96"/>
      <c r="V61" s="96"/>
    </row>
    <row r="62" spans="1:22" x14ac:dyDescent="0.25">
      <c r="A62" s="43" t="s">
        <v>63</v>
      </c>
      <c r="B62" s="95" t="s">
        <v>633</v>
      </c>
      <c r="D62" s="100" t="str">
        <f t="shared" si="0"/>
        <v>No</v>
      </c>
      <c r="E62" s="165">
        <v>0</v>
      </c>
      <c r="F62" s="165">
        <f>IFERROR(VLOOKUP(A:A,'2023 CEP List'!A:G,7,FALSE),0)</f>
        <v>0</v>
      </c>
      <c r="G62" s="165">
        <f>IFERROR(VLOOKUP(A:A,'2024 CEP List'!A:G,7,FALSE),0)</f>
        <v>0</v>
      </c>
      <c r="H62" s="165">
        <f>IFERROR(VLOOKUP(A:A,'2025 CEP List'!A:G,7,FALSE),0)</f>
        <v>0</v>
      </c>
      <c r="I62" s="165">
        <f t="shared" si="4"/>
        <v>0</v>
      </c>
      <c r="J62" s="165">
        <f t="shared" si="4"/>
        <v>0</v>
      </c>
      <c r="K62" s="165">
        <f t="shared" si="4"/>
        <v>0</v>
      </c>
      <c r="L62" s="165">
        <f t="shared" si="4"/>
        <v>0</v>
      </c>
      <c r="M62" s="165">
        <f t="shared" si="4"/>
        <v>0</v>
      </c>
      <c r="P62" s="96"/>
      <c r="S62" s="96"/>
      <c r="V62" s="96"/>
    </row>
    <row r="63" spans="1:22" x14ac:dyDescent="0.25">
      <c r="A63" s="43" t="s">
        <v>64</v>
      </c>
      <c r="B63" s="95" t="s">
        <v>634</v>
      </c>
      <c r="D63" s="100" t="str">
        <f t="shared" si="0"/>
        <v>No</v>
      </c>
      <c r="E63" s="165">
        <v>0</v>
      </c>
      <c r="F63" s="165">
        <f>IFERROR(VLOOKUP(A:A,'2023 CEP List'!A:G,7,FALSE),0)</f>
        <v>0</v>
      </c>
      <c r="G63" s="165">
        <f>IFERROR(VLOOKUP(A:A,'2024 CEP List'!A:G,7,FALSE),0)</f>
        <v>0</v>
      </c>
      <c r="H63" s="165">
        <f>IFERROR(VLOOKUP(A:A,'2025 CEP List'!A:G,7,FALSE),0)</f>
        <v>0</v>
      </c>
      <c r="I63" s="165">
        <f t="shared" si="4"/>
        <v>0</v>
      </c>
      <c r="J63" s="165">
        <f t="shared" si="4"/>
        <v>0</v>
      </c>
      <c r="K63" s="165">
        <f t="shared" si="4"/>
        <v>0</v>
      </c>
      <c r="L63" s="165">
        <f t="shared" si="4"/>
        <v>0</v>
      </c>
      <c r="M63" s="165">
        <f t="shared" si="4"/>
        <v>0</v>
      </c>
      <c r="P63" s="96"/>
      <c r="S63" s="96"/>
      <c r="V63" s="96"/>
    </row>
    <row r="64" spans="1:22" x14ac:dyDescent="0.25">
      <c r="A64" s="43" t="s">
        <v>65</v>
      </c>
      <c r="B64" s="95" t="s">
        <v>635</v>
      </c>
      <c r="D64" s="100" t="str">
        <f t="shared" si="0"/>
        <v>No</v>
      </c>
      <c r="E64" s="165">
        <v>0</v>
      </c>
      <c r="F64" s="165">
        <f>IFERROR(VLOOKUP(A:A,'2023 CEP List'!A:G,7,FALSE),0)</f>
        <v>0</v>
      </c>
      <c r="G64" s="165">
        <f>IFERROR(VLOOKUP(A:A,'2024 CEP List'!A:G,7,FALSE),0)</f>
        <v>0</v>
      </c>
      <c r="H64" s="165">
        <f>IFERROR(VLOOKUP(A:A,'2025 CEP List'!A:G,7,FALSE),0)</f>
        <v>0</v>
      </c>
      <c r="I64" s="165">
        <f t="shared" si="4"/>
        <v>0</v>
      </c>
      <c r="J64" s="165">
        <f t="shared" si="4"/>
        <v>0</v>
      </c>
      <c r="K64" s="165">
        <f t="shared" si="4"/>
        <v>0</v>
      </c>
      <c r="L64" s="165">
        <f t="shared" si="4"/>
        <v>0</v>
      </c>
      <c r="M64" s="165">
        <f t="shared" si="4"/>
        <v>0</v>
      </c>
      <c r="P64" s="96"/>
      <c r="S64" s="96"/>
      <c r="V64" s="96"/>
    </row>
    <row r="65" spans="1:22" x14ac:dyDescent="0.25">
      <c r="A65" s="43" t="s">
        <v>66</v>
      </c>
      <c r="B65" s="95" t="s">
        <v>636</v>
      </c>
      <c r="D65" s="100" t="str">
        <f t="shared" si="0"/>
        <v>Yes</v>
      </c>
      <c r="E65" s="165">
        <v>0</v>
      </c>
      <c r="F65" s="165">
        <f>IFERROR(VLOOKUP(A:A,'2023 CEP List'!A:G,7,FALSE),0)</f>
        <v>0</v>
      </c>
      <c r="G65" s="165">
        <f>IFERROR(VLOOKUP(A:A,'2024 CEP List'!A:G,7,FALSE),0)</f>
        <v>0.6845</v>
      </c>
      <c r="H65" s="165">
        <f>IFERROR(VLOOKUP(A:A,'2025 CEP List'!A:G,7,FALSE),0)</f>
        <v>0.6845</v>
      </c>
      <c r="I65" s="165">
        <f t="shared" si="4"/>
        <v>0.6845</v>
      </c>
      <c r="J65" s="165">
        <f t="shared" si="4"/>
        <v>0.6845</v>
      </c>
      <c r="K65" s="165">
        <f t="shared" si="4"/>
        <v>0.6845</v>
      </c>
      <c r="L65" s="165">
        <f t="shared" si="4"/>
        <v>0.6845</v>
      </c>
      <c r="M65" s="165">
        <f t="shared" si="4"/>
        <v>0.6845</v>
      </c>
      <c r="P65" s="96"/>
      <c r="S65" s="96"/>
      <c r="V65" s="96"/>
    </row>
    <row r="66" spans="1:22" x14ac:dyDescent="0.25">
      <c r="A66" s="43" t="s">
        <v>67</v>
      </c>
      <c r="B66" s="95" t="s">
        <v>637</v>
      </c>
      <c r="C66" s="100">
        <v>2015</v>
      </c>
      <c r="D66" s="100" t="str">
        <f t="shared" si="0"/>
        <v>No</v>
      </c>
      <c r="E66" s="165">
        <v>0.83309999999999995</v>
      </c>
      <c r="F66" s="165">
        <f>IFERROR(VLOOKUP(A:A,'2023 CEP List'!A:G,7,FALSE),0)</f>
        <v>0</v>
      </c>
      <c r="G66" s="165">
        <f>IFERROR(VLOOKUP(A:A,'2024 CEP List'!A:G,7,FALSE),0)</f>
        <v>0</v>
      </c>
      <c r="H66" s="165">
        <f>IFERROR(VLOOKUP(A:A,'2025 CEP List'!A:G,7,FALSE),0)</f>
        <v>0</v>
      </c>
      <c r="I66" s="165">
        <f t="shared" si="4"/>
        <v>0</v>
      </c>
      <c r="J66" s="165">
        <f t="shared" si="4"/>
        <v>0</v>
      </c>
      <c r="K66" s="165">
        <f t="shared" si="4"/>
        <v>0</v>
      </c>
      <c r="L66" s="165">
        <f t="shared" si="4"/>
        <v>0</v>
      </c>
      <c r="M66" s="165">
        <f t="shared" si="4"/>
        <v>0</v>
      </c>
      <c r="P66" s="96"/>
      <c r="S66" s="96"/>
      <c r="V66" s="96"/>
    </row>
    <row r="67" spans="1:22" x14ac:dyDescent="0.25">
      <c r="A67" s="43" t="s">
        <v>68</v>
      </c>
      <c r="B67" s="95" t="s">
        <v>638</v>
      </c>
      <c r="D67" s="100" t="str">
        <f t="shared" ref="D67:D130" si="5">IF(H67&gt;0,"Yes","No")</f>
        <v>No</v>
      </c>
      <c r="E67" s="165">
        <v>0</v>
      </c>
      <c r="F67" s="165">
        <f>IFERROR(VLOOKUP(A:A,'2023 CEP List'!A:G,7,FALSE),0)</f>
        <v>0</v>
      </c>
      <c r="G67" s="165">
        <f>IFERROR(VLOOKUP(A:A,'2024 CEP List'!A:G,7,FALSE),0)</f>
        <v>0</v>
      </c>
      <c r="H67" s="165">
        <f>IFERROR(VLOOKUP(A:A,'2025 CEP List'!A:G,7,FALSE),0)</f>
        <v>0</v>
      </c>
      <c r="I67" s="165">
        <f t="shared" ref="I67:M82" si="6">H67</f>
        <v>0</v>
      </c>
      <c r="J67" s="165">
        <f t="shared" si="6"/>
        <v>0</v>
      </c>
      <c r="K67" s="165">
        <f t="shared" si="6"/>
        <v>0</v>
      </c>
      <c r="L67" s="165">
        <f t="shared" si="6"/>
        <v>0</v>
      </c>
      <c r="M67" s="165">
        <f t="shared" si="6"/>
        <v>0</v>
      </c>
      <c r="P67" s="96"/>
      <c r="S67" s="96"/>
      <c r="V67" s="96"/>
    </row>
    <row r="68" spans="1:22" x14ac:dyDescent="0.25">
      <c r="A68" s="43" t="s">
        <v>69</v>
      </c>
      <c r="B68" s="95" t="s">
        <v>639</v>
      </c>
      <c r="C68" s="100">
        <v>2017</v>
      </c>
      <c r="D68" s="100" t="str">
        <f t="shared" si="5"/>
        <v>No</v>
      </c>
      <c r="E68" s="165">
        <v>0</v>
      </c>
      <c r="F68" s="165">
        <f>IFERROR(VLOOKUP(A:A,'2023 CEP List'!A:G,7,FALSE),0)</f>
        <v>0</v>
      </c>
      <c r="G68" s="165">
        <f>IFERROR(VLOOKUP(A:A,'2024 CEP List'!A:G,7,FALSE),0)</f>
        <v>0</v>
      </c>
      <c r="H68" s="165">
        <f>IFERROR(VLOOKUP(A:A,'2025 CEP List'!A:G,7,FALSE),0)</f>
        <v>0</v>
      </c>
      <c r="I68" s="165">
        <f t="shared" si="6"/>
        <v>0</v>
      </c>
      <c r="J68" s="165">
        <f t="shared" si="6"/>
        <v>0</v>
      </c>
      <c r="K68" s="165">
        <f t="shared" si="6"/>
        <v>0</v>
      </c>
      <c r="L68" s="165">
        <f t="shared" si="6"/>
        <v>0</v>
      </c>
      <c r="M68" s="165">
        <f t="shared" si="6"/>
        <v>0</v>
      </c>
      <c r="P68" s="96"/>
      <c r="S68" s="96"/>
      <c r="V68" s="96"/>
    </row>
    <row r="69" spans="1:22" x14ac:dyDescent="0.25">
      <c r="A69" s="43" t="s">
        <v>70</v>
      </c>
      <c r="B69" s="95" t="s">
        <v>640</v>
      </c>
      <c r="D69" s="100" t="str">
        <f t="shared" si="5"/>
        <v>No</v>
      </c>
      <c r="E69" s="165">
        <v>0</v>
      </c>
      <c r="F69" s="165">
        <f>IFERROR(VLOOKUP(A:A,'2023 CEP List'!A:G,7,FALSE),0)</f>
        <v>0</v>
      </c>
      <c r="G69" s="165">
        <f>IFERROR(VLOOKUP(A:A,'2024 CEP List'!A:G,7,FALSE),0)</f>
        <v>0</v>
      </c>
      <c r="H69" s="165">
        <f>IFERROR(VLOOKUP(A:A,'2025 CEP List'!A:G,7,FALSE),0)</f>
        <v>0</v>
      </c>
      <c r="I69" s="165">
        <f t="shared" si="6"/>
        <v>0</v>
      </c>
      <c r="J69" s="165">
        <f t="shared" si="6"/>
        <v>0</v>
      </c>
      <c r="K69" s="165">
        <f t="shared" si="6"/>
        <v>0</v>
      </c>
      <c r="L69" s="165">
        <f t="shared" si="6"/>
        <v>0</v>
      </c>
      <c r="M69" s="165">
        <f t="shared" si="6"/>
        <v>0</v>
      </c>
      <c r="P69" s="96"/>
      <c r="S69" s="96"/>
      <c r="V69" s="96"/>
    </row>
    <row r="70" spans="1:22" x14ac:dyDescent="0.25">
      <c r="A70" s="43" t="s">
        <v>71</v>
      </c>
      <c r="B70" s="95" t="s">
        <v>641</v>
      </c>
      <c r="C70" s="95">
        <v>2019</v>
      </c>
      <c r="D70" s="100" t="str">
        <f t="shared" si="5"/>
        <v>Yes</v>
      </c>
      <c r="E70" s="165">
        <v>0.67700000000000005</v>
      </c>
      <c r="F70" s="165">
        <f>IFERROR(VLOOKUP(A:A,'2023 CEP List'!A:G,7,FALSE),0)</f>
        <v>0.67700000000000005</v>
      </c>
      <c r="G70" s="165">
        <f>IFERROR(VLOOKUP(A:A,'2024 CEP List'!A:G,7,FALSE),0)</f>
        <v>0.67700000000000005</v>
      </c>
      <c r="H70" s="165">
        <f>IFERROR(VLOOKUP(A:A,'2025 CEP List'!A:G,7,FALSE),0)</f>
        <v>0.67700000000000005</v>
      </c>
      <c r="I70" s="165">
        <f t="shared" si="6"/>
        <v>0.67700000000000005</v>
      </c>
      <c r="J70" s="165">
        <f t="shared" si="6"/>
        <v>0.67700000000000005</v>
      </c>
      <c r="K70" s="165">
        <f t="shared" si="6"/>
        <v>0.67700000000000005</v>
      </c>
      <c r="L70" s="165">
        <f t="shared" si="6"/>
        <v>0.67700000000000005</v>
      </c>
      <c r="M70" s="165">
        <f t="shared" si="6"/>
        <v>0.67700000000000005</v>
      </c>
      <c r="P70" s="96"/>
      <c r="S70" s="96"/>
      <c r="V70" s="96"/>
    </row>
    <row r="71" spans="1:22" x14ac:dyDescent="0.25">
      <c r="A71" s="43" t="s">
        <v>504</v>
      </c>
      <c r="B71" s="95" t="s">
        <v>642</v>
      </c>
      <c r="D71" s="100" t="str">
        <f t="shared" si="5"/>
        <v>No</v>
      </c>
      <c r="E71" s="165">
        <v>0</v>
      </c>
      <c r="F71" s="165">
        <f>IFERROR(VLOOKUP(A:A,'2023 CEP List'!A:G,7,FALSE),0)</f>
        <v>0</v>
      </c>
      <c r="G71" s="165">
        <f>IFERROR(VLOOKUP(A:A,'2024 CEP List'!A:G,7,FALSE),0)</f>
        <v>0</v>
      </c>
      <c r="H71" s="165">
        <f>IFERROR(VLOOKUP(A:A,'2025 CEP List'!A:G,7,FALSE),0)</f>
        <v>0</v>
      </c>
      <c r="I71" s="165">
        <f t="shared" si="6"/>
        <v>0</v>
      </c>
      <c r="J71" s="165">
        <f t="shared" si="6"/>
        <v>0</v>
      </c>
      <c r="K71" s="165">
        <f t="shared" si="6"/>
        <v>0</v>
      </c>
      <c r="L71" s="165">
        <f t="shared" si="6"/>
        <v>0</v>
      </c>
      <c r="M71" s="165">
        <f t="shared" si="6"/>
        <v>0</v>
      </c>
      <c r="P71" s="96"/>
      <c r="S71" s="96"/>
      <c r="V71" s="96"/>
    </row>
    <row r="72" spans="1:22" x14ac:dyDescent="0.25">
      <c r="A72" s="43" t="s">
        <v>72</v>
      </c>
      <c r="B72" s="95" t="s">
        <v>643</v>
      </c>
      <c r="D72" s="100" t="str">
        <f t="shared" si="5"/>
        <v>No</v>
      </c>
      <c r="E72" s="165">
        <v>0</v>
      </c>
      <c r="F72" s="165">
        <f>IFERROR(VLOOKUP(A:A,'2023 CEP List'!A:G,7,FALSE),0)</f>
        <v>0</v>
      </c>
      <c r="G72" s="165">
        <f>IFERROR(VLOOKUP(A:A,'2024 CEP List'!A:G,7,FALSE),0)</f>
        <v>0</v>
      </c>
      <c r="H72" s="165">
        <f>IFERROR(VLOOKUP(A:A,'2025 CEP List'!A:G,7,FALSE),0)</f>
        <v>0</v>
      </c>
      <c r="I72" s="165">
        <f t="shared" si="6"/>
        <v>0</v>
      </c>
      <c r="J72" s="165">
        <f t="shared" si="6"/>
        <v>0</v>
      </c>
      <c r="K72" s="165">
        <f t="shared" si="6"/>
        <v>0</v>
      </c>
      <c r="L72" s="165">
        <f t="shared" si="6"/>
        <v>0</v>
      </c>
      <c r="M72" s="165">
        <f t="shared" si="6"/>
        <v>0</v>
      </c>
      <c r="P72" s="96"/>
      <c r="S72" s="96"/>
      <c r="V72" s="96"/>
    </row>
    <row r="73" spans="1:22" x14ac:dyDescent="0.25">
      <c r="A73" s="43" t="s">
        <v>73</v>
      </c>
      <c r="B73" s="95" t="s">
        <v>644</v>
      </c>
      <c r="D73" s="100" t="str">
        <f t="shared" si="5"/>
        <v>No</v>
      </c>
      <c r="E73" s="165">
        <v>0</v>
      </c>
      <c r="F73" s="165">
        <f>IFERROR(VLOOKUP(A:A,'2023 CEP List'!A:G,7,FALSE),0)</f>
        <v>0</v>
      </c>
      <c r="G73" s="165">
        <f>IFERROR(VLOOKUP(A:A,'2024 CEP List'!A:G,7,FALSE),0)</f>
        <v>0</v>
      </c>
      <c r="H73" s="165">
        <f>IFERROR(VLOOKUP(A:A,'2025 CEP List'!A:G,7,FALSE),0)</f>
        <v>0</v>
      </c>
      <c r="I73" s="165">
        <f t="shared" si="6"/>
        <v>0</v>
      </c>
      <c r="J73" s="165">
        <f t="shared" si="6"/>
        <v>0</v>
      </c>
      <c r="K73" s="165">
        <f t="shared" si="6"/>
        <v>0</v>
      </c>
      <c r="L73" s="165">
        <f t="shared" si="6"/>
        <v>0</v>
      </c>
      <c r="M73" s="165">
        <f t="shared" si="6"/>
        <v>0</v>
      </c>
      <c r="P73" s="96"/>
      <c r="S73" s="96"/>
      <c r="V73" s="96"/>
    </row>
    <row r="74" spans="1:22" x14ac:dyDescent="0.25">
      <c r="A74" s="43" t="s">
        <v>74</v>
      </c>
      <c r="B74" s="95" t="s">
        <v>645</v>
      </c>
      <c r="C74" s="95">
        <v>2018</v>
      </c>
      <c r="D74" s="100" t="str">
        <f t="shared" si="5"/>
        <v>Yes</v>
      </c>
      <c r="E74" s="165">
        <v>0.83509999999999995</v>
      </c>
      <c r="F74" s="165">
        <f>IFERROR(VLOOKUP(A:A,'2023 CEP List'!A:G,7,FALSE),0)</f>
        <v>0.83509999999999995</v>
      </c>
      <c r="G74" s="165">
        <f>IFERROR(VLOOKUP(A:A,'2024 CEP List'!A:G,7,FALSE),0)</f>
        <v>0.83509999999999995</v>
      </c>
      <c r="H74" s="165">
        <f>IFERROR(VLOOKUP(A:A,'2025 CEP List'!A:G,7,FALSE),0)</f>
        <v>0.83509999999999995</v>
      </c>
      <c r="I74" s="165">
        <f t="shared" si="6"/>
        <v>0.83509999999999995</v>
      </c>
      <c r="J74" s="165">
        <f t="shared" si="6"/>
        <v>0.83509999999999995</v>
      </c>
      <c r="K74" s="165">
        <f t="shared" si="6"/>
        <v>0.83509999999999995</v>
      </c>
      <c r="L74" s="165">
        <f t="shared" si="6"/>
        <v>0.83509999999999995</v>
      </c>
      <c r="M74" s="165">
        <f t="shared" si="6"/>
        <v>0.83509999999999995</v>
      </c>
      <c r="P74" s="96"/>
      <c r="S74" s="96"/>
      <c r="V74" s="96"/>
    </row>
    <row r="75" spans="1:22" x14ac:dyDescent="0.25">
      <c r="A75" s="43" t="s">
        <v>75</v>
      </c>
      <c r="B75" s="95" t="s">
        <v>646</v>
      </c>
      <c r="D75" s="100" t="str">
        <f t="shared" si="5"/>
        <v>No</v>
      </c>
      <c r="E75" s="165">
        <v>0</v>
      </c>
      <c r="F75" s="165">
        <f>IFERROR(VLOOKUP(A:A,'2023 CEP List'!A:G,7,FALSE),0)</f>
        <v>0</v>
      </c>
      <c r="G75" s="165">
        <f>IFERROR(VLOOKUP(A:A,'2024 CEP List'!A:G,7,FALSE),0)</f>
        <v>0</v>
      </c>
      <c r="H75" s="165">
        <f>IFERROR(VLOOKUP(A:A,'2025 CEP List'!A:G,7,FALSE),0)</f>
        <v>0</v>
      </c>
      <c r="I75" s="165">
        <f t="shared" si="6"/>
        <v>0</v>
      </c>
      <c r="J75" s="165">
        <f t="shared" si="6"/>
        <v>0</v>
      </c>
      <c r="K75" s="165">
        <f t="shared" si="6"/>
        <v>0</v>
      </c>
      <c r="L75" s="165">
        <f t="shared" si="6"/>
        <v>0</v>
      </c>
      <c r="M75" s="165">
        <f t="shared" si="6"/>
        <v>0</v>
      </c>
      <c r="P75" s="96"/>
      <c r="S75" s="96"/>
      <c r="V75" s="96"/>
    </row>
    <row r="76" spans="1:22" x14ac:dyDescent="0.25">
      <c r="A76" s="43" t="s">
        <v>76</v>
      </c>
      <c r="B76" s="95" t="s">
        <v>647</v>
      </c>
      <c r="D76" s="100" t="str">
        <f t="shared" si="5"/>
        <v>No</v>
      </c>
      <c r="E76" s="165">
        <v>0</v>
      </c>
      <c r="F76" s="165">
        <f>IFERROR(VLOOKUP(A:A,'2023 CEP List'!A:G,7,FALSE),0)</f>
        <v>0</v>
      </c>
      <c r="G76" s="165">
        <f>IFERROR(VLOOKUP(A:A,'2024 CEP List'!A:G,7,FALSE),0)</f>
        <v>0</v>
      </c>
      <c r="H76" s="165">
        <f>IFERROR(VLOOKUP(A:A,'2025 CEP List'!A:G,7,FALSE),0)</f>
        <v>0</v>
      </c>
      <c r="I76" s="165">
        <f t="shared" si="6"/>
        <v>0</v>
      </c>
      <c r="J76" s="165">
        <f t="shared" si="6"/>
        <v>0</v>
      </c>
      <c r="K76" s="165">
        <f t="shared" si="6"/>
        <v>0</v>
      </c>
      <c r="L76" s="165">
        <f t="shared" si="6"/>
        <v>0</v>
      </c>
      <c r="M76" s="165">
        <f t="shared" si="6"/>
        <v>0</v>
      </c>
      <c r="P76" s="96"/>
      <c r="S76" s="96"/>
      <c r="V76" s="96"/>
    </row>
    <row r="77" spans="1:22" x14ac:dyDescent="0.25">
      <c r="A77" s="43" t="s">
        <v>77</v>
      </c>
      <c r="B77" s="95" t="s">
        <v>648</v>
      </c>
      <c r="D77" s="100" t="str">
        <f t="shared" si="5"/>
        <v>No</v>
      </c>
      <c r="E77" s="165">
        <v>0</v>
      </c>
      <c r="F77" s="165">
        <f>IFERROR(VLOOKUP(A:A,'2023 CEP List'!A:G,7,FALSE),0)</f>
        <v>0</v>
      </c>
      <c r="G77" s="165">
        <f>IFERROR(VLOOKUP(A:A,'2024 CEP List'!A:G,7,FALSE),0)</f>
        <v>0</v>
      </c>
      <c r="H77" s="165">
        <f>IFERROR(VLOOKUP(A:A,'2025 CEP List'!A:G,7,FALSE),0)</f>
        <v>0</v>
      </c>
      <c r="I77" s="165">
        <f t="shared" si="6"/>
        <v>0</v>
      </c>
      <c r="J77" s="165">
        <f t="shared" si="6"/>
        <v>0</v>
      </c>
      <c r="K77" s="165">
        <f t="shared" si="6"/>
        <v>0</v>
      </c>
      <c r="L77" s="165">
        <f t="shared" si="6"/>
        <v>0</v>
      </c>
      <c r="M77" s="165">
        <f t="shared" si="6"/>
        <v>0</v>
      </c>
      <c r="P77" s="96"/>
      <c r="S77" s="96"/>
      <c r="V77" s="96"/>
    </row>
    <row r="78" spans="1:22" x14ac:dyDescent="0.25">
      <c r="A78" s="43" t="s">
        <v>78</v>
      </c>
      <c r="B78" s="95" t="s">
        <v>649</v>
      </c>
      <c r="D78" s="100" t="str">
        <f t="shared" si="5"/>
        <v>No</v>
      </c>
      <c r="E78" s="165">
        <v>0</v>
      </c>
      <c r="F78" s="165">
        <f>IFERROR(VLOOKUP(A:A,'2023 CEP List'!A:G,7,FALSE),0)</f>
        <v>0</v>
      </c>
      <c r="G78" s="165">
        <f>IFERROR(VLOOKUP(A:A,'2024 CEP List'!A:G,7,FALSE),0)</f>
        <v>0</v>
      </c>
      <c r="H78" s="165">
        <f>IFERROR(VLOOKUP(A:A,'2025 CEP List'!A:G,7,FALSE),0)</f>
        <v>0</v>
      </c>
      <c r="I78" s="165">
        <f t="shared" si="6"/>
        <v>0</v>
      </c>
      <c r="J78" s="165">
        <f t="shared" si="6"/>
        <v>0</v>
      </c>
      <c r="K78" s="165">
        <f t="shared" si="6"/>
        <v>0</v>
      </c>
      <c r="L78" s="165">
        <f t="shared" si="6"/>
        <v>0</v>
      </c>
      <c r="M78" s="165">
        <f t="shared" si="6"/>
        <v>0</v>
      </c>
      <c r="P78" s="96"/>
      <c r="S78" s="96"/>
      <c r="V78" s="96"/>
    </row>
    <row r="79" spans="1:22" x14ac:dyDescent="0.25">
      <c r="A79" s="43" t="s">
        <v>79</v>
      </c>
      <c r="B79" s="95" t="s">
        <v>650</v>
      </c>
      <c r="D79" s="100" t="str">
        <f t="shared" si="5"/>
        <v>No</v>
      </c>
      <c r="E79" s="165">
        <v>0</v>
      </c>
      <c r="F79" s="165">
        <f>IFERROR(VLOOKUP(A:A,'2023 CEP List'!A:G,7,FALSE),0)</f>
        <v>0</v>
      </c>
      <c r="G79" s="165">
        <f>IFERROR(VLOOKUP(A:A,'2024 CEP List'!A:G,7,FALSE),0)</f>
        <v>0</v>
      </c>
      <c r="H79" s="165">
        <f>IFERROR(VLOOKUP(A:A,'2025 CEP List'!A:G,7,FALSE),0)</f>
        <v>0</v>
      </c>
      <c r="I79" s="165">
        <f t="shared" si="6"/>
        <v>0</v>
      </c>
      <c r="J79" s="165">
        <f t="shared" si="6"/>
        <v>0</v>
      </c>
      <c r="K79" s="165">
        <f t="shared" si="6"/>
        <v>0</v>
      </c>
      <c r="L79" s="165">
        <f t="shared" si="6"/>
        <v>0</v>
      </c>
      <c r="M79" s="165">
        <f t="shared" si="6"/>
        <v>0</v>
      </c>
      <c r="P79" s="96"/>
      <c r="S79" s="96"/>
      <c r="V79" s="96"/>
    </row>
    <row r="80" spans="1:22" x14ac:dyDescent="0.25">
      <c r="A80" s="43" t="s">
        <v>505</v>
      </c>
      <c r="B80" s="95" t="s">
        <v>651</v>
      </c>
      <c r="D80" s="100" t="str">
        <f t="shared" si="5"/>
        <v>No</v>
      </c>
      <c r="E80" s="165">
        <v>0</v>
      </c>
      <c r="F80" s="165">
        <f>IFERROR(VLOOKUP(A:A,'2023 CEP List'!A:G,7,FALSE),0)</f>
        <v>0</v>
      </c>
      <c r="G80" s="165">
        <f>IFERROR(VLOOKUP(A:A,'2024 CEP List'!A:G,7,FALSE),0)</f>
        <v>0</v>
      </c>
      <c r="H80" s="165">
        <f>IFERROR(VLOOKUP(A:A,'2025 CEP List'!A:G,7,FALSE),0)</f>
        <v>0</v>
      </c>
      <c r="I80" s="165">
        <f t="shared" si="6"/>
        <v>0</v>
      </c>
      <c r="J80" s="165">
        <f t="shared" si="6"/>
        <v>0</v>
      </c>
      <c r="K80" s="165">
        <f t="shared" si="6"/>
        <v>0</v>
      </c>
      <c r="L80" s="165">
        <f t="shared" si="6"/>
        <v>0</v>
      </c>
      <c r="M80" s="165">
        <f t="shared" si="6"/>
        <v>0</v>
      </c>
      <c r="P80" s="96"/>
      <c r="S80" s="96"/>
      <c r="V80" s="96"/>
    </row>
    <row r="81" spans="1:22" x14ac:dyDescent="0.25">
      <c r="A81" s="43" t="s">
        <v>80</v>
      </c>
      <c r="B81" s="95" t="s">
        <v>652</v>
      </c>
      <c r="D81" s="100" t="str">
        <f t="shared" si="5"/>
        <v>No</v>
      </c>
      <c r="E81" s="165">
        <v>0</v>
      </c>
      <c r="F81" s="165">
        <f>IFERROR(VLOOKUP(A:A,'2023 CEP List'!A:G,7,FALSE),0)</f>
        <v>0</v>
      </c>
      <c r="G81" s="165">
        <f>IFERROR(VLOOKUP(A:A,'2024 CEP List'!A:G,7,FALSE),0)</f>
        <v>0</v>
      </c>
      <c r="H81" s="165">
        <f>IFERROR(VLOOKUP(A:A,'2025 CEP List'!A:G,7,FALSE),0)</f>
        <v>0</v>
      </c>
      <c r="I81" s="165">
        <f t="shared" si="6"/>
        <v>0</v>
      </c>
      <c r="J81" s="165">
        <f t="shared" si="6"/>
        <v>0</v>
      </c>
      <c r="K81" s="165">
        <f t="shared" si="6"/>
        <v>0</v>
      </c>
      <c r="L81" s="165">
        <f t="shared" si="6"/>
        <v>0</v>
      </c>
      <c r="M81" s="165">
        <f t="shared" si="6"/>
        <v>0</v>
      </c>
      <c r="P81" s="96"/>
      <c r="S81" s="96"/>
      <c r="V81" s="96"/>
    </row>
    <row r="82" spans="1:22" x14ac:dyDescent="0.25">
      <c r="A82" s="43" t="s">
        <v>81</v>
      </c>
      <c r="B82" s="95" t="s">
        <v>653</v>
      </c>
      <c r="D82" s="100" t="str">
        <f t="shared" si="5"/>
        <v>No</v>
      </c>
      <c r="E82" s="165">
        <v>0</v>
      </c>
      <c r="F82" s="165">
        <f>IFERROR(VLOOKUP(A:A,'2023 CEP List'!A:G,7,FALSE),0)</f>
        <v>0</v>
      </c>
      <c r="G82" s="165">
        <f>IFERROR(VLOOKUP(A:A,'2024 CEP List'!A:G,7,FALSE),0)</f>
        <v>0</v>
      </c>
      <c r="H82" s="165">
        <f>IFERROR(VLOOKUP(A:A,'2025 CEP List'!A:G,7,FALSE),0)</f>
        <v>0</v>
      </c>
      <c r="I82" s="165">
        <f t="shared" si="6"/>
        <v>0</v>
      </c>
      <c r="J82" s="165">
        <f t="shared" si="6"/>
        <v>0</v>
      </c>
      <c r="K82" s="165">
        <f t="shared" si="6"/>
        <v>0</v>
      </c>
      <c r="L82" s="165">
        <f t="shared" si="6"/>
        <v>0</v>
      </c>
      <c r="M82" s="165">
        <f t="shared" si="6"/>
        <v>0</v>
      </c>
      <c r="P82" s="96"/>
      <c r="S82" s="96"/>
      <c r="V82" s="96"/>
    </row>
    <row r="83" spans="1:22" x14ac:dyDescent="0.25">
      <c r="A83" s="43" t="s">
        <v>506</v>
      </c>
      <c r="B83" s="95" t="s">
        <v>654</v>
      </c>
      <c r="D83" s="100" t="str">
        <f t="shared" si="5"/>
        <v>No</v>
      </c>
      <c r="E83" s="165">
        <v>0</v>
      </c>
      <c r="F83" s="165">
        <f>IFERROR(VLOOKUP(A:A,'2023 CEP List'!A:G,7,FALSE),0)</f>
        <v>0</v>
      </c>
      <c r="G83" s="165">
        <f>IFERROR(VLOOKUP(A:A,'2024 CEP List'!A:G,7,FALSE),0)</f>
        <v>0</v>
      </c>
      <c r="H83" s="165">
        <f>IFERROR(VLOOKUP(A:A,'2025 CEP List'!A:G,7,FALSE),0)</f>
        <v>0</v>
      </c>
      <c r="I83" s="165">
        <f t="shared" ref="I83:M98" si="7">H83</f>
        <v>0</v>
      </c>
      <c r="J83" s="165">
        <f t="shared" si="7"/>
        <v>0</v>
      </c>
      <c r="K83" s="165">
        <f t="shared" si="7"/>
        <v>0</v>
      </c>
      <c r="L83" s="165">
        <f t="shared" si="7"/>
        <v>0</v>
      </c>
      <c r="M83" s="165">
        <f t="shared" si="7"/>
        <v>0</v>
      </c>
      <c r="P83" s="96"/>
      <c r="S83" s="96"/>
      <c r="V83" s="96"/>
    </row>
    <row r="84" spans="1:22" x14ac:dyDescent="0.25">
      <c r="A84" s="43" t="s">
        <v>82</v>
      </c>
      <c r="B84" s="95" t="s">
        <v>655</v>
      </c>
      <c r="D84" s="100" t="str">
        <f t="shared" si="5"/>
        <v>No</v>
      </c>
      <c r="E84" s="165">
        <v>0</v>
      </c>
      <c r="F84" s="165">
        <f>IFERROR(VLOOKUP(A:A,'2023 CEP List'!A:G,7,FALSE),0)</f>
        <v>0</v>
      </c>
      <c r="G84" s="165">
        <f>IFERROR(VLOOKUP(A:A,'2024 CEP List'!A:G,7,FALSE),0)</f>
        <v>0</v>
      </c>
      <c r="H84" s="165">
        <f>IFERROR(VLOOKUP(A:A,'2025 CEP List'!A:G,7,FALSE),0)</f>
        <v>0</v>
      </c>
      <c r="I84" s="165">
        <f t="shared" si="7"/>
        <v>0</v>
      </c>
      <c r="J84" s="165">
        <f t="shared" si="7"/>
        <v>0</v>
      </c>
      <c r="K84" s="165">
        <f t="shared" si="7"/>
        <v>0</v>
      </c>
      <c r="L84" s="165">
        <f t="shared" si="7"/>
        <v>0</v>
      </c>
      <c r="M84" s="165">
        <f t="shared" si="7"/>
        <v>0</v>
      </c>
      <c r="P84" s="96"/>
      <c r="S84" s="96"/>
      <c r="V84" s="96"/>
    </row>
    <row r="85" spans="1:22" x14ac:dyDescent="0.25">
      <c r="A85" s="43" t="s">
        <v>83</v>
      </c>
      <c r="B85" s="95" t="s">
        <v>656</v>
      </c>
      <c r="D85" s="100" t="str">
        <f t="shared" si="5"/>
        <v>No</v>
      </c>
      <c r="E85" s="165">
        <v>0</v>
      </c>
      <c r="F85" s="165">
        <f>IFERROR(VLOOKUP(A:A,'2023 CEP List'!A:G,7,FALSE),0)</f>
        <v>0</v>
      </c>
      <c r="G85" s="165">
        <f>IFERROR(VLOOKUP(A:A,'2024 CEP List'!A:G,7,FALSE),0)</f>
        <v>0</v>
      </c>
      <c r="H85" s="165">
        <f>IFERROR(VLOOKUP(A:A,'2025 CEP List'!A:G,7,FALSE),0)</f>
        <v>0</v>
      </c>
      <c r="I85" s="165">
        <f t="shared" si="7"/>
        <v>0</v>
      </c>
      <c r="J85" s="165">
        <f t="shared" si="7"/>
        <v>0</v>
      </c>
      <c r="K85" s="165">
        <f t="shared" si="7"/>
        <v>0</v>
      </c>
      <c r="L85" s="165">
        <f t="shared" si="7"/>
        <v>0</v>
      </c>
      <c r="M85" s="165">
        <f t="shared" si="7"/>
        <v>0</v>
      </c>
      <c r="P85" s="96"/>
      <c r="S85" s="96"/>
      <c r="V85" s="96"/>
    </row>
    <row r="86" spans="1:22" x14ac:dyDescent="0.25">
      <c r="A86" s="43" t="s">
        <v>84</v>
      </c>
      <c r="B86" s="95" t="s">
        <v>657</v>
      </c>
      <c r="D86" s="100" t="str">
        <f t="shared" si="5"/>
        <v>No</v>
      </c>
      <c r="E86" s="165">
        <v>0</v>
      </c>
      <c r="F86" s="165">
        <f>IFERROR(VLOOKUP(A:A,'2023 CEP List'!A:G,7,FALSE),0)</f>
        <v>0</v>
      </c>
      <c r="G86" s="165">
        <f>IFERROR(VLOOKUP(A:A,'2024 CEP List'!A:G,7,FALSE),0)</f>
        <v>0</v>
      </c>
      <c r="H86" s="165">
        <f>IFERROR(VLOOKUP(A:A,'2025 CEP List'!A:G,7,FALSE),0)</f>
        <v>0</v>
      </c>
      <c r="I86" s="165">
        <f t="shared" si="7"/>
        <v>0</v>
      </c>
      <c r="J86" s="165">
        <f t="shared" si="7"/>
        <v>0</v>
      </c>
      <c r="K86" s="165">
        <f t="shared" si="7"/>
        <v>0</v>
      </c>
      <c r="L86" s="165">
        <f t="shared" si="7"/>
        <v>0</v>
      </c>
      <c r="M86" s="165">
        <f t="shared" si="7"/>
        <v>0</v>
      </c>
      <c r="P86" s="96"/>
      <c r="S86" s="96"/>
      <c r="V86" s="96"/>
    </row>
    <row r="87" spans="1:22" x14ac:dyDescent="0.25">
      <c r="A87" s="43" t="s">
        <v>85</v>
      </c>
      <c r="B87" s="95" t="s">
        <v>658</v>
      </c>
      <c r="D87" s="100" t="str">
        <f t="shared" si="5"/>
        <v>No</v>
      </c>
      <c r="E87" s="165">
        <v>0</v>
      </c>
      <c r="F87" s="165">
        <f>IFERROR(VLOOKUP(A:A,'2023 CEP List'!A:G,7,FALSE),0)</f>
        <v>0</v>
      </c>
      <c r="G87" s="165">
        <f>IFERROR(VLOOKUP(A:A,'2024 CEP List'!A:G,7,FALSE),0)</f>
        <v>0</v>
      </c>
      <c r="H87" s="165">
        <f>IFERROR(VLOOKUP(A:A,'2025 CEP List'!A:G,7,FALSE),0)</f>
        <v>0</v>
      </c>
      <c r="I87" s="165">
        <f t="shared" si="7"/>
        <v>0</v>
      </c>
      <c r="J87" s="165">
        <f t="shared" si="7"/>
        <v>0</v>
      </c>
      <c r="K87" s="165">
        <f t="shared" si="7"/>
        <v>0</v>
      </c>
      <c r="L87" s="165">
        <f t="shared" si="7"/>
        <v>0</v>
      </c>
      <c r="M87" s="165">
        <f t="shared" si="7"/>
        <v>0</v>
      </c>
      <c r="P87" s="96"/>
      <c r="S87" s="96"/>
      <c r="V87" s="96"/>
    </row>
    <row r="88" spans="1:22" x14ac:dyDescent="0.25">
      <c r="A88" s="43" t="s">
        <v>86</v>
      </c>
      <c r="B88" s="95" t="s">
        <v>659</v>
      </c>
      <c r="D88" s="100" t="str">
        <f t="shared" si="5"/>
        <v>No</v>
      </c>
      <c r="E88" s="165">
        <v>0</v>
      </c>
      <c r="F88" s="165">
        <f>IFERROR(VLOOKUP(A:A,'2023 CEP List'!A:G,7,FALSE),0)</f>
        <v>0</v>
      </c>
      <c r="G88" s="165">
        <f>IFERROR(VLOOKUP(A:A,'2024 CEP List'!A:G,7,FALSE),0)</f>
        <v>0</v>
      </c>
      <c r="H88" s="165">
        <f>IFERROR(VLOOKUP(A:A,'2025 CEP List'!A:G,7,FALSE),0)</f>
        <v>0</v>
      </c>
      <c r="I88" s="165">
        <f t="shared" si="7"/>
        <v>0</v>
      </c>
      <c r="J88" s="165">
        <f t="shared" si="7"/>
        <v>0</v>
      </c>
      <c r="K88" s="165">
        <f t="shared" si="7"/>
        <v>0</v>
      </c>
      <c r="L88" s="165">
        <f t="shared" si="7"/>
        <v>0</v>
      </c>
      <c r="M88" s="165">
        <f t="shared" si="7"/>
        <v>0</v>
      </c>
      <c r="P88" s="96"/>
      <c r="S88" s="96"/>
      <c r="V88" s="96"/>
    </row>
    <row r="89" spans="1:22" x14ac:dyDescent="0.25">
      <c r="A89" s="43" t="s">
        <v>88</v>
      </c>
      <c r="B89" s="95" t="s">
        <v>661</v>
      </c>
      <c r="D89" s="100" t="str">
        <f t="shared" si="5"/>
        <v>No</v>
      </c>
      <c r="E89" s="165">
        <v>0</v>
      </c>
      <c r="F89" s="165">
        <f>IFERROR(VLOOKUP(A:A,'2023 CEP List'!A:G,7,FALSE),0)</f>
        <v>0</v>
      </c>
      <c r="G89" s="165">
        <f>IFERROR(VLOOKUP(A:A,'2024 CEP List'!A:G,7,FALSE),0)</f>
        <v>0</v>
      </c>
      <c r="H89" s="165">
        <f>IFERROR(VLOOKUP(A:A,'2025 CEP List'!A:G,7,FALSE),0)</f>
        <v>0</v>
      </c>
      <c r="I89" s="165">
        <f t="shared" si="7"/>
        <v>0</v>
      </c>
      <c r="J89" s="165">
        <f t="shared" si="7"/>
        <v>0</v>
      </c>
      <c r="K89" s="165">
        <f t="shared" si="7"/>
        <v>0</v>
      </c>
      <c r="L89" s="165">
        <f t="shared" si="7"/>
        <v>0</v>
      </c>
      <c r="M89" s="165">
        <f t="shared" si="7"/>
        <v>0</v>
      </c>
      <c r="P89" s="96"/>
      <c r="S89" s="96"/>
      <c r="V89" s="96"/>
    </row>
    <row r="90" spans="1:22" x14ac:dyDescent="0.25">
      <c r="A90" s="43" t="s">
        <v>89</v>
      </c>
      <c r="B90" s="95" t="s">
        <v>662</v>
      </c>
      <c r="C90" s="100">
        <v>2015</v>
      </c>
      <c r="D90" s="100" t="str">
        <f t="shared" si="5"/>
        <v>Yes</v>
      </c>
      <c r="E90" s="165">
        <v>0.55910000000000004</v>
      </c>
      <c r="F90" s="165">
        <f>IFERROR(VLOOKUP(A:A,'2023 CEP List'!A:G,7,FALSE),0)</f>
        <v>0.55910000000000004</v>
      </c>
      <c r="G90" s="165">
        <f>IFERROR(VLOOKUP(A:A,'2024 CEP List'!A:G,7,FALSE),0)</f>
        <v>0.55910000000000004</v>
      </c>
      <c r="H90" s="165">
        <f>IFERROR(VLOOKUP(A:A,'2025 CEP List'!A:G,7,FALSE),0)</f>
        <v>0.55910000000000004</v>
      </c>
      <c r="I90" s="165">
        <f t="shared" si="7"/>
        <v>0.55910000000000004</v>
      </c>
      <c r="J90" s="165">
        <f t="shared" si="7"/>
        <v>0.55910000000000004</v>
      </c>
      <c r="K90" s="165">
        <f t="shared" si="7"/>
        <v>0.55910000000000004</v>
      </c>
      <c r="L90" s="165">
        <f t="shared" si="7"/>
        <v>0.55910000000000004</v>
      </c>
      <c r="M90" s="165">
        <f t="shared" si="7"/>
        <v>0.55910000000000004</v>
      </c>
      <c r="P90" s="96"/>
      <c r="S90" s="96"/>
      <c r="V90" s="96"/>
    </row>
    <row r="91" spans="1:22" x14ac:dyDescent="0.25">
      <c r="A91" s="43" t="s">
        <v>90</v>
      </c>
      <c r="B91" s="95" t="s">
        <v>663</v>
      </c>
      <c r="D91" s="100" t="str">
        <f t="shared" si="5"/>
        <v>No</v>
      </c>
      <c r="E91" s="165">
        <v>0</v>
      </c>
      <c r="F91" s="165">
        <f>IFERROR(VLOOKUP(A:A,'2023 CEP List'!A:G,7,FALSE),0)</f>
        <v>0</v>
      </c>
      <c r="G91" s="165">
        <f>IFERROR(VLOOKUP(A:A,'2024 CEP List'!A:G,7,FALSE),0)</f>
        <v>0</v>
      </c>
      <c r="H91" s="165">
        <f>IFERROR(VLOOKUP(A:A,'2025 CEP List'!A:G,7,FALSE),0)</f>
        <v>0</v>
      </c>
      <c r="I91" s="165">
        <f t="shared" si="7"/>
        <v>0</v>
      </c>
      <c r="J91" s="165">
        <f t="shared" si="7"/>
        <v>0</v>
      </c>
      <c r="K91" s="165">
        <f t="shared" si="7"/>
        <v>0</v>
      </c>
      <c r="L91" s="165">
        <f t="shared" si="7"/>
        <v>0</v>
      </c>
      <c r="M91" s="165">
        <f t="shared" si="7"/>
        <v>0</v>
      </c>
      <c r="P91" s="96"/>
      <c r="S91" s="96"/>
      <c r="V91" s="96"/>
    </row>
    <row r="92" spans="1:22" x14ac:dyDescent="0.25">
      <c r="A92" s="43" t="s">
        <v>91</v>
      </c>
      <c r="B92" s="95" t="s">
        <v>664</v>
      </c>
      <c r="D92" s="100" t="str">
        <f t="shared" si="5"/>
        <v>No</v>
      </c>
      <c r="E92" s="165">
        <v>0</v>
      </c>
      <c r="F92" s="165">
        <f>IFERROR(VLOOKUP(A:A,'2023 CEP List'!A:G,7,FALSE),0)</f>
        <v>0</v>
      </c>
      <c r="G92" s="165">
        <f>IFERROR(VLOOKUP(A:A,'2024 CEP List'!A:G,7,FALSE),0)</f>
        <v>0</v>
      </c>
      <c r="H92" s="165">
        <f>IFERROR(VLOOKUP(A:A,'2025 CEP List'!A:G,7,FALSE),0)</f>
        <v>0</v>
      </c>
      <c r="I92" s="165">
        <f t="shared" si="7"/>
        <v>0</v>
      </c>
      <c r="J92" s="165">
        <f t="shared" si="7"/>
        <v>0</v>
      </c>
      <c r="K92" s="165">
        <f t="shared" si="7"/>
        <v>0</v>
      </c>
      <c r="L92" s="165">
        <f t="shared" si="7"/>
        <v>0</v>
      </c>
      <c r="M92" s="165">
        <f t="shared" si="7"/>
        <v>0</v>
      </c>
      <c r="P92" s="96"/>
      <c r="S92" s="96"/>
      <c r="V92" s="96"/>
    </row>
    <row r="93" spans="1:22" x14ac:dyDescent="0.25">
      <c r="A93" s="43" t="s">
        <v>92</v>
      </c>
      <c r="B93" s="95" t="s">
        <v>665</v>
      </c>
      <c r="D93" s="100" t="str">
        <f t="shared" si="5"/>
        <v>No</v>
      </c>
      <c r="E93" s="165">
        <v>0</v>
      </c>
      <c r="F93" s="165">
        <f>IFERROR(VLOOKUP(A:A,'2023 CEP List'!A:G,7,FALSE),0)</f>
        <v>0</v>
      </c>
      <c r="G93" s="165">
        <f>IFERROR(VLOOKUP(A:A,'2024 CEP List'!A:G,7,FALSE),0)</f>
        <v>0</v>
      </c>
      <c r="H93" s="165">
        <f>IFERROR(VLOOKUP(A:A,'2025 CEP List'!A:G,7,FALSE),0)</f>
        <v>0</v>
      </c>
      <c r="I93" s="165">
        <f t="shared" si="7"/>
        <v>0</v>
      </c>
      <c r="J93" s="165">
        <f t="shared" si="7"/>
        <v>0</v>
      </c>
      <c r="K93" s="165">
        <f t="shared" si="7"/>
        <v>0</v>
      </c>
      <c r="L93" s="165">
        <f t="shared" si="7"/>
        <v>0</v>
      </c>
      <c r="M93" s="165">
        <f t="shared" si="7"/>
        <v>0</v>
      </c>
      <c r="P93" s="96"/>
      <c r="S93" s="96"/>
      <c r="V93" s="96"/>
    </row>
    <row r="94" spans="1:22" x14ac:dyDescent="0.25">
      <c r="A94" s="43" t="s">
        <v>93</v>
      </c>
      <c r="B94" s="95" t="s">
        <v>666</v>
      </c>
      <c r="D94" s="100" t="str">
        <f t="shared" si="5"/>
        <v>No</v>
      </c>
      <c r="E94" s="165">
        <v>0</v>
      </c>
      <c r="F94" s="165">
        <f>IFERROR(VLOOKUP(A:A,'2023 CEP List'!A:G,7,FALSE),0)</f>
        <v>0</v>
      </c>
      <c r="G94" s="165">
        <f>IFERROR(VLOOKUP(A:A,'2024 CEP List'!A:G,7,FALSE),0)</f>
        <v>0</v>
      </c>
      <c r="H94" s="165">
        <f>IFERROR(VLOOKUP(A:A,'2025 CEP List'!A:G,7,FALSE),0)</f>
        <v>0</v>
      </c>
      <c r="I94" s="165">
        <f t="shared" si="7"/>
        <v>0</v>
      </c>
      <c r="J94" s="165">
        <f t="shared" si="7"/>
        <v>0</v>
      </c>
      <c r="K94" s="165">
        <f t="shared" si="7"/>
        <v>0</v>
      </c>
      <c r="L94" s="165">
        <f t="shared" si="7"/>
        <v>0</v>
      </c>
      <c r="M94" s="165">
        <f t="shared" si="7"/>
        <v>0</v>
      </c>
      <c r="P94" s="96"/>
      <c r="S94" s="96"/>
      <c r="V94" s="96"/>
    </row>
    <row r="95" spans="1:22" x14ac:dyDescent="0.25">
      <c r="A95" s="43" t="s">
        <v>94</v>
      </c>
      <c r="B95" s="95" t="s">
        <v>667</v>
      </c>
      <c r="D95" s="100" t="str">
        <f t="shared" si="5"/>
        <v>No</v>
      </c>
      <c r="E95" s="165">
        <v>0</v>
      </c>
      <c r="F95" s="165">
        <f>IFERROR(VLOOKUP(A:A,'2023 CEP List'!A:G,7,FALSE),0)</f>
        <v>0</v>
      </c>
      <c r="G95" s="165">
        <f>IFERROR(VLOOKUP(A:A,'2024 CEP List'!A:G,7,FALSE),0)</f>
        <v>0</v>
      </c>
      <c r="H95" s="165">
        <f>IFERROR(VLOOKUP(A:A,'2025 CEP List'!A:G,7,FALSE),0)</f>
        <v>0</v>
      </c>
      <c r="I95" s="165">
        <f t="shared" si="7"/>
        <v>0</v>
      </c>
      <c r="J95" s="165">
        <f t="shared" si="7"/>
        <v>0</v>
      </c>
      <c r="K95" s="165">
        <f t="shared" si="7"/>
        <v>0</v>
      </c>
      <c r="L95" s="165">
        <f t="shared" si="7"/>
        <v>0</v>
      </c>
      <c r="M95" s="165">
        <f t="shared" si="7"/>
        <v>0</v>
      </c>
      <c r="P95" s="96"/>
      <c r="S95" s="96"/>
      <c r="V95" s="96"/>
    </row>
    <row r="96" spans="1:22" x14ac:dyDescent="0.25">
      <c r="A96" s="43" t="s">
        <v>95</v>
      </c>
      <c r="B96" s="95" t="s">
        <v>668</v>
      </c>
      <c r="D96" s="100" t="str">
        <f t="shared" si="5"/>
        <v>No</v>
      </c>
      <c r="E96" s="165">
        <v>0</v>
      </c>
      <c r="F96" s="165">
        <f>IFERROR(VLOOKUP(A:A,'2023 CEP List'!A:G,7,FALSE),0)</f>
        <v>0</v>
      </c>
      <c r="G96" s="165">
        <f>IFERROR(VLOOKUP(A:A,'2024 CEP List'!A:G,7,FALSE),0)</f>
        <v>0</v>
      </c>
      <c r="H96" s="165">
        <f>IFERROR(VLOOKUP(A:A,'2025 CEP List'!A:G,7,FALSE),0)</f>
        <v>0</v>
      </c>
      <c r="I96" s="165">
        <f t="shared" si="7"/>
        <v>0</v>
      </c>
      <c r="J96" s="165">
        <f t="shared" si="7"/>
        <v>0</v>
      </c>
      <c r="K96" s="165">
        <f t="shared" si="7"/>
        <v>0</v>
      </c>
      <c r="L96" s="165">
        <f t="shared" si="7"/>
        <v>0</v>
      </c>
      <c r="M96" s="165">
        <f t="shared" si="7"/>
        <v>0</v>
      </c>
      <c r="P96" s="96"/>
      <c r="S96" s="96"/>
    </row>
    <row r="97" spans="1:19" x14ac:dyDescent="0.25">
      <c r="A97" s="43" t="s">
        <v>96</v>
      </c>
      <c r="B97" s="95" t="s">
        <v>669</v>
      </c>
      <c r="D97" s="100" t="str">
        <f t="shared" si="5"/>
        <v>No</v>
      </c>
      <c r="E97" s="165">
        <v>0</v>
      </c>
      <c r="F97" s="165">
        <f>IFERROR(VLOOKUP(A:A,'2023 CEP List'!A:G,7,FALSE),0)</f>
        <v>0</v>
      </c>
      <c r="G97" s="165">
        <f>IFERROR(VLOOKUP(A:A,'2024 CEP List'!A:G,7,FALSE),0)</f>
        <v>0</v>
      </c>
      <c r="H97" s="165">
        <f>IFERROR(VLOOKUP(A:A,'2025 CEP List'!A:G,7,FALSE),0)</f>
        <v>0</v>
      </c>
      <c r="I97" s="165">
        <f t="shared" si="7"/>
        <v>0</v>
      </c>
      <c r="J97" s="165">
        <f t="shared" si="7"/>
        <v>0</v>
      </c>
      <c r="K97" s="165">
        <f t="shared" si="7"/>
        <v>0</v>
      </c>
      <c r="L97" s="165">
        <f t="shared" si="7"/>
        <v>0</v>
      </c>
      <c r="M97" s="165">
        <f t="shared" si="7"/>
        <v>0</v>
      </c>
      <c r="P97" s="96"/>
      <c r="S97" s="96"/>
    </row>
    <row r="98" spans="1:19" x14ac:dyDescent="0.25">
      <c r="A98" s="43" t="s">
        <v>97</v>
      </c>
      <c r="B98" s="95" t="s">
        <v>670</v>
      </c>
      <c r="D98" s="100" t="str">
        <f t="shared" si="5"/>
        <v>No</v>
      </c>
      <c r="E98" s="165">
        <v>0</v>
      </c>
      <c r="F98" s="165">
        <f>IFERROR(VLOOKUP(A:A,'2023 CEP List'!A:G,7,FALSE),0)</f>
        <v>0</v>
      </c>
      <c r="G98" s="165">
        <f>IFERROR(VLOOKUP(A:A,'2024 CEP List'!A:G,7,FALSE),0)</f>
        <v>0</v>
      </c>
      <c r="H98" s="165">
        <f>IFERROR(VLOOKUP(A:A,'2025 CEP List'!A:G,7,FALSE),0)</f>
        <v>0</v>
      </c>
      <c r="I98" s="165">
        <f t="shared" si="7"/>
        <v>0</v>
      </c>
      <c r="J98" s="165">
        <f t="shared" si="7"/>
        <v>0</v>
      </c>
      <c r="K98" s="165">
        <f t="shared" si="7"/>
        <v>0</v>
      </c>
      <c r="L98" s="165">
        <f t="shared" si="7"/>
        <v>0</v>
      </c>
      <c r="M98" s="165">
        <f t="shared" si="7"/>
        <v>0</v>
      </c>
      <c r="P98" s="96"/>
      <c r="S98" s="96"/>
    </row>
    <row r="99" spans="1:19" x14ac:dyDescent="0.25">
      <c r="A99" s="43" t="s">
        <v>98</v>
      </c>
      <c r="B99" s="95" t="s">
        <v>671</v>
      </c>
      <c r="D99" s="100" t="str">
        <f t="shared" si="5"/>
        <v>No</v>
      </c>
      <c r="E99" s="165">
        <v>0</v>
      </c>
      <c r="F99" s="165">
        <f>IFERROR(VLOOKUP(A:A,'2023 CEP List'!A:G,7,FALSE),0)</f>
        <v>0</v>
      </c>
      <c r="G99" s="165">
        <f>IFERROR(VLOOKUP(A:A,'2024 CEP List'!A:G,7,FALSE),0)</f>
        <v>0</v>
      </c>
      <c r="H99" s="165">
        <f>IFERROR(VLOOKUP(A:A,'2025 CEP List'!A:G,7,FALSE),0)</f>
        <v>0</v>
      </c>
      <c r="I99" s="165">
        <f t="shared" ref="I99:M114" si="8">H99</f>
        <v>0</v>
      </c>
      <c r="J99" s="165">
        <f t="shared" si="8"/>
        <v>0</v>
      </c>
      <c r="K99" s="165">
        <f t="shared" si="8"/>
        <v>0</v>
      </c>
      <c r="L99" s="165">
        <f t="shared" si="8"/>
        <v>0</v>
      </c>
      <c r="M99" s="165">
        <f t="shared" si="8"/>
        <v>0</v>
      </c>
      <c r="P99" s="96"/>
      <c r="S99" s="96"/>
    </row>
    <row r="100" spans="1:19" x14ac:dyDescent="0.25">
      <c r="A100" s="43" t="s">
        <v>99</v>
      </c>
      <c r="B100" s="95" t="s">
        <v>672</v>
      </c>
      <c r="D100" s="100" t="str">
        <f t="shared" si="5"/>
        <v>No</v>
      </c>
      <c r="E100" s="165">
        <v>0</v>
      </c>
      <c r="F100" s="165">
        <f>IFERROR(VLOOKUP(A:A,'2023 CEP List'!A:G,7,FALSE),0)</f>
        <v>0</v>
      </c>
      <c r="G100" s="165">
        <f>IFERROR(VLOOKUP(A:A,'2024 CEP List'!A:G,7,FALSE),0)</f>
        <v>0</v>
      </c>
      <c r="H100" s="165">
        <f>IFERROR(VLOOKUP(A:A,'2025 CEP List'!A:G,7,FALSE),0)</f>
        <v>0</v>
      </c>
      <c r="I100" s="165">
        <f t="shared" si="8"/>
        <v>0</v>
      </c>
      <c r="J100" s="165">
        <f t="shared" si="8"/>
        <v>0</v>
      </c>
      <c r="K100" s="165">
        <f t="shared" si="8"/>
        <v>0</v>
      </c>
      <c r="L100" s="165">
        <f t="shared" si="8"/>
        <v>0</v>
      </c>
      <c r="M100" s="165">
        <f t="shared" si="8"/>
        <v>0</v>
      </c>
      <c r="P100" s="96"/>
      <c r="S100" s="96"/>
    </row>
    <row r="101" spans="1:19" x14ac:dyDescent="0.25">
      <c r="A101" s="43" t="s">
        <v>100</v>
      </c>
      <c r="B101" s="95" t="s">
        <v>673</v>
      </c>
      <c r="D101" s="100" t="str">
        <f t="shared" si="5"/>
        <v>No</v>
      </c>
      <c r="E101" s="165">
        <v>0</v>
      </c>
      <c r="F101" s="165">
        <f>IFERROR(VLOOKUP(A:A,'2023 CEP List'!A:G,7,FALSE),0)</f>
        <v>0</v>
      </c>
      <c r="G101" s="165">
        <f>IFERROR(VLOOKUP(A:A,'2024 CEP List'!A:G,7,FALSE),0)</f>
        <v>0</v>
      </c>
      <c r="H101" s="165">
        <f>IFERROR(VLOOKUP(A:A,'2025 CEP List'!A:G,7,FALSE),0)</f>
        <v>0</v>
      </c>
      <c r="I101" s="165">
        <f t="shared" si="8"/>
        <v>0</v>
      </c>
      <c r="J101" s="165">
        <f t="shared" si="8"/>
        <v>0</v>
      </c>
      <c r="K101" s="165">
        <f t="shared" si="8"/>
        <v>0</v>
      </c>
      <c r="L101" s="165">
        <f t="shared" si="8"/>
        <v>0</v>
      </c>
      <c r="M101" s="165">
        <f t="shared" si="8"/>
        <v>0</v>
      </c>
      <c r="P101" s="96"/>
      <c r="S101" s="96"/>
    </row>
    <row r="102" spans="1:19" x14ac:dyDescent="0.25">
      <c r="A102" s="43" t="s">
        <v>101</v>
      </c>
      <c r="B102" s="95" t="s">
        <v>674</v>
      </c>
      <c r="D102" s="100" t="str">
        <f t="shared" si="5"/>
        <v>No</v>
      </c>
      <c r="E102" s="165">
        <v>0</v>
      </c>
      <c r="F102" s="165">
        <f>IFERROR(VLOOKUP(A:A,'2023 CEP List'!A:G,7,FALSE),0)</f>
        <v>0</v>
      </c>
      <c r="G102" s="165">
        <f>IFERROR(VLOOKUP(A:A,'2024 CEP List'!A:G,7,FALSE),0)</f>
        <v>0</v>
      </c>
      <c r="H102" s="165">
        <f>IFERROR(VLOOKUP(A:A,'2025 CEP List'!A:G,7,FALSE),0)</f>
        <v>0</v>
      </c>
      <c r="I102" s="165">
        <f t="shared" si="8"/>
        <v>0</v>
      </c>
      <c r="J102" s="165">
        <f t="shared" si="8"/>
        <v>0</v>
      </c>
      <c r="K102" s="165">
        <f t="shared" si="8"/>
        <v>0</v>
      </c>
      <c r="L102" s="165">
        <f t="shared" si="8"/>
        <v>0</v>
      </c>
      <c r="M102" s="165">
        <f t="shared" si="8"/>
        <v>0</v>
      </c>
      <c r="P102" s="96"/>
      <c r="S102" s="96"/>
    </row>
    <row r="103" spans="1:19" x14ac:dyDescent="0.25">
      <c r="A103" s="43" t="s">
        <v>102</v>
      </c>
      <c r="B103" s="95" t="s">
        <v>675</v>
      </c>
      <c r="D103" s="100" t="str">
        <f t="shared" si="5"/>
        <v>No</v>
      </c>
      <c r="E103" s="165">
        <v>0</v>
      </c>
      <c r="F103" s="165">
        <f>IFERROR(VLOOKUP(A:A,'2023 CEP List'!A:G,7,FALSE),0)</f>
        <v>0</v>
      </c>
      <c r="G103" s="165">
        <f>IFERROR(VLOOKUP(A:A,'2024 CEP List'!A:G,7,FALSE),0)</f>
        <v>0</v>
      </c>
      <c r="H103" s="165">
        <f>IFERROR(VLOOKUP(A:A,'2025 CEP List'!A:G,7,FALSE),0)</f>
        <v>0</v>
      </c>
      <c r="I103" s="165">
        <f t="shared" si="8"/>
        <v>0</v>
      </c>
      <c r="J103" s="165">
        <f t="shared" si="8"/>
        <v>0</v>
      </c>
      <c r="K103" s="165">
        <f t="shared" si="8"/>
        <v>0</v>
      </c>
      <c r="L103" s="165">
        <f t="shared" si="8"/>
        <v>0</v>
      </c>
      <c r="M103" s="165">
        <f t="shared" si="8"/>
        <v>0</v>
      </c>
      <c r="S103" s="96"/>
    </row>
    <row r="104" spans="1:19" x14ac:dyDescent="0.25">
      <c r="A104" s="43" t="s">
        <v>103</v>
      </c>
      <c r="B104" s="95" t="s">
        <v>676</v>
      </c>
      <c r="D104" s="100" t="str">
        <f t="shared" si="5"/>
        <v>No</v>
      </c>
      <c r="E104" s="165">
        <v>0</v>
      </c>
      <c r="F104" s="165">
        <f>IFERROR(VLOOKUP(A:A,'2023 CEP List'!A:G,7,FALSE),0)</f>
        <v>0</v>
      </c>
      <c r="G104" s="165">
        <f>IFERROR(VLOOKUP(A:A,'2024 CEP List'!A:G,7,FALSE),0)</f>
        <v>0</v>
      </c>
      <c r="H104" s="165">
        <f>IFERROR(VLOOKUP(A:A,'2025 CEP List'!A:G,7,FALSE),0)</f>
        <v>0</v>
      </c>
      <c r="I104" s="165">
        <f t="shared" si="8"/>
        <v>0</v>
      </c>
      <c r="J104" s="165">
        <f t="shared" si="8"/>
        <v>0</v>
      </c>
      <c r="K104" s="165">
        <f t="shared" si="8"/>
        <v>0</v>
      </c>
      <c r="L104" s="165">
        <f t="shared" si="8"/>
        <v>0</v>
      </c>
      <c r="M104" s="165">
        <f t="shared" si="8"/>
        <v>0</v>
      </c>
      <c r="S104" s="96"/>
    </row>
    <row r="105" spans="1:19" x14ac:dyDescent="0.25">
      <c r="A105" s="43" t="s">
        <v>104</v>
      </c>
      <c r="B105" s="95" t="s">
        <v>677</v>
      </c>
      <c r="D105" s="100" t="str">
        <f t="shared" si="5"/>
        <v>No</v>
      </c>
      <c r="E105" s="165">
        <v>0</v>
      </c>
      <c r="F105" s="165">
        <f>IFERROR(VLOOKUP(A:A,'2023 CEP List'!A:G,7,FALSE),0)</f>
        <v>0</v>
      </c>
      <c r="G105" s="165">
        <f>IFERROR(VLOOKUP(A:A,'2024 CEP List'!A:G,7,FALSE),0)</f>
        <v>0</v>
      </c>
      <c r="H105" s="165">
        <f>IFERROR(VLOOKUP(A:A,'2025 CEP List'!A:G,7,FALSE),0)</f>
        <v>0</v>
      </c>
      <c r="I105" s="165">
        <f t="shared" si="8"/>
        <v>0</v>
      </c>
      <c r="J105" s="165">
        <f t="shared" si="8"/>
        <v>0</v>
      </c>
      <c r="K105" s="165">
        <f t="shared" si="8"/>
        <v>0</v>
      </c>
      <c r="L105" s="165">
        <f t="shared" si="8"/>
        <v>0</v>
      </c>
      <c r="M105" s="165">
        <f t="shared" si="8"/>
        <v>0</v>
      </c>
    </row>
    <row r="106" spans="1:19" x14ac:dyDescent="0.25">
      <c r="A106" s="43" t="s">
        <v>105</v>
      </c>
      <c r="B106" s="95" t="s">
        <v>678</v>
      </c>
      <c r="D106" s="100" t="str">
        <f t="shared" si="5"/>
        <v>No</v>
      </c>
      <c r="E106" s="165">
        <v>0</v>
      </c>
      <c r="F106" s="165">
        <f>IFERROR(VLOOKUP(A:A,'2023 CEP List'!A:G,7,FALSE),0)</f>
        <v>0</v>
      </c>
      <c r="G106" s="165">
        <f>IFERROR(VLOOKUP(A:A,'2024 CEP List'!A:G,7,FALSE),0)</f>
        <v>0</v>
      </c>
      <c r="H106" s="165">
        <f>IFERROR(VLOOKUP(A:A,'2025 CEP List'!A:G,7,FALSE),0)</f>
        <v>0</v>
      </c>
      <c r="I106" s="165">
        <f t="shared" si="8"/>
        <v>0</v>
      </c>
      <c r="J106" s="165">
        <f t="shared" si="8"/>
        <v>0</v>
      </c>
      <c r="K106" s="165">
        <f t="shared" si="8"/>
        <v>0</v>
      </c>
      <c r="L106" s="165">
        <f t="shared" si="8"/>
        <v>0</v>
      </c>
      <c r="M106" s="165">
        <f t="shared" si="8"/>
        <v>0</v>
      </c>
    </row>
    <row r="107" spans="1:19" x14ac:dyDescent="0.25">
      <c r="A107" s="43" t="s">
        <v>508</v>
      </c>
      <c r="B107" s="95" t="s">
        <v>679</v>
      </c>
      <c r="D107" s="100" t="str">
        <f t="shared" si="5"/>
        <v>No</v>
      </c>
      <c r="E107" s="165">
        <v>0</v>
      </c>
      <c r="F107" s="165">
        <f>IFERROR(VLOOKUP(A:A,'2023 CEP List'!A:G,7,FALSE),0)</f>
        <v>0</v>
      </c>
      <c r="G107" s="165">
        <f>IFERROR(VLOOKUP(A:A,'2024 CEP List'!A:G,7,FALSE),0)</f>
        <v>0</v>
      </c>
      <c r="H107" s="165">
        <f>IFERROR(VLOOKUP(A:A,'2025 CEP List'!A:G,7,FALSE),0)</f>
        <v>0</v>
      </c>
      <c r="I107" s="165">
        <f t="shared" si="8"/>
        <v>0</v>
      </c>
      <c r="J107" s="165">
        <f t="shared" si="8"/>
        <v>0</v>
      </c>
      <c r="K107" s="165">
        <f t="shared" si="8"/>
        <v>0</v>
      </c>
      <c r="L107" s="165">
        <f t="shared" si="8"/>
        <v>0</v>
      </c>
      <c r="M107" s="165">
        <f t="shared" si="8"/>
        <v>0</v>
      </c>
    </row>
    <row r="108" spans="1:19" x14ac:dyDescent="0.25">
      <c r="A108" s="43" t="s">
        <v>106</v>
      </c>
      <c r="B108" s="95" t="s">
        <v>680</v>
      </c>
      <c r="D108" s="100" t="str">
        <f t="shared" si="5"/>
        <v>No</v>
      </c>
      <c r="E108" s="165">
        <v>0</v>
      </c>
      <c r="F108" s="165">
        <f>IFERROR(VLOOKUP(A:A,'2023 CEP List'!A:G,7,FALSE),0)</f>
        <v>0</v>
      </c>
      <c r="G108" s="165">
        <f>IFERROR(VLOOKUP(A:A,'2024 CEP List'!A:G,7,FALSE),0)</f>
        <v>0</v>
      </c>
      <c r="H108" s="165">
        <f>IFERROR(VLOOKUP(A:A,'2025 CEP List'!A:G,7,FALSE),0)</f>
        <v>0</v>
      </c>
      <c r="I108" s="165">
        <f t="shared" si="8"/>
        <v>0</v>
      </c>
      <c r="J108" s="165">
        <f t="shared" si="8"/>
        <v>0</v>
      </c>
      <c r="K108" s="165">
        <f t="shared" si="8"/>
        <v>0</v>
      </c>
      <c r="L108" s="165">
        <f t="shared" si="8"/>
        <v>0</v>
      </c>
      <c r="M108" s="165">
        <f t="shared" si="8"/>
        <v>0</v>
      </c>
    </row>
    <row r="109" spans="1:19" x14ac:dyDescent="0.25">
      <c r="A109" s="43" t="s">
        <v>107</v>
      </c>
      <c r="B109" s="95" t="s">
        <v>681</v>
      </c>
      <c r="D109" s="100" t="str">
        <f t="shared" si="5"/>
        <v>No</v>
      </c>
      <c r="E109" s="165">
        <v>0</v>
      </c>
      <c r="F109" s="165">
        <f>IFERROR(VLOOKUP(A:A,'2023 CEP List'!A:G,7,FALSE),0)</f>
        <v>0</v>
      </c>
      <c r="G109" s="165">
        <f>IFERROR(VLOOKUP(A:A,'2024 CEP List'!A:G,7,FALSE),0)</f>
        <v>0</v>
      </c>
      <c r="H109" s="165">
        <f>IFERROR(VLOOKUP(A:A,'2025 CEP List'!A:G,7,FALSE),0)</f>
        <v>0</v>
      </c>
      <c r="I109" s="165">
        <f t="shared" si="8"/>
        <v>0</v>
      </c>
      <c r="J109" s="165">
        <f t="shared" si="8"/>
        <v>0</v>
      </c>
      <c r="K109" s="165">
        <f t="shared" si="8"/>
        <v>0</v>
      </c>
      <c r="L109" s="165">
        <f t="shared" si="8"/>
        <v>0</v>
      </c>
      <c r="M109" s="165">
        <f t="shared" si="8"/>
        <v>0</v>
      </c>
    </row>
    <row r="110" spans="1:19" x14ac:dyDescent="0.25">
      <c r="A110" s="43" t="s">
        <v>108</v>
      </c>
      <c r="B110" s="95" t="s">
        <v>682</v>
      </c>
      <c r="D110" s="100" t="str">
        <f t="shared" si="5"/>
        <v>No</v>
      </c>
      <c r="E110" s="165">
        <v>0</v>
      </c>
      <c r="F110" s="165">
        <f>IFERROR(VLOOKUP(A:A,'2023 CEP List'!A:G,7,FALSE),0)</f>
        <v>0</v>
      </c>
      <c r="G110" s="165">
        <f>IFERROR(VLOOKUP(A:A,'2024 CEP List'!A:G,7,FALSE),0)</f>
        <v>0</v>
      </c>
      <c r="H110" s="165">
        <f>IFERROR(VLOOKUP(A:A,'2025 CEP List'!A:G,7,FALSE),0)</f>
        <v>0</v>
      </c>
      <c r="I110" s="165">
        <f t="shared" si="8"/>
        <v>0</v>
      </c>
      <c r="J110" s="165">
        <f t="shared" si="8"/>
        <v>0</v>
      </c>
      <c r="K110" s="165">
        <f t="shared" si="8"/>
        <v>0</v>
      </c>
      <c r="L110" s="165">
        <f t="shared" si="8"/>
        <v>0</v>
      </c>
      <c r="M110" s="165">
        <f t="shared" si="8"/>
        <v>0</v>
      </c>
    </row>
    <row r="111" spans="1:19" x14ac:dyDescent="0.25">
      <c r="A111" s="43" t="s">
        <v>109</v>
      </c>
      <c r="B111" s="95" t="s">
        <v>683</v>
      </c>
      <c r="D111" s="100" t="str">
        <f t="shared" si="5"/>
        <v>No</v>
      </c>
      <c r="E111" s="165">
        <v>0</v>
      </c>
      <c r="F111" s="165">
        <f>IFERROR(VLOOKUP(A:A,'2023 CEP List'!A:G,7,FALSE),0)</f>
        <v>0</v>
      </c>
      <c r="G111" s="165">
        <f>IFERROR(VLOOKUP(A:A,'2024 CEP List'!A:G,7,FALSE),0)</f>
        <v>0</v>
      </c>
      <c r="H111" s="165">
        <f>IFERROR(VLOOKUP(A:A,'2025 CEP List'!A:G,7,FALSE),0)</f>
        <v>0</v>
      </c>
      <c r="I111" s="165">
        <f t="shared" si="8"/>
        <v>0</v>
      </c>
      <c r="J111" s="165">
        <f t="shared" si="8"/>
        <v>0</v>
      </c>
      <c r="K111" s="165">
        <f t="shared" si="8"/>
        <v>0</v>
      </c>
      <c r="L111" s="165">
        <f t="shared" si="8"/>
        <v>0</v>
      </c>
      <c r="M111" s="165">
        <f t="shared" si="8"/>
        <v>0</v>
      </c>
    </row>
    <row r="112" spans="1:19" x14ac:dyDescent="0.25">
      <c r="A112" s="43" t="s">
        <v>110</v>
      </c>
      <c r="B112" s="95" t="s">
        <v>684</v>
      </c>
      <c r="D112" s="100" t="str">
        <f t="shared" si="5"/>
        <v>No</v>
      </c>
      <c r="E112" s="165">
        <v>0</v>
      </c>
      <c r="F112" s="165">
        <f>IFERROR(VLOOKUP(A:A,'2023 CEP List'!A:G,7,FALSE),0)</f>
        <v>0</v>
      </c>
      <c r="G112" s="165">
        <f>IFERROR(VLOOKUP(A:A,'2024 CEP List'!A:G,7,FALSE),0)</f>
        <v>0</v>
      </c>
      <c r="H112" s="165">
        <f>IFERROR(VLOOKUP(A:A,'2025 CEP List'!A:G,7,FALSE),0)</f>
        <v>0</v>
      </c>
      <c r="I112" s="165">
        <f t="shared" si="8"/>
        <v>0</v>
      </c>
      <c r="J112" s="165">
        <f t="shared" si="8"/>
        <v>0</v>
      </c>
      <c r="K112" s="165">
        <f t="shared" si="8"/>
        <v>0</v>
      </c>
      <c r="L112" s="165">
        <f t="shared" si="8"/>
        <v>0</v>
      </c>
      <c r="M112" s="165">
        <f t="shared" si="8"/>
        <v>0</v>
      </c>
    </row>
    <row r="113" spans="1:13" x14ac:dyDescent="0.25">
      <c r="A113" s="43" t="s">
        <v>111</v>
      </c>
      <c r="B113" s="95" t="s">
        <v>685</v>
      </c>
      <c r="D113" s="100" t="str">
        <f t="shared" si="5"/>
        <v>No</v>
      </c>
      <c r="E113" s="165">
        <v>0</v>
      </c>
      <c r="F113" s="165">
        <f>IFERROR(VLOOKUP(A:A,'2023 CEP List'!A:G,7,FALSE),0)</f>
        <v>0</v>
      </c>
      <c r="G113" s="165">
        <f>IFERROR(VLOOKUP(A:A,'2024 CEP List'!A:G,7,FALSE),0)</f>
        <v>0</v>
      </c>
      <c r="H113" s="165">
        <f>IFERROR(VLOOKUP(A:A,'2025 CEP List'!A:G,7,FALSE),0)</f>
        <v>0</v>
      </c>
      <c r="I113" s="166">
        <f t="shared" si="8"/>
        <v>0</v>
      </c>
      <c r="J113" s="165">
        <f t="shared" si="8"/>
        <v>0</v>
      </c>
      <c r="K113" s="165">
        <f t="shared" si="8"/>
        <v>0</v>
      </c>
      <c r="L113" s="165">
        <f t="shared" si="8"/>
        <v>0</v>
      </c>
      <c r="M113" s="165">
        <f t="shared" si="8"/>
        <v>0</v>
      </c>
    </row>
    <row r="114" spans="1:13" x14ac:dyDescent="0.25">
      <c r="A114" s="43" t="s">
        <v>112</v>
      </c>
      <c r="B114" s="95" t="s">
        <v>686</v>
      </c>
      <c r="D114" s="100" t="str">
        <f t="shared" si="5"/>
        <v>No</v>
      </c>
      <c r="E114" s="165">
        <v>0</v>
      </c>
      <c r="F114" s="165">
        <f>IFERROR(VLOOKUP(A:A,'2023 CEP List'!A:G,7,FALSE),0)</f>
        <v>0</v>
      </c>
      <c r="G114" s="165">
        <f>IFERROR(VLOOKUP(A:A,'2024 CEP List'!A:G,7,FALSE),0)</f>
        <v>0</v>
      </c>
      <c r="H114" s="165">
        <f>IFERROR(VLOOKUP(A:A,'2025 CEP List'!A:G,7,FALSE),0)</f>
        <v>0</v>
      </c>
      <c r="I114" s="165">
        <f t="shared" si="8"/>
        <v>0</v>
      </c>
      <c r="J114" s="165">
        <f t="shared" si="8"/>
        <v>0</v>
      </c>
      <c r="K114" s="165">
        <f t="shared" si="8"/>
        <v>0</v>
      </c>
      <c r="L114" s="165">
        <f t="shared" si="8"/>
        <v>0</v>
      </c>
      <c r="M114" s="165">
        <f t="shared" si="8"/>
        <v>0</v>
      </c>
    </row>
    <row r="115" spans="1:13" x14ac:dyDescent="0.25">
      <c r="A115" s="43" t="s">
        <v>113</v>
      </c>
      <c r="B115" s="95" t="s">
        <v>687</v>
      </c>
      <c r="C115" s="100">
        <v>2016</v>
      </c>
      <c r="D115" s="100" t="str">
        <f t="shared" si="5"/>
        <v>Yes</v>
      </c>
      <c r="E115" s="165">
        <v>0.58919999999999995</v>
      </c>
      <c r="F115" s="165">
        <f>IFERROR(VLOOKUP(A:A,'2023 CEP List'!A:G,7,FALSE),0)</f>
        <v>0.58919999999999995</v>
      </c>
      <c r="G115" s="165">
        <f>IFERROR(VLOOKUP(A:A,'2024 CEP List'!A:G,7,FALSE),0)</f>
        <v>0.58919999999999995</v>
      </c>
      <c r="H115" s="165">
        <f>IFERROR(VLOOKUP(A:A,'2025 CEP List'!A:G,7,FALSE),0)</f>
        <v>0.58919999999999995</v>
      </c>
      <c r="I115" s="165">
        <f t="shared" ref="I115:M130" si="9">H115</f>
        <v>0.58919999999999995</v>
      </c>
      <c r="J115" s="165">
        <f t="shared" si="9"/>
        <v>0.58919999999999995</v>
      </c>
      <c r="K115" s="165">
        <f t="shared" si="9"/>
        <v>0.58919999999999995</v>
      </c>
      <c r="L115" s="165">
        <f t="shared" si="9"/>
        <v>0.58919999999999995</v>
      </c>
      <c r="M115" s="165">
        <f t="shared" si="9"/>
        <v>0.58919999999999995</v>
      </c>
    </row>
    <row r="116" spans="1:13" x14ac:dyDescent="0.25">
      <c r="A116" s="43" t="s">
        <v>509</v>
      </c>
      <c r="B116" s="95" t="s">
        <v>688</v>
      </c>
      <c r="D116" s="100" t="str">
        <f t="shared" si="5"/>
        <v>No</v>
      </c>
      <c r="E116" s="165">
        <v>0</v>
      </c>
      <c r="F116" s="165">
        <f>IFERROR(VLOOKUP(A:A,'2023 CEP List'!A:G,7,FALSE),0)</f>
        <v>0</v>
      </c>
      <c r="G116" s="165">
        <f>IFERROR(VLOOKUP(A:A,'2024 CEP List'!A:G,7,FALSE),0)</f>
        <v>0</v>
      </c>
      <c r="H116" s="165">
        <f>IFERROR(VLOOKUP(A:A,'2025 CEP List'!A:G,7,FALSE),0)</f>
        <v>0</v>
      </c>
      <c r="I116" s="165">
        <f t="shared" si="9"/>
        <v>0</v>
      </c>
      <c r="J116" s="165">
        <f t="shared" si="9"/>
        <v>0</v>
      </c>
      <c r="K116" s="165">
        <f t="shared" si="9"/>
        <v>0</v>
      </c>
      <c r="L116" s="165">
        <f t="shared" si="9"/>
        <v>0</v>
      </c>
      <c r="M116" s="165">
        <f t="shared" si="9"/>
        <v>0</v>
      </c>
    </row>
    <row r="117" spans="1:13" x14ac:dyDescent="0.25">
      <c r="A117" s="43" t="s">
        <v>114</v>
      </c>
      <c r="B117" s="95" t="s">
        <v>689</v>
      </c>
      <c r="C117" s="95">
        <v>2020</v>
      </c>
      <c r="D117" s="100" t="str">
        <f t="shared" si="5"/>
        <v>Yes</v>
      </c>
      <c r="E117" s="165">
        <v>1.0355000000000001</v>
      </c>
      <c r="F117" s="165">
        <f>IFERROR(VLOOKUP(A:A,'2023 CEP List'!A:G,7,FALSE),0)</f>
        <v>1.0355000000000001</v>
      </c>
      <c r="G117" s="165">
        <f>IFERROR(VLOOKUP(A:A,'2024 CEP List'!A:G,7,FALSE),0)</f>
        <v>1.0355000000000001</v>
      </c>
      <c r="H117" s="165">
        <f>IFERROR(VLOOKUP(A:A,'2025 CEP List'!A:G,7,FALSE),0)</f>
        <v>1.0355000000000001</v>
      </c>
      <c r="I117" s="165">
        <f t="shared" si="9"/>
        <v>1.0355000000000001</v>
      </c>
      <c r="J117" s="165">
        <f t="shared" si="9"/>
        <v>1.0355000000000001</v>
      </c>
      <c r="K117" s="165">
        <f t="shared" si="9"/>
        <v>1.0355000000000001</v>
      </c>
      <c r="L117" s="165">
        <f t="shared" si="9"/>
        <v>1.0355000000000001</v>
      </c>
      <c r="M117" s="165">
        <f t="shared" si="9"/>
        <v>1.0355000000000001</v>
      </c>
    </row>
    <row r="118" spans="1:13" x14ac:dyDescent="0.25">
      <c r="A118" s="43" t="s">
        <v>115</v>
      </c>
      <c r="B118" s="95" t="s">
        <v>690</v>
      </c>
      <c r="D118" s="100" t="str">
        <f t="shared" si="5"/>
        <v>No</v>
      </c>
      <c r="E118" s="165">
        <v>0</v>
      </c>
      <c r="F118" s="165">
        <f>IFERROR(VLOOKUP(A:A,'2023 CEP List'!A:G,7,FALSE),0)</f>
        <v>0</v>
      </c>
      <c r="G118" s="165">
        <f>IFERROR(VLOOKUP(A:A,'2024 CEP List'!A:G,7,FALSE),0)</f>
        <v>0</v>
      </c>
      <c r="H118" s="165">
        <f>IFERROR(VLOOKUP(A:A,'2025 CEP List'!A:G,7,FALSE),0)</f>
        <v>0</v>
      </c>
      <c r="I118" s="165">
        <f t="shared" si="9"/>
        <v>0</v>
      </c>
      <c r="J118" s="165">
        <f t="shared" si="9"/>
        <v>0</v>
      </c>
      <c r="K118" s="165">
        <f t="shared" si="9"/>
        <v>0</v>
      </c>
      <c r="L118" s="165">
        <f t="shared" si="9"/>
        <v>0</v>
      </c>
      <c r="M118" s="165">
        <f t="shared" si="9"/>
        <v>0</v>
      </c>
    </row>
    <row r="119" spans="1:13" x14ac:dyDescent="0.25">
      <c r="A119" s="43" t="s">
        <v>116</v>
      </c>
      <c r="B119" s="95" t="s">
        <v>691</v>
      </c>
      <c r="D119" s="100" t="str">
        <f t="shared" si="5"/>
        <v>No</v>
      </c>
      <c r="E119" s="165">
        <v>0</v>
      </c>
      <c r="F119" s="165">
        <f>IFERROR(VLOOKUP(A:A,'2023 CEP List'!A:G,7,FALSE),0)</f>
        <v>0</v>
      </c>
      <c r="G119" s="165">
        <f>IFERROR(VLOOKUP(A:A,'2024 CEP List'!A:G,7,FALSE),0)</f>
        <v>0</v>
      </c>
      <c r="H119" s="165">
        <f>IFERROR(VLOOKUP(A:A,'2025 CEP List'!A:G,7,FALSE),0)</f>
        <v>0</v>
      </c>
      <c r="I119" s="165">
        <f t="shared" si="9"/>
        <v>0</v>
      </c>
      <c r="J119" s="165">
        <f t="shared" si="9"/>
        <v>0</v>
      </c>
      <c r="K119" s="165">
        <f t="shared" si="9"/>
        <v>0</v>
      </c>
      <c r="L119" s="165">
        <f t="shared" si="9"/>
        <v>0</v>
      </c>
      <c r="M119" s="165">
        <f t="shared" si="9"/>
        <v>0</v>
      </c>
    </row>
    <row r="120" spans="1:13" x14ac:dyDescent="0.25">
      <c r="A120" s="43" t="s">
        <v>117</v>
      </c>
      <c r="B120" s="95" t="s">
        <v>692</v>
      </c>
      <c r="D120" s="100" t="str">
        <f t="shared" si="5"/>
        <v>No</v>
      </c>
      <c r="E120" s="165">
        <v>0</v>
      </c>
      <c r="F120" s="165">
        <f>IFERROR(VLOOKUP(A:A,'2023 CEP List'!A:G,7,FALSE),0)</f>
        <v>0</v>
      </c>
      <c r="G120" s="165">
        <f>IFERROR(VLOOKUP(A:A,'2024 CEP List'!A:G,7,FALSE),0)</f>
        <v>0</v>
      </c>
      <c r="H120" s="165">
        <f>IFERROR(VLOOKUP(A:A,'2025 CEP List'!A:G,7,FALSE),0)</f>
        <v>0</v>
      </c>
      <c r="I120" s="165">
        <f t="shared" si="9"/>
        <v>0</v>
      </c>
      <c r="J120" s="165">
        <f t="shared" si="9"/>
        <v>0</v>
      </c>
      <c r="K120" s="165">
        <f t="shared" si="9"/>
        <v>0</v>
      </c>
      <c r="L120" s="165">
        <f t="shared" si="9"/>
        <v>0</v>
      </c>
      <c r="M120" s="165">
        <f t="shared" si="9"/>
        <v>0</v>
      </c>
    </row>
    <row r="121" spans="1:13" x14ac:dyDescent="0.25">
      <c r="A121" s="43" t="s">
        <v>118</v>
      </c>
      <c r="B121" s="95" t="s">
        <v>693</v>
      </c>
      <c r="C121" s="100">
        <v>2015</v>
      </c>
      <c r="D121" s="100" t="str">
        <f t="shared" si="5"/>
        <v>Yes</v>
      </c>
      <c r="E121" s="165">
        <v>0.56910000000000005</v>
      </c>
      <c r="F121" s="165">
        <f>IFERROR(VLOOKUP(A:A,'2023 CEP List'!A:G,7,FALSE),0)</f>
        <v>0.56910000000000005</v>
      </c>
      <c r="G121" s="165">
        <f>IFERROR(VLOOKUP(A:A,'2024 CEP List'!A:G,7,FALSE),0)</f>
        <v>0.56910000000000005</v>
      </c>
      <c r="H121" s="165">
        <f>IFERROR(VLOOKUP(A:A,'2025 CEP List'!A:G,7,FALSE),0)</f>
        <v>0.56910000000000005</v>
      </c>
      <c r="I121" s="165">
        <f t="shared" si="9"/>
        <v>0.56910000000000005</v>
      </c>
      <c r="J121" s="165">
        <f t="shared" si="9"/>
        <v>0.56910000000000005</v>
      </c>
      <c r="K121" s="165">
        <f t="shared" si="9"/>
        <v>0.56910000000000005</v>
      </c>
      <c r="L121" s="165">
        <f t="shared" si="9"/>
        <v>0.56910000000000005</v>
      </c>
      <c r="M121" s="165">
        <f t="shared" si="9"/>
        <v>0.56910000000000005</v>
      </c>
    </row>
    <row r="122" spans="1:13" x14ac:dyDescent="0.25">
      <c r="A122" s="43" t="s">
        <v>119</v>
      </c>
      <c r="B122" s="95" t="s">
        <v>694</v>
      </c>
      <c r="D122" s="100" t="str">
        <f t="shared" si="5"/>
        <v>Yes</v>
      </c>
      <c r="E122" s="165">
        <v>0</v>
      </c>
      <c r="F122" s="165">
        <f>IFERROR(VLOOKUP(A:A,'2023 CEP List'!A:G,7,FALSE),0)</f>
        <v>0</v>
      </c>
      <c r="G122" s="165">
        <f>IFERROR(VLOOKUP(A:A,'2024 CEP List'!A:G,7,FALSE),0)</f>
        <v>0.5403</v>
      </c>
      <c r="H122" s="165">
        <f>IFERROR(VLOOKUP(A:A,'2025 CEP List'!A:G,7,FALSE),0)</f>
        <v>0.5403</v>
      </c>
      <c r="I122" s="165">
        <f t="shared" si="9"/>
        <v>0.5403</v>
      </c>
      <c r="J122" s="165">
        <f t="shared" si="9"/>
        <v>0.5403</v>
      </c>
      <c r="K122" s="165">
        <f t="shared" si="9"/>
        <v>0.5403</v>
      </c>
      <c r="L122" s="165">
        <f t="shared" si="9"/>
        <v>0.5403</v>
      </c>
      <c r="M122" s="165">
        <f t="shared" si="9"/>
        <v>0.5403</v>
      </c>
    </row>
    <row r="123" spans="1:13" x14ac:dyDescent="0.25">
      <c r="A123" s="43" t="s">
        <v>120</v>
      </c>
      <c r="B123" s="95" t="s">
        <v>695</v>
      </c>
      <c r="D123" s="100" t="str">
        <f t="shared" si="5"/>
        <v>No</v>
      </c>
      <c r="E123" s="165">
        <v>0</v>
      </c>
      <c r="F123" s="165">
        <f>IFERROR(VLOOKUP(A:A,'2023 CEP List'!A:G,7,FALSE),0)</f>
        <v>0</v>
      </c>
      <c r="G123" s="165">
        <f>IFERROR(VLOOKUP(A:A,'2024 CEP List'!A:G,7,FALSE),0)</f>
        <v>0</v>
      </c>
      <c r="H123" s="165">
        <f>IFERROR(VLOOKUP(A:A,'2025 CEP List'!A:G,7,FALSE),0)</f>
        <v>0</v>
      </c>
      <c r="I123" s="165">
        <f t="shared" si="9"/>
        <v>0</v>
      </c>
      <c r="J123" s="165">
        <f t="shared" si="9"/>
        <v>0</v>
      </c>
      <c r="K123" s="165">
        <f t="shared" si="9"/>
        <v>0</v>
      </c>
      <c r="L123" s="165">
        <f t="shared" si="9"/>
        <v>0</v>
      </c>
      <c r="M123" s="165">
        <f t="shared" si="9"/>
        <v>0</v>
      </c>
    </row>
    <row r="124" spans="1:13" x14ac:dyDescent="0.25">
      <c r="A124" s="43" t="s">
        <v>121</v>
      </c>
      <c r="B124" s="95" t="s">
        <v>696</v>
      </c>
      <c r="D124" s="100" t="str">
        <f t="shared" si="5"/>
        <v>No</v>
      </c>
      <c r="E124" s="165">
        <v>0</v>
      </c>
      <c r="F124" s="165">
        <f>IFERROR(VLOOKUP(A:A,'2023 CEP List'!A:G,7,FALSE),0)</f>
        <v>0</v>
      </c>
      <c r="G124" s="165">
        <f>IFERROR(VLOOKUP(A:A,'2024 CEP List'!A:G,7,FALSE),0)</f>
        <v>0</v>
      </c>
      <c r="H124" s="165">
        <f>IFERROR(VLOOKUP(A:A,'2025 CEP List'!A:G,7,FALSE),0)</f>
        <v>0</v>
      </c>
      <c r="I124" s="165">
        <f t="shared" si="9"/>
        <v>0</v>
      </c>
      <c r="J124" s="165">
        <f t="shared" si="9"/>
        <v>0</v>
      </c>
      <c r="K124" s="165">
        <f t="shared" si="9"/>
        <v>0</v>
      </c>
      <c r="L124" s="165">
        <f t="shared" si="9"/>
        <v>0</v>
      </c>
      <c r="M124" s="165">
        <f t="shared" si="9"/>
        <v>0</v>
      </c>
    </row>
    <row r="125" spans="1:13" x14ac:dyDescent="0.25">
      <c r="A125" s="43" t="s">
        <v>122</v>
      </c>
      <c r="B125" s="95" t="s">
        <v>697</v>
      </c>
      <c r="D125" s="100" t="str">
        <f t="shared" si="5"/>
        <v>No</v>
      </c>
      <c r="E125" s="165">
        <v>0</v>
      </c>
      <c r="F125" s="165">
        <f>IFERROR(VLOOKUP(A:A,'2023 CEP List'!A:G,7,FALSE),0)</f>
        <v>0</v>
      </c>
      <c r="G125" s="165">
        <f>IFERROR(VLOOKUP(A:A,'2024 CEP List'!A:G,7,FALSE),0)</f>
        <v>0</v>
      </c>
      <c r="H125" s="165">
        <f>IFERROR(VLOOKUP(A:A,'2025 CEP List'!A:G,7,FALSE),0)</f>
        <v>0</v>
      </c>
      <c r="I125" s="165">
        <f t="shared" si="9"/>
        <v>0</v>
      </c>
      <c r="J125" s="165">
        <f t="shared" si="9"/>
        <v>0</v>
      </c>
      <c r="K125" s="165">
        <f t="shared" si="9"/>
        <v>0</v>
      </c>
      <c r="L125" s="165">
        <f t="shared" si="9"/>
        <v>0</v>
      </c>
      <c r="M125" s="165">
        <f t="shared" si="9"/>
        <v>0</v>
      </c>
    </row>
    <row r="126" spans="1:13" x14ac:dyDescent="0.25">
      <c r="A126" s="43" t="s">
        <v>123</v>
      </c>
      <c r="B126" s="95" t="s">
        <v>698</v>
      </c>
      <c r="D126" s="100" t="str">
        <f t="shared" si="5"/>
        <v>No</v>
      </c>
      <c r="E126" s="165">
        <v>0</v>
      </c>
      <c r="F126" s="165">
        <f>IFERROR(VLOOKUP(A:A,'2023 CEP List'!A:G,7,FALSE),0)</f>
        <v>0</v>
      </c>
      <c r="G126" s="165">
        <f>IFERROR(VLOOKUP(A:A,'2024 CEP List'!A:G,7,FALSE),0)</f>
        <v>0</v>
      </c>
      <c r="H126" s="165">
        <f>IFERROR(VLOOKUP(A:A,'2025 CEP List'!A:G,7,FALSE),0)</f>
        <v>0</v>
      </c>
      <c r="I126" s="165">
        <f t="shared" si="9"/>
        <v>0</v>
      </c>
      <c r="J126" s="165">
        <f t="shared" si="9"/>
        <v>0</v>
      </c>
      <c r="K126" s="165">
        <f t="shared" si="9"/>
        <v>0</v>
      </c>
      <c r="L126" s="165">
        <f t="shared" si="9"/>
        <v>0</v>
      </c>
      <c r="M126" s="165">
        <f t="shared" si="9"/>
        <v>0</v>
      </c>
    </row>
    <row r="127" spans="1:13" x14ac:dyDescent="0.25">
      <c r="A127" s="43" t="s">
        <v>124</v>
      </c>
      <c r="B127" s="95" t="s">
        <v>699</v>
      </c>
      <c r="C127" s="100">
        <v>2016</v>
      </c>
      <c r="D127" s="100" t="str">
        <f t="shared" si="5"/>
        <v>No</v>
      </c>
      <c r="E127" s="165">
        <v>0.71060000000000001</v>
      </c>
      <c r="F127" s="165">
        <f>IFERROR(VLOOKUP(A:A,'2023 CEP List'!A:G,7,FALSE),0)</f>
        <v>0.71060000000000001</v>
      </c>
      <c r="G127" s="165">
        <f>IFERROR(VLOOKUP(A:A,'2024 CEP List'!A:G,7,FALSE),0)</f>
        <v>0</v>
      </c>
      <c r="H127" s="165">
        <f>IFERROR(VLOOKUP(A:A,'2025 CEP List'!A:G,7,FALSE),0)</f>
        <v>0</v>
      </c>
      <c r="I127" s="165">
        <f t="shared" si="9"/>
        <v>0</v>
      </c>
      <c r="J127" s="165">
        <f t="shared" si="9"/>
        <v>0</v>
      </c>
      <c r="K127" s="165">
        <f t="shared" si="9"/>
        <v>0</v>
      </c>
      <c r="L127" s="165">
        <f t="shared" si="9"/>
        <v>0</v>
      </c>
      <c r="M127" s="165">
        <f t="shared" si="9"/>
        <v>0</v>
      </c>
    </row>
    <row r="128" spans="1:13" x14ac:dyDescent="0.25">
      <c r="A128" s="43" t="s">
        <v>125</v>
      </c>
      <c r="B128" s="95" t="s">
        <v>700</v>
      </c>
      <c r="D128" s="100" t="str">
        <f t="shared" si="5"/>
        <v>No</v>
      </c>
      <c r="E128" s="165">
        <v>0</v>
      </c>
      <c r="F128" s="165">
        <f>IFERROR(VLOOKUP(A:A,'2023 CEP List'!A:G,7,FALSE),0)</f>
        <v>0</v>
      </c>
      <c r="G128" s="165">
        <f>IFERROR(VLOOKUP(A:A,'2024 CEP List'!A:G,7,FALSE),0)</f>
        <v>0</v>
      </c>
      <c r="H128" s="165">
        <f>IFERROR(VLOOKUP(A:A,'2025 CEP List'!A:G,7,FALSE),0)</f>
        <v>0</v>
      </c>
      <c r="I128" s="165">
        <f t="shared" si="9"/>
        <v>0</v>
      </c>
      <c r="J128" s="165">
        <f t="shared" si="9"/>
        <v>0</v>
      </c>
      <c r="K128" s="165">
        <f t="shared" si="9"/>
        <v>0</v>
      </c>
      <c r="L128" s="165">
        <f t="shared" si="9"/>
        <v>0</v>
      </c>
      <c r="M128" s="165">
        <f t="shared" si="9"/>
        <v>0</v>
      </c>
    </row>
    <row r="129" spans="1:13" x14ac:dyDescent="0.25">
      <c r="A129" s="43" t="s">
        <v>126</v>
      </c>
      <c r="B129" s="95" t="s">
        <v>701</v>
      </c>
      <c r="D129" s="100" t="str">
        <f t="shared" si="5"/>
        <v>No</v>
      </c>
      <c r="E129" s="165">
        <v>0</v>
      </c>
      <c r="F129" s="165">
        <f>IFERROR(VLOOKUP(A:A,'2023 CEP List'!A:G,7,FALSE),0)</f>
        <v>0</v>
      </c>
      <c r="G129" s="165">
        <f>IFERROR(VLOOKUP(A:A,'2024 CEP List'!A:G,7,FALSE),0)</f>
        <v>0</v>
      </c>
      <c r="H129" s="165">
        <f>IFERROR(VLOOKUP(A:A,'2025 CEP List'!A:G,7,FALSE),0)</f>
        <v>0</v>
      </c>
      <c r="I129" s="165">
        <f t="shared" si="9"/>
        <v>0</v>
      </c>
      <c r="J129" s="165">
        <f t="shared" si="9"/>
        <v>0</v>
      </c>
      <c r="K129" s="165">
        <f t="shared" si="9"/>
        <v>0</v>
      </c>
      <c r="L129" s="165">
        <f t="shared" si="9"/>
        <v>0</v>
      </c>
      <c r="M129" s="165">
        <f t="shared" si="9"/>
        <v>0</v>
      </c>
    </row>
    <row r="130" spans="1:13" x14ac:dyDescent="0.25">
      <c r="A130" s="43" t="s">
        <v>127</v>
      </c>
      <c r="B130" s="95" t="s">
        <v>702</v>
      </c>
      <c r="D130" s="100" t="str">
        <f t="shared" si="5"/>
        <v>No</v>
      </c>
      <c r="E130" s="165">
        <v>0</v>
      </c>
      <c r="F130" s="165">
        <f>IFERROR(VLOOKUP(A:A,'2023 CEP List'!A:G,7,FALSE),0)</f>
        <v>0</v>
      </c>
      <c r="G130" s="165">
        <f>IFERROR(VLOOKUP(A:A,'2024 CEP List'!A:G,7,FALSE),0)</f>
        <v>0</v>
      </c>
      <c r="H130" s="165">
        <f>IFERROR(VLOOKUP(A:A,'2025 CEP List'!A:G,7,FALSE),0)</f>
        <v>0</v>
      </c>
      <c r="I130" s="165">
        <f t="shared" si="9"/>
        <v>0</v>
      </c>
      <c r="J130" s="165">
        <f t="shared" si="9"/>
        <v>0</v>
      </c>
      <c r="K130" s="165">
        <f t="shared" si="9"/>
        <v>0</v>
      </c>
      <c r="L130" s="165">
        <f t="shared" si="9"/>
        <v>0</v>
      </c>
      <c r="M130" s="165">
        <f t="shared" si="9"/>
        <v>0</v>
      </c>
    </row>
    <row r="131" spans="1:13" x14ac:dyDescent="0.25">
      <c r="A131" s="43" t="s">
        <v>128</v>
      </c>
      <c r="B131" s="95" t="s">
        <v>703</v>
      </c>
      <c r="D131" s="100" t="str">
        <f t="shared" ref="D131:D194" si="10">IF(H131&gt;0,"Yes","No")</f>
        <v>No</v>
      </c>
      <c r="E131" s="165">
        <v>0</v>
      </c>
      <c r="F131" s="165">
        <f>IFERROR(VLOOKUP(A:A,'2023 CEP List'!A:G,7,FALSE),0)</f>
        <v>0</v>
      </c>
      <c r="G131" s="165">
        <f>IFERROR(VLOOKUP(A:A,'2024 CEP List'!A:G,7,FALSE),0)</f>
        <v>0</v>
      </c>
      <c r="H131" s="165">
        <f>IFERROR(VLOOKUP(A:A,'2025 CEP List'!A:G,7,FALSE),0)</f>
        <v>0</v>
      </c>
      <c r="I131" s="165">
        <f t="shared" ref="I131:M146" si="11">H131</f>
        <v>0</v>
      </c>
      <c r="J131" s="165">
        <f t="shared" si="11"/>
        <v>0</v>
      </c>
      <c r="K131" s="165">
        <f t="shared" si="11"/>
        <v>0</v>
      </c>
      <c r="L131" s="165">
        <f t="shared" si="11"/>
        <v>0</v>
      </c>
      <c r="M131" s="165">
        <f t="shared" si="11"/>
        <v>0</v>
      </c>
    </row>
    <row r="132" spans="1:13" x14ac:dyDescent="0.25">
      <c r="A132" s="43" t="s">
        <v>129</v>
      </c>
      <c r="B132" s="95" t="s">
        <v>704</v>
      </c>
      <c r="C132" s="95">
        <v>2019</v>
      </c>
      <c r="D132" s="100" t="str">
        <f t="shared" si="10"/>
        <v>Yes</v>
      </c>
      <c r="E132" s="165">
        <v>0.78839999999999999</v>
      </c>
      <c r="F132" s="165">
        <f>IFERROR(VLOOKUP(A:A,'2023 CEP List'!A:G,7,FALSE),0)</f>
        <v>0.78839999999999999</v>
      </c>
      <c r="G132" s="165">
        <f>IFERROR(VLOOKUP(A:A,'2024 CEP List'!A:G,7,FALSE),0)</f>
        <v>0.78839999999999999</v>
      </c>
      <c r="H132" s="165">
        <f>IFERROR(VLOOKUP(A:A,'2025 CEP List'!A:G,7,FALSE),0)</f>
        <v>0.78839999999999999</v>
      </c>
      <c r="I132" s="165">
        <f t="shared" si="11"/>
        <v>0.78839999999999999</v>
      </c>
      <c r="J132" s="165">
        <f t="shared" si="11"/>
        <v>0.78839999999999999</v>
      </c>
      <c r="K132" s="165">
        <f t="shared" si="11"/>
        <v>0.78839999999999999</v>
      </c>
      <c r="L132" s="165">
        <f t="shared" si="11"/>
        <v>0.78839999999999999</v>
      </c>
      <c r="M132" s="165">
        <f t="shared" si="11"/>
        <v>0.78839999999999999</v>
      </c>
    </row>
    <row r="133" spans="1:13" x14ac:dyDescent="0.25">
      <c r="A133" s="43" t="s">
        <v>130</v>
      </c>
      <c r="B133" s="95" t="s">
        <v>705</v>
      </c>
      <c r="D133" s="100" t="str">
        <f t="shared" si="10"/>
        <v>No</v>
      </c>
      <c r="E133" s="165">
        <v>0</v>
      </c>
      <c r="F133" s="165">
        <f>IFERROR(VLOOKUP(A:A,'2023 CEP List'!A:G,7,FALSE),0)</f>
        <v>0</v>
      </c>
      <c r="G133" s="165">
        <f>IFERROR(VLOOKUP(A:A,'2024 CEP List'!A:G,7,FALSE),0)</f>
        <v>0</v>
      </c>
      <c r="H133" s="165">
        <f>IFERROR(VLOOKUP(A:A,'2025 CEP List'!A:G,7,FALSE),0)</f>
        <v>0</v>
      </c>
      <c r="I133" s="165">
        <f t="shared" si="11"/>
        <v>0</v>
      </c>
      <c r="J133" s="165">
        <f t="shared" si="11"/>
        <v>0</v>
      </c>
      <c r="K133" s="165">
        <f t="shared" si="11"/>
        <v>0</v>
      </c>
      <c r="L133" s="165">
        <f t="shared" si="11"/>
        <v>0</v>
      </c>
      <c r="M133" s="165">
        <f t="shared" si="11"/>
        <v>0</v>
      </c>
    </row>
    <row r="134" spans="1:13" x14ac:dyDescent="0.25">
      <c r="A134" s="43" t="s">
        <v>131</v>
      </c>
      <c r="B134" s="95" t="s">
        <v>706</v>
      </c>
      <c r="D134" s="100" t="str">
        <f t="shared" si="10"/>
        <v>No</v>
      </c>
      <c r="E134" s="165">
        <v>0</v>
      </c>
      <c r="F134" s="165">
        <f>IFERROR(VLOOKUP(A:A,'2023 CEP List'!A:G,7,FALSE),0)</f>
        <v>0</v>
      </c>
      <c r="G134" s="165">
        <f>IFERROR(VLOOKUP(A:A,'2024 CEP List'!A:G,7,FALSE),0)</f>
        <v>0</v>
      </c>
      <c r="H134" s="165">
        <f>IFERROR(VLOOKUP(A:A,'2025 CEP List'!A:G,7,FALSE),0)</f>
        <v>0</v>
      </c>
      <c r="I134" s="165">
        <f t="shared" si="11"/>
        <v>0</v>
      </c>
      <c r="J134" s="165">
        <f t="shared" si="11"/>
        <v>0</v>
      </c>
      <c r="K134" s="165">
        <f t="shared" si="11"/>
        <v>0</v>
      </c>
      <c r="L134" s="165">
        <f t="shared" si="11"/>
        <v>0</v>
      </c>
      <c r="M134" s="165">
        <f t="shared" si="11"/>
        <v>0</v>
      </c>
    </row>
    <row r="135" spans="1:13" x14ac:dyDescent="0.25">
      <c r="A135" s="43" t="s">
        <v>132</v>
      </c>
      <c r="B135" s="95" t="s">
        <v>707</v>
      </c>
      <c r="D135" s="100" t="str">
        <f t="shared" si="10"/>
        <v>No</v>
      </c>
      <c r="E135" s="165">
        <v>0</v>
      </c>
      <c r="F135" s="165">
        <f>IFERROR(VLOOKUP(A:A,'2023 CEP List'!A:G,7,FALSE),0)</f>
        <v>0</v>
      </c>
      <c r="G135" s="165">
        <f>IFERROR(VLOOKUP(A:A,'2024 CEP List'!A:G,7,FALSE),0)</f>
        <v>0</v>
      </c>
      <c r="H135" s="165">
        <f>IFERROR(VLOOKUP(A:A,'2025 CEP List'!A:G,7,FALSE),0)</f>
        <v>0</v>
      </c>
      <c r="I135" s="165">
        <f t="shared" si="11"/>
        <v>0</v>
      </c>
      <c r="J135" s="165">
        <f t="shared" si="11"/>
        <v>0</v>
      </c>
      <c r="K135" s="165">
        <f t="shared" si="11"/>
        <v>0</v>
      </c>
      <c r="L135" s="165">
        <f t="shared" si="11"/>
        <v>0</v>
      </c>
      <c r="M135" s="165">
        <f t="shared" si="11"/>
        <v>0</v>
      </c>
    </row>
    <row r="136" spans="1:13" x14ac:dyDescent="0.25">
      <c r="A136" s="43" t="s">
        <v>133</v>
      </c>
      <c r="B136" s="95" t="s">
        <v>708</v>
      </c>
      <c r="D136" s="100" t="str">
        <f t="shared" si="10"/>
        <v>No</v>
      </c>
      <c r="E136" s="165">
        <v>0</v>
      </c>
      <c r="F136" s="165">
        <f>IFERROR(VLOOKUP(A:A,'2023 CEP List'!A:G,7,FALSE),0)</f>
        <v>0</v>
      </c>
      <c r="G136" s="165">
        <f>IFERROR(VLOOKUP(A:A,'2024 CEP List'!A:G,7,FALSE),0)</f>
        <v>0</v>
      </c>
      <c r="H136" s="165">
        <f>IFERROR(VLOOKUP(A:A,'2025 CEP List'!A:G,7,FALSE),0)</f>
        <v>0</v>
      </c>
      <c r="I136" s="165">
        <f t="shared" si="11"/>
        <v>0</v>
      </c>
      <c r="J136" s="165">
        <f t="shared" si="11"/>
        <v>0</v>
      </c>
      <c r="K136" s="165">
        <f t="shared" si="11"/>
        <v>0</v>
      </c>
      <c r="L136" s="165">
        <f t="shared" si="11"/>
        <v>0</v>
      </c>
      <c r="M136" s="165">
        <f t="shared" si="11"/>
        <v>0</v>
      </c>
    </row>
    <row r="137" spans="1:13" x14ac:dyDescent="0.25">
      <c r="A137" s="43" t="s">
        <v>134</v>
      </c>
      <c r="B137" s="95" t="s">
        <v>709</v>
      </c>
      <c r="D137" s="100" t="str">
        <f t="shared" si="10"/>
        <v>No</v>
      </c>
      <c r="E137" s="165">
        <v>0</v>
      </c>
      <c r="F137" s="165">
        <f>IFERROR(VLOOKUP(A:A,'2023 CEP List'!A:G,7,FALSE),0)</f>
        <v>0</v>
      </c>
      <c r="G137" s="165">
        <f>IFERROR(VLOOKUP(A:A,'2024 CEP List'!A:G,7,FALSE),0)</f>
        <v>0</v>
      </c>
      <c r="H137" s="165">
        <f>IFERROR(VLOOKUP(A:A,'2025 CEP List'!A:G,7,FALSE),0)</f>
        <v>0</v>
      </c>
      <c r="I137" s="165">
        <f t="shared" si="11"/>
        <v>0</v>
      </c>
      <c r="J137" s="165">
        <f t="shared" si="11"/>
        <v>0</v>
      </c>
      <c r="K137" s="165">
        <f t="shared" si="11"/>
        <v>0</v>
      </c>
      <c r="L137" s="165">
        <f t="shared" si="11"/>
        <v>0</v>
      </c>
      <c r="M137" s="165">
        <f t="shared" si="11"/>
        <v>0</v>
      </c>
    </row>
    <row r="138" spans="1:13" x14ac:dyDescent="0.25">
      <c r="A138" s="43" t="s">
        <v>135</v>
      </c>
      <c r="B138" s="95" t="s">
        <v>710</v>
      </c>
      <c r="D138" s="100" t="str">
        <f t="shared" si="10"/>
        <v>No</v>
      </c>
      <c r="E138" s="165">
        <v>0</v>
      </c>
      <c r="F138" s="165">
        <f>IFERROR(VLOOKUP(A:A,'2023 CEP List'!A:G,7,FALSE),0)</f>
        <v>0</v>
      </c>
      <c r="G138" s="165">
        <f>IFERROR(VLOOKUP(A:A,'2024 CEP List'!A:G,7,FALSE),0)</f>
        <v>0</v>
      </c>
      <c r="H138" s="165">
        <f>IFERROR(VLOOKUP(A:A,'2025 CEP List'!A:G,7,FALSE),0)</f>
        <v>0</v>
      </c>
      <c r="I138" s="165">
        <f t="shared" si="11"/>
        <v>0</v>
      </c>
      <c r="J138" s="165">
        <f t="shared" si="11"/>
        <v>0</v>
      </c>
      <c r="K138" s="165">
        <f t="shared" si="11"/>
        <v>0</v>
      </c>
      <c r="L138" s="165">
        <f t="shared" si="11"/>
        <v>0</v>
      </c>
      <c r="M138" s="165">
        <f t="shared" si="11"/>
        <v>0</v>
      </c>
    </row>
    <row r="139" spans="1:13" x14ac:dyDescent="0.25">
      <c r="A139" s="43" t="s">
        <v>136</v>
      </c>
      <c r="B139" s="95" t="s">
        <v>711</v>
      </c>
      <c r="C139" s="100">
        <v>2015</v>
      </c>
      <c r="D139" s="100" t="str">
        <f t="shared" si="10"/>
        <v>Yes</v>
      </c>
      <c r="E139" s="165">
        <v>0</v>
      </c>
      <c r="F139" s="165">
        <f>IFERROR(VLOOKUP(A:A,'2023 CEP List'!A:G,7,FALSE),0)</f>
        <v>0.56979999999999997</v>
      </c>
      <c r="G139" s="165">
        <f>IFERROR(VLOOKUP(A:A,'2024 CEP List'!A:G,7,FALSE),0)</f>
        <v>0.56979999999999997</v>
      </c>
      <c r="H139" s="165">
        <f>IFERROR(VLOOKUP(A:A,'2025 CEP List'!A:G,7,FALSE),0)</f>
        <v>0.56979999999999997</v>
      </c>
      <c r="I139" s="165">
        <f t="shared" si="11"/>
        <v>0.56979999999999997</v>
      </c>
      <c r="J139" s="165">
        <f t="shared" si="11"/>
        <v>0.56979999999999997</v>
      </c>
      <c r="K139" s="165">
        <f t="shared" si="11"/>
        <v>0.56979999999999997</v>
      </c>
      <c r="L139" s="165">
        <f t="shared" si="11"/>
        <v>0.56979999999999997</v>
      </c>
      <c r="M139" s="165">
        <f t="shared" si="11"/>
        <v>0.56979999999999997</v>
      </c>
    </row>
    <row r="140" spans="1:13" x14ac:dyDescent="0.25">
      <c r="A140" s="43" t="s">
        <v>510</v>
      </c>
      <c r="B140" s="95" t="s">
        <v>712</v>
      </c>
      <c r="C140" s="95">
        <v>2017</v>
      </c>
      <c r="D140" s="100" t="str">
        <f t="shared" si="10"/>
        <v>No</v>
      </c>
      <c r="E140" s="165">
        <v>0.754</v>
      </c>
      <c r="F140" s="165">
        <f>IFERROR(VLOOKUP(A:A,'2023 CEP List'!A:G,7,FALSE),0)</f>
        <v>0</v>
      </c>
      <c r="G140" s="165">
        <f>IFERROR(VLOOKUP(A:A,'2024 CEP List'!A:G,7,FALSE),0)</f>
        <v>0</v>
      </c>
      <c r="H140" s="165">
        <f>IFERROR(VLOOKUP(A:A,'2025 CEP List'!A:G,7,FALSE),0)</f>
        <v>0</v>
      </c>
      <c r="I140" s="165">
        <f t="shared" si="11"/>
        <v>0</v>
      </c>
      <c r="J140" s="165">
        <f t="shared" si="11"/>
        <v>0</v>
      </c>
      <c r="K140" s="165">
        <f t="shared" si="11"/>
        <v>0</v>
      </c>
      <c r="L140" s="165">
        <f t="shared" si="11"/>
        <v>0</v>
      </c>
      <c r="M140" s="165">
        <f t="shared" si="11"/>
        <v>0</v>
      </c>
    </row>
    <row r="141" spans="1:13" x14ac:dyDescent="0.25">
      <c r="A141" s="43" t="s">
        <v>511</v>
      </c>
      <c r="B141" s="95" t="s">
        <v>713</v>
      </c>
      <c r="C141" s="95">
        <v>2017</v>
      </c>
      <c r="D141" s="100" t="str">
        <f t="shared" si="10"/>
        <v>No</v>
      </c>
      <c r="E141" s="165">
        <v>0</v>
      </c>
      <c r="F141" s="165">
        <f>IFERROR(VLOOKUP(A:A,'2023 CEP List'!A:G,7,FALSE),0)</f>
        <v>0</v>
      </c>
      <c r="G141" s="165">
        <f>IFERROR(VLOOKUP(A:A,'2024 CEP List'!A:G,7,FALSE),0)</f>
        <v>0</v>
      </c>
      <c r="H141" s="165">
        <f>IFERROR(VLOOKUP(A:A,'2025 CEP List'!A:G,7,FALSE),0)</f>
        <v>0</v>
      </c>
      <c r="I141" s="165">
        <f t="shared" si="11"/>
        <v>0</v>
      </c>
      <c r="J141" s="165">
        <f t="shared" si="11"/>
        <v>0</v>
      </c>
      <c r="K141" s="165">
        <f t="shared" si="11"/>
        <v>0</v>
      </c>
      <c r="L141" s="165">
        <f t="shared" si="11"/>
        <v>0</v>
      </c>
      <c r="M141" s="165">
        <f t="shared" si="11"/>
        <v>0</v>
      </c>
    </row>
    <row r="142" spans="1:13" x14ac:dyDescent="0.25">
      <c r="A142" s="43" t="s">
        <v>512</v>
      </c>
      <c r="B142" s="95" t="s">
        <v>714</v>
      </c>
      <c r="C142" s="95">
        <v>2017</v>
      </c>
      <c r="D142" s="100" t="str">
        <f t="shared" si="10"/>
        <v>No</v>
      </c>
      <c r="E142" s="165">
        <v>0</v>
      </c>
      <c r="F142" s="165">
        <f>IFERROR(VLOOKUP(A:A,'2023 CEP List'!A:G,7,FALSE),0)</f>
        <v>0</v>
      </c>
      <c r="G142" s="165">
        <f>IFERROR(VLOOKUP(A:A,'2024 CEP List'!A:G,7,FALSE),0)</f>
        <v>0</v>
      </c>
      <c r="H142" s="165">
        <f>IFERROR(VLOOKUP(A:A,'2025 CEP List'!A:G,7,FALSE),0)</f>
        <v>0</v>
      </c>
      <c r="I142" s="165">
        <f t="shared" si="11"/>
        <v>0</v>
      </c>
      <c r="J142" s="165">
        <f t="shared" si="11"/>
        <v>0</v>
      </c>
      <c r="K142" s="165">
        <f t="shared" si="11"/>
        <v>0</v>
      </c>
      <c r="L142" s="165">
        <f t="shared" si="11"/>
        <v>0</v>
      </c>
      <c r="M142" s="165">
        <f t="shared" si="11"/>
        <v>0</v>
      </c>
    </row>
    <row r="143" spans="1:13" x14ac:dyDescent="0.25">
      <c r="A143" s="43" t="s">
        <v>513</v>
      </c>
      <c r="B143" s="95" t="s">
        <v>715</v>
      </c>
      <c r="C143" s="95">
        <v>2017</v>
      </c>
      <c r="D143" s="100" t="str">
        <f t="shared" si="10"/>
        <v>No</v>
      </c>
      <c r="E143" s="165">
        <v>0</v>
      </c>
      <c r="F143" s="165">
        <f>IFERROR(VLOOKUP(A:A,'2023 CEP List'!A:G,7,FALSE),0)</f>
        <v>0</v>
      </c>
      <c r="G143" s="165">
        <f>IFERROR(VLOOKUP(A:A,'2024 CEP List'!A:G,7,FALSE),0)</f>
        <v>0</v>
      </c>
      <c r="H143" s="165">
        <f>IFERROR(VLOOKUP(A:A,'2025 CEP List'!A:G,7,FALSE),0)</f>
        <v>0</v>
      </c>
      <c r="I143" s="165">
        <f t="shared" si="11"/>
        <v>0</v>
      </c>
      <c r="J143" s="165">
        <f t="shared" si="11"/>
        <v>0</v>
      </c>
      <c r="K143" s="165">
        <f t="shared" si="11"/>
        <v>0</v>
      </c>
      <c r="L143" s="165">
        <f t="shared" si="11"/>
        <v>0</v>
      </c>
      <c r="M143" s="165">
        <f t="shared" si="11"/>
        <v>0</v>
      </c>
    </row>
    <row r="144" spans="1:13" x14ac:dyDescent="0.25">
      <c r="A144" s="43" t="s">
        <v>514</v>
      </c>
      <c r="B144" s="95" t="s">
        <v>716</v>
      </c>
      <c r="D144" s="100" t="str">
        <f t="shared" si="10"/>
        <v>No</v>
      </c>
      <c r="E144" s="165">
        <v>0</v>
      </c>
      <c r="F144" s="165">
        <f>IFERROR(VLOOKUP(A:A,'2023 CEP List'!A:G,7,FALSE),0)</f>
        <v>0</v>
      </c>
      <c r="G144" s="165">
        <f>IFERROR(VLOOKUP(A:A,'2024 CEP List'!A:G,7,FALSE),0)</f>
        <v>0</v>
      </c>
      <c r="H144" s="165">
        <f>IFERROR(VLOOKUP(A:A,'2025 CEP List'!A:G,7,FALSE),0)</f>
        <v>0</v>
      </c>
      <c r="I144" s="165">
        <f t="shared" si="11"/>
        <v>0</v>
      </c>
      <c r="J144" s="165">
        <f t="shared" si="11"/>
        <v>0</v>
      </c>
      <c r="K144" s="165">
        <f t="shared" si="11"/>
        <v>0</v>
      </c>
      <c r="L144" s="165">
        <f t="shared" si="11"/>
        <v>0</v>
      </c>
      <c r="M144" s="165">
        <f t="shared" si="11"/>
        <v>0</v>
      </c>
    </row>
    <row r="145" spans="1:13" x14ac:dyDescent="0.25">
      <c r="A145" s="43" t="s">
        <v>515</v>
      </c>
      <c r="B145" s="95" t="s">
        <v>717</v>
      </c>
      <c r="D145" s="100" t="str">
        <f t="shared" si="10"/>
        <v>No</v>
      </c>
      <c r="E145" s="165">
        <v>0</v>
      </c>
      <c r="F145" s="165">
        <f>IFERROR(VLOOKUP(A:A,'2023 CEP List'!A:G,7,FALSE),0)</f>
        <v>0</v>
      </c>
      <c r="G145" s="165">
        <f>IFERROR(VLOOKUP(A:A,'2024 CEP List'!A:G,7,FALSE),0)</f>
        <v>0</v>
      </c>
      <c r="H145" s="165">
        <f>IFERROR(VLOOKUP(A:A,'2025 CEP List'!A:G,7,FALSE),0)</f>
        <v>0</v>
      </c>
      <c r="I145" s="165">
        <f t="shared" si="11"/>
        <v>0</v>
      </c>
      <c r="J145" s="165">
        <f t="shared" si="11"/>
        <v>0</v>
      </c>
      <c r="K145" s="165">
        <f t="shared" si="11"/>
        <v>0</v>
      </c>
      <c r="L145" s="165">
        <f t="shared" si="11"/>
        <v>0</v>
      </c>
      <c r="M145" s="165">
        <f t="shared" si="11"/>
        <v>0</v>
      </c>
    </row>
    <row r="146" spans="1:13" x14ac:dyDescent="0.25">
      <c r="A146" s="43" t="s">
        <v>137</v>
      </c>
      <c r="B146" s="95" t="s">
        <v>718</v>
      </c>
      <c r="D146" s="100" t="str">
        <f t="shared" si="10"/>
        <v>No</v>
      </c>
      <c r="E146" s="165">
        <v>0</v>
      </c>
      <c r="F146" s="165">
        <f>IFERROR(VLOOKUP(A:A,'2023 CEP List'!A:G,7,FALSE),0)</f>
        <v>0</v>
      </c>
      <c r="G146" s="165">
        <f>IFERROR(VLOOKUP(A:A,'2024 CEP List'!A:G,7,FALSE),0)</f>
        <v>0</v>
      </c>
      <c r="H146" s="165">
        <f>IFERROR(VLOOKUP(A:A,'2025 CEP List'!A:G,7,FALSE),0)</f>
        <v>0</v>
      </c>
      <c r="I146" s="165">
        <f t="shared" si="11"/>
        <v>0</v>
      </c>
      <c r="J146" s="165">
        <f t="shared" si="11"/>
        <v>0</v>
      </c>
      <c r="K146" s="165">
        <f t="shared" si="11"/>
        <v>0</v>
      </c>
      <c r="L146" s="165">
        <f t="shared" si="11"/>
        <v>0</v>
      </c>
      <c r="M146" s="165">
        <f t="shared" si="11"/>
        <v>0</v>
      </c>
    </row>
    <row r="147" spans="1:13" x14ac:dyDescent="0.25">
      <c r="A147" s="43" t="s">
        <v>138</v>
      </c>
      <c r="B147" s="95" t="s">
        <v>719</v>
      </c>
      <c r="C147" s="100">
        <v>2015</v>
      </c>
      <c r="D147" s="100" t="str">
        <f t="shared" si="10"/>
        <v>Yes</v>
      </c>
      <c r="E147" s="165">
        <v>0.78549999999999998</v>
      </c>
      <c r="F147" s="165">
        <f>IFERROR(VLOOKUP(A:A,'2023 CEP List'!A:G,7,FALSE),0)</f>
        <v>0.78549999999999998</v>
      </c>
      <c r="G147" s="165">
        <f>IFERROR(VLOOKUP(A:A,'2024 CEP List'!A:G,7,FALSE),0)</f>
        <v>0.78549999999999998</v>
      </c>
      <c r="H147" s="165">
        <f>IFERROR(VLOOKUP(A:A,'2025 CEP List'!A:G,7,FALSE),0)</f>
        <v>0.78549999999999998</v>
      </c>
      <c r="I147" s="165">
        <f t="shared" ref="I147:M162" si="12">H147</f>
        <v>0.78549999999999998</v>
      </c>
      <c r="J147" s="165">
        <f t="shared" si="12"/>
        <v>0.78549999999999998</v>
      </c>
      <c r="K147" s="165">
        <f t="shared" si="12"/>
        <v>0.78549999999999998</v>
      </c>
      <c r="L147" s="165">
        <f t="shared" si="12"/>
        <v>0.78549999999999998</v>
      </c>
      <c r="M147" s="165">
        <f t="shared" si="12"/>
        <v>0.78549999999999998</v>
      </c>
    </row>
    <row r="148" spans="1:13" x14ac:dyDescent="0.25">
      <c r="A148" s="43" t="s">
        <v>139</v>
      </c>
      <c r="B148" s="95" t="s">
        <v>720</v>
      </c>
      <c r="D148" s="100" t="str">
        <f t="shared" si="10"/>
        <v>Yes</v>
      </c>
      <c r="E148" s="165">
        <v>0</v>
      </c>
      <c r="F148" s="165">
        <f>IFERROR(VLOOKUP(A:A,'2023 CEP List'!A:G,7,FALSE),0)</f>
        <v>0</v>
      </c>
      <c r="G148" s="165">
        <f>IFERROR(VLOOKUP(A:A,'2024 CEP List'!A:G,7,FALSE),0)</f>
        <v>0.64349999999999996</v>
      </c>
      <c r="H148" s="165">
        <f>IFERROR(VLOOKUP(A:A,'2025 CEP List'!A:G,7,FALSE),0)</f>
        <v>0.64349999999999996</v>
      </c>
      <c r="I148" s="165">
        <f t="shared" si="12"/>
        <v>0.64349999999999996</v>
      </c>
      <c r="J148" s="165">
        <f t="shared" si="12"/>
        <v>0.64349999999999996</v>
      </c>
      <c r="K148" s="165">
        <f t="shared" si="12"/>
        <v>0.64349999999999996</v>
      </c>
      <c r="L148" s="165">
        <f t="shared" si="12"/>
        <v>0.64349999999999996</v>
      </c>
      <c r="M148" s="165">
        <f t="shared" si="12"/>
        <v>0.64349999999999996</v>
      </c>
    </row>
    <row r="149" spans="1:13" x14ac:dyDescent="0.25">
      <c r="A149" s="43" t="s">
        <v>140</v>
      </c>
      <c r="B149" s="95" t="s">
        <v>721</v>
      </c>
      <c r="C149" s="100">
        <v>2015</v>
      </c>
      <c r="D149" s="100" t="str">
        <f t="shared" si="10"/>
        <v>Yes</v>
      </c>
      <c r="E149" s="165">
        <v>0.63759999999999994</v>
      </c>
      <c r="F149" s="165">
        <f>IFERROR(VLOOKUP(A:A,'2023 CEP List'!A:G,7,FALSE),0)</f>
        <v>0.63759999999999994</v>
      </c>
      <c r="G149" s="165">
        <f>IFERROR(VLOOKUP(A:A,'2024 CEP List'!A:G,7,FALSE),0)</f>
        <v>0.63759999999999994</v>
      </c>
      <c r="H149" s="165">
        <f>IFERROR(VLOOKUP(A:A,'2025 CEP List'!A:G,7,FALSE),0)</f>
        <v>0.63759999999999994</v>
      </c>
      <c r="I149" s="165">
        <f t="shared" si="12"/>
        <v>0.63759999999999994</v>
      </c>
      <c r="J149" s="165">
        <f t="shared" si="12"/>
        <v>0.63759999999999994</v>
      </c>
      <c r="K149" s="165">
        <f t="shared" si="12"/>
        <v>0.63759999999999994</v>
      </c>
      <c r="L149" s="165">
        <f t="shared" si="12"/>
        <v>0.63759999999999994</v>
      </c>
      <c r="M149" s="165">
        <f t="shared" si="12"/>
        <v>0.63759999999999994</v>
      </c>
    </row>
    <row r="150" spans="1:13" x14ac:dyDescent="0.25">
      <c r="A150" s="43" t="s">
        <v>141</v>
      </c>
      <c r="B150" s="95" t="s">
        <v>722</v>
      </c>
      <c r="C150" s="100">
        <v>2016</v>
      </c>
      <c r="D150" s="100" t="str">
        <f t="shared" si="10"/>
        <v>Yes</v>
      </c>
      <c r="E150" s="165">
        <v>0.86780000000000002</v>
      </c>
      <c r="F150" s="165">
        <f>IFERROR(VLOOKUP(A:A,'2023 CEP List'!A:G,7,FALSE),0)</f>
        <v>0.86780000000000002</v>
      </c>
      <c r="G150" s="165">
        <f>IFERROR(VLOOKUP(A:A,'2024 CEP List'!A:G,7,FALSE),0)</f>
        <v>0.86780000000000002</v>
      </c>
      <c r="H150" s="165">
        <f>IFERROR(VLOOKUP(A:A,'2025 CEP List'!A:G,7,FALSE),0)</f>
        <v>0.86780000000000002</v>
      </c>
      <c r="I150" s="165">
        <f t="shared" si="12"/>
        <v>0.86780000000000002</v>
      </c>
      <c r="J150" s="165">
        <f t="shared" si="12"/>
        <v>0.86780000000000002</v>
      </c>
      <c r="K150" s="165">
        <f t="shared" si="12"/>
        <v>0.86780000000000002</v>
      </c>
      <c r="L150" s="165">
        <f t="shared" si="12"/>
        <v>0.86780000000000002</v>
      </c>
      <c r="M150" s="165">
        <f t="shared" si="12"/>
        <v>0.86780000000000002</v>
      </c>
    </row>
    <row r="151" spans="1:13" x14ac:dyDescent="0.25">
      <c r="A151" s="43" t="s">
        <v>142</v>
      </c>
      <c r="B151" s="95" t="s">
        <v>723</v>
      </c>
      <c r="C151" s="100">
        <v>2015</v>
      </c>
      <c r="D151" s="100" t="str">
        <f t="shared" si="10"/>
        <v>Yes</v>
      </c>
      <c r="E151" s="165">
        <v>0</v>
      </c>
      <c r="F151" s="165">
        <f>IFERROR(VLOOKUP(A:A,'2023 CEP List'!A:G,7,FALSE),0)</f>
        <v>0.73040000000000005</v>
      </c>
      <c r="G151" s="165">
        <f>IFERROR(VLOOKUP(A:A,'2024 CEP List'!A:G,7,FALSE),0)</f>
        <v>0.73040000000000005</v>
      </c>
      <c r="H151" s="165">
        <f>IFERROR(VLOOKUP(A:A,'2025 CEP List'!A:G,7,FALSE),0)</f>
        <v>0.73040000000000005</v>
      </c>
      <c r="I151" s="165">
        <f t="shared" si="12"/>
        <v>0.73040000000000005</v>
      </c>
      <c r="J151" s="165">
        <f t="shared" si="12"/>
        <v>0.73040000000000005</v>
      </c>
      <c r="K151" s="165">
        <f t="shared" si="12"/>
        <v>0.73040000000000005</v>
      </c>
      <c r="L151" s="165">
        <f t="shared" si="12"/>
        <v>0.73040000000000005</v>
      </c>
      <c r="M151" s="165">
        <f t="shared" si="12"/>
        <v>0.73040000000000005</v>
      </c>
    </row>
    <row r="152" spans="1:13" x14ac:dyDescent="0.25">
      <c r="A152" s="43" t="s">
        <v>143</v>
      </c>
      <c r="B152" s="95" t="s">
        <v>724</v>
      </c>
      <c r="C152" s="100">
        <v>2015</v>
      </c>
      <c r="D152" s="100" t="str">
        <f t="shared" si="10"/>
        <v>Yes</v>
      </c>
      <c r="E152" s="165">
        <v>0.88500000000000001</v>
      </c>
      <c r="F152" s="165">
        <f>IFERROR(VLOOKUP(A:A,'2023 CEP List'!A:G,7,FALSE),0)</f>
        <v>0.88500000000000001</v>
      </c>
      <c r="G152" s="165">
        <f>IFERROR(VLOOKUP(A:A,'2024 CEP List'!A:G,7,FALSE),0)</f>
        <v>0.88500000000000001</v>
      </c>
      <c r="H152" s="165">
        <f>IFERROR(VLOOKUP(A:A,'2025 CEP List'!A:G,7,FALSE),0)</f>
        <v>0.88500000000000001</v>
      </c>
      <c r="I152" s="165">
        <f t="shared" si="12"/>
        <v>0.88500000000000001</v>
      </c>
      <c r="J152" s="165">
        <f t="shared" si="12"/>
        <v>0.88500000000000001</v>
      </c>
      <c r="K152" s="165">
        <f t="shared" si="12"/>
        <v>0.88500000000000001</v>
      </c>
      <c r="L152" s="165">
        <f t="shared" si="12"/>
        <v>0.88500000000000001</v>
      </c>
      <c r="M152" s="165">
        <f t="shared" si="12"/>
        <v>0.88500000000000001</v>
      </c>
    </row>
    <row r="153" spans="1:13" x14ac:dyDescent="0.25">
      <c r="A153" s="43" t="s">
        <v>144</v>
      </c>
      <c r="B153" s="95" t="s">
        <v>725</v>
      </c>
      <c r="C153" s="100">
        <v>2021</v>
      </c>
      <c r="D153" s="100" t="str">
        <f t="shared" si="10"/>
        <v>Yes</v>
      </c>
      <c r="E153" s="165">
        <v>0.80789999999999995</v>
      </c>
      <c r="F153" s="165">
        <f>IFERROR(VLOOKUP(A:A,'2023 CEP List'!A:G,7,FALSE),0)</f>
        <v>0.80789999999999995</v>
      </c>
      <c r="G153" s="165">
        <f>IFERROR(VLOOKUP(A:A,'2024 CEP List'!A:G,7,FALSE),0)</f>
        <v>0.80789999999999995</v>
      </c>
      <c r="H153" s="165">
        <f>IFERROR(VLOOKUP(A:A,'2025 CEP List'!A:G,7,FALSE),0)</f>
        <v>0.80789999999999995</v>
      </c>
      <c r="I153" s="165">
        <f t="shared" si="12"/>
        <v>0.80789999999999995</v>
      </c>
      <c r="J153" s="165">
        <f t="shared" si="12"/>
        <v>0.80789999999999995</v>
      </c>
      <c r="K153" s="165">
        <f t="shared" si="12"/>
        <v>0.80789999999999995</v>
      </c>
      <c r="L153" s="165">
        <f t="shared" si="12"/>
        <v>0.80789999999999995</v>
      </c>
      <c r="M153" s="165">
        <f t="shared" si="12"/>
        <v>0.80789999999999995</v>
      </c>
    </row>
    <row r="154" spans="1:13" x14ac:dyDescent="0.25">
      <c r="A154" s="43" t="s">
        <v>516</v>
      </c>
      <c r="B154" s="95" t="s">
        <v>726</v>
      </c>
      <c r="D154" s="100" t="str">
        <f t="shared" si="10"/>
        <v>No</v>
      </c>
      <c r="E154" s="165">
        <v>0</v>
      </c>
      <c r="F154" s="165">
        <f>IFERROR(VLOOKUP(A:A,'2023 CEP List'!A:G,7,FALSE),0)</f>
        <v>0</v>
      </c>
      <c r="G154" s="165">
        <f>IFERROR(VLOOKUP(A:A,'2024 CEP List'!A:G,7,FALSE),0)</f>
        <v>0</v>
      </c>
      <c r="H154" s="165">
        <f>IFERROR(VLOOKUP(A:A,'2025 CEP List'!A:G,7,FALSE),0)</f>
        <v>0</v>
      </c>
      <c r="I154" s="165">
        <f t="shared" si="12"/>
        <v>0</v>
      </c>
      <c r="J154" s="165">
        <f t="shared" si="12"/>
        <v>0</v>
      </c>
      <c r="K154" s="165">
        <f t="shared" si="12"/>
        <v>0</v>
      </c>
      <c r="L154" s="165">
        <f t="shared" si="12"/>
        <v>0</v>
      </c>
      <c r="M154" s="165">
        <f t="shared" si="12"/>
        <v>0</v>
      </c>
    </row>
    <row r="155" spans="1:13" x14ac:dyDescent="0.25">
      <c r="A155" s="43" t="s">
        <v>145</v>
      </c>
      <c r="B155" s="95" t="s">
        <v>727</v>
      </c>
      <c r="D155" s="100" t="str">
        <f t="shared" si="10"/>
        <v>No</v>
      </c>
      <c r="E155" s="165">
        <v>0</v>
      </c>
      <c r="F155" s="165">
        <f>IFERROR(VLOOKUP(A:A,'2023 CEP List'!A:G,7,FALSE),0)</f>
        <v>0</v>
      </c>
      <c r="G155" s="165">
        <f>IFERROR(VLOOKUP(A:A,'2024 CEP List'!A:G,7,FALSE),0)</f>
        <v>0</v>
      </c>
      <c r="H155" s="165">
        <f>IFERROR(VLOOKUP(A:A,'2025 CEP List'!A:G,7,FALSE),0)</f>
        <v>0</v>
      </c>
      <c r="I155" s="165">
        <f t="shared" si="12"/>
        <v>0</v>
      </c>
      <c r="J155" s="165">
        <f t="shared" si="12"/>
        <v>0</v>
      </c>
      <c r="K155" s="165">
        <f t="shared" si="12"/>
        <v>0</v>
      </c>
      <c r="L155" s="165">
        <f t="shared" si="12"/>
        <v>0</v>
      </c>
      <c r="M155" s="165">
        <f t="shared" si="12"/>
        <v>0</v>
      </c>
    </row>
    <row r="156" spans="1:13" x14ac:dyDescent="0.25">
      <c r="A156" s="43" t="s">
        <v>146</v>
      </c>
      <c r="B156" s="95" t="s">
        <v>728</v>
      </c>
      <c r="D156" s="100" t="str">
        <f t="shared" si="10"/>
        <v>No</v>
      </c>
      <c r="E156" s="165">
        <v>0</v>
      </c>
      <c r="F156" s="165">
        <f>IFERROR(VLOOKUP(A:A,'2023 CEP List'!A:G,7,FALSE),0)</f>
        <v>0</v>
      </c>
      <c r="G156" s="165">
        <f>IFERROR(VLOOKUP(A:A,'2024 CEP List'!A:G,7,FALSE),0)</f>
        <v>0</v>
      </c>
      <c r="H156" s="165">
        <f>IFERROR(VLOOKUP(A:A,'2025 CEP List'!A:G,7,FALSE),0)</f>
        <v>0</v>
      </c>
      <c r="I156" s="165">
        <f t="shared" si="12"/>
        <v>0</v>
      </c>
      <c r="J156" s="165">
        <f t="shared" si="12"/>
        <v>0</v>
      </c>
      <c r="K156" s="165">
        <f t="shared" si="12"/>
        <v>0</v>
      </c>
      <c r="L156" s="165">
        <f t="shared" si="12"/>
        <v>0</v>
      </c>
      <c r="M156" s="165">
        <f t="shared" si="12"/>
        <v>0</v>
      </c>
    </row>
    <row r="157" spans="1:13" x14ac:dyDescent="0.25">
      <c r="A157" s="43" t="s">
        <v>517</v>
      </c>
      <c r="B157" s="95" t="s">
        <v>1255</v>
      </c>
      <c r="D157" s="100" t="str">
        <f t="shared" si="10"/>
        <v>No</v>
      </c>
      <c r="E157" s="165">
        <v>0</v>
      </c>
      <c r="F157" s="165">
        <f>IFERROR(VLOOKUP(A:A,'2023 CEP List'!A:G,7,FALSE),0)</f>
        <v>0</v>
      </c>
      <c r="G157" s="165">
        <f>IFERROR(VLOOKUP(A:A,'2024 CEP List'!A:G,7,FALSE),0)</f>
        <v>0</v>
      </c>
      <c r="H157" s="165">
        <f>IFERROR(VLOOKUP(A:A,'2025 CEP List'!A:G,7,FALSE),0)</f>
        <v>0</v>
      </c>
      <c r="I157" s="165">
        <f t="shared" si="12"/>
        <v>0</v>
      </c>
      <c r="J157" s="165">
        <f t="shared" si="12"/>
        <v>0</v>
      </c>
      <c r="K157" s="165">
        <f t="shared" si="12"/>
        <v>0</v>
      </c>
      <c r="L157" s="165">
        <f t="shared" si="12"/>
        <v>0</v>
      </c>
      <c r="M157" s="165">
        <f t="shared" si="12"/>
        <v>0</v>
      </c>
    </row>
    <row r="158" spans="1:13" x14ac:dyDescent="0.25">
      <c r="A158" s="43" t="s">
        <v>518</v>
      </c>
      <c r="B158" s="95" t="s">
        <v>730</v>
      </c>
      <c r="D158" s="100" t="str">
        <f t="shared" si="10"/>
        <v>No</v>
      </c>
      <c r="E158" s="165">
        <v>0</v>
      </c>
      <c r="F158" s="165">
        <f>IFERROR(VLOOKUP(A:A,'2023 CEP List'!A:G,7,FALSE),0)</f>
        <v>0</v>
      </c>
      <c r="G158" s="165">
        <f>IFERROR(VLOOKUP(A:A,'2024 CEP List'!A:G,7,FALSE),0)</f>
        <v>0</v>
      </c>
      <c r="H158" s="165">
        <f>IFERROR(VLOOKUP(A:A,'2025 CEP List'!A:G,7,FALSE),0)</f>
        <v>0</v>
      </c>
      <c r="I158" s="165">
        <f t="shared" si="12"/>
        <v>0</v>
      </c>
      <c r="J158" s="165">
        <f t="shared" si="12"/>
        <v>0</v>
      </c>
      <c r="K158" s="165">
        <f t="shared" si="12"/>
        <v>0</v>
      </c>
      <c r="L158" s="165">
        <f t="shared" si="12"/>
        <v>0</v>
      </c>
      <c r="M158" s="165">
        <f t="shared" si="12"/>
        <v>0</v>
      </c>
    </row>
    <row r="159" spans="1:13" x14ac:dyDescent="0.25">
      <c r="A159" s="43" t="s">
        <v>519</v>
      </c>
      <c r="B159" s="95" t="s">
        <v>731</v>
      </c>
      <c r="D159" s="100" t="str">
        <f t="shared" si="10"/>
        <v>No</v>
      </c>
      <c r="E159" s="165">
        <v>0</v>
      </c>
      <c r="F159" s="165">
        <f>IFERROR(VLOOKUP(A:A,'2023 CEP List'!A:G,7,FALSE),0)</f>
        <v>0</v>
      </c>
      <c r="G159" s="165">
        <f>IFERROR(VLOOKUP(A:A,'2024 CEP List'!A:G,7,FALSE),0)</f>
        <v>0</v>
      </c>
      <c r="H159" s="165">
        <f>IFERROR(VLOOKUP(A:A,'2025 CEP List'!A:G,7,FALSE),0)</f>
        <v>0</v>
      </c>
      <c r="I159" s="165">
        <f t="shared" si="12"/>
        <v>0</v>
      </c>
      <c r="J159" s="165">
        <f t="shared" si="12"/>
        <v>0</v>
      </c>
      <c r="K159" s="165">
        <f t="shared" si="12"/>
        <v>0</v>
      </c>
      <c r="L159" s="165">
        <f t="shared" si="12"/>
        <v>0</v>
      </c>
      <c r="M159" s="165">
        <f t="shared" si="12"/>
        <v>0</v>
      </c>
    </row>
    <row r="160" spans="1:13" x14ac:dyDescent="0.25">
      <c r="A160" s="43" t="s">
        <v>147</v>
      </c>
      <c r="B160" s="95" t="s">
        <v>732</v>
      </c>
      <c r="D160" s="100" t="str">
        <f t="shared" si="10"/>
        <v>No</v>
      </c>
      <c r="E160" s="165">
        <v>0</v>
      </c>
      <c r="F160" s="165">
        <f>IFERROR(VLOOKUP(A:A,'2023 CEP List'!A:G,7,FALSE),0)</f>
        <v>0</v>
      </c>
      <c r="G160" s="165">
        <f>IFERROR(VLOOKUP(A:A,'2024 CEP List'!A:G,7,FALSE),0)</f>
        <v>0</v>
      </c>
      <c r="H160" s="165">
        <f>IFERROR(VLOOKUP(A:A,'2025 CEP List'!A:G,7,FALSE),0)</f>
        <v>0</v>
      </c>
      <c r="I160" s="165">
        <f t="shared" si="12"/>
        <v>0</v>
      </c>
      <c r="J160" s="165">
        <f t="shared" si="12"/>
        <v>0</v>
      </c>
      <c r="K160" s="165">
        <f t="shared" si="12"/>
        <v>0</v>
      </c>
      <c r="L160" s="165">
        <f t="shared" si="12"/>
        <v>0</v>
      </c>
      <c r="M160" s="165">
        <f t="shared" si="12"/>
        <v>0</v>
      </c>
    </row>
    <row r="161" spans="1:13" x14ac:dyDescent="0.25">
      <c r="A161" s="43" t="s">
        <v>148</v>
      </c>
      <c r="B161" s="95" t="s">
        <v>1189</v>
      </c>
      <c r="D161" s="100" t="str">
        <f t="shared" si="10"/>
        <v>No</v>
      </c>
      <c r="E161" s="165">
        <v>0</v>
      </c>
      <c r="F161" s="165">
        <f>IFERROR(VLOOKUP(A:A,'2023 CEP List'!A:G,7,FALSE),0)</f>
        <v>0</v>
      </c>
      <c r="G161" s="165">
        <f>IFERROR(VLOOKUP(A:A,'2024 CEP List'!A:G,7,FALSE),0)</f>
        <v>0</v>
      </c>
      <c r="H161" s="165">
        <f>IFERROR(VLOOKUP(A:A,'2025 CEP List'!A:G,7,FALSE),0)</f>
        <v>0</v>
      </c>
      <c r="I161" s="165">
        <f t="shared" si="12"/>
        <v>0</v>
      </c>
      <c r="J161" s="165">
        <f t="shared" si="12"/>
        <v>0</v>
      </c>
      <c r="K161" s="165">
        <f t="shared" si="12"/>
        <v>0</v>
      </c>
      <c r="L161" s="165">
        <f t="shared" si="12"/>
        <v>0</v>
      </c>
      <c r="M161" s="165">
        <f t="shared" si="12"/>
        <v>0</v>
      </c>
    </row>
    <row r="162" spans="1:13" x14ac:dyDescent="0.25">
      <c r="A162" s="43" t="s">
        <v>149</v>
      </c>
      <c r="B162" s="95" t="s">
        <v>734</v>
      </c>
      <c r="D162" s="100" t="str">
        <f t="shared" si="10"/>
        <v>No</v>
      </c>
      <c r="E162" s="165">
        <v>0</v>
      </c>
      <c r="F162" s="165">
        <f>IFERROR(VLOOKUP(A:A,'2023 CEP List'!A:G,7,FALSE),0)</f>
        <v>0</v>
      </c>
      <c r="G162" s="165">
        <f>IFERROR(VLOOKUP(A:A,'2024 CEP List'!A:G,7,FALSE),0)</f>
        <v>0</v>
      </c>
      <c r="H162" s="165">
        <f>IFERROR(VLOOKUP(A:A,'2025 CEP List'!A:G,7,FALSE),0)</f>
        <v>0</v>
      </c>
      <c r="I162" s="165">
        <f t="shared" si="12"/>
        <v>0</v>
      </c>
      <c r="J162" s="165">
        <f t="shared" si="12"/>
        <v>0</v>
      </c>
      <c r="K162" s="165">
        <f t="shared" si="12"/>
        <v>0</v>
      </c>
      <c r="L162" s="165">
        <f t="shared" si="12"/>
        <v>0</v>
      </c>
      <c r="M162" s="165">
        <f t="shared" si="12"/>
        <v>0</v>
      </c>
    </row>
    <row r="163" spans="1:13" x14ac:dyDescent="0.25">
      <c r="A163" s="43" t="s">
        <v>150</v>
      </c>
      <c r="B163" s="95" t="s">
        <v>735</v>
      </c>
      <c r="D163" s="100" t="str">
        <f t="shared" si="10"/>
        <v>No</v>
      </c>
      <c r="E163" s="165">
        <v>0</v>
      </c>
      <c r="F163" s="165">
        <f>IFERROR(VLOOKUP(A:A,'2023 CEP List'!A:G,7,FALSE),0)</f>
        <v>0</v>
      </c>
      <c r="G163" s="165">
        <f>IFERROR(VLOOKUP(A:A,'2024 CEP List'!A:G,7,FALSE),0)</f>
        <v>0</v>
      </c>
      <c r="H163" s="165">
        <f>IFERROR(VLOOKUP(A:A,'2025 CEP List'!A:G,7,FALSE),0)</f>
        <v>0</v>
      </c>
      <c r="I163" s="165">
        <f t="shared" ref="I163:M178" si="13">H163</f>
        <v>0</v>
      </c>
      <c r="J163" s="165">
        <f t="shared" si="13"/>
        <v>0</v>
      </c>
      <c r="K163" s="165">
        <f t="shared" si="13"/>
        <v>0</v>
      </c>
      <c r="L163" s="165">
        <f t="shared" si="13"/>
        <v>0</v>
      </c>
      <c r="M163" s="165">
        <f t="shared" si="13"/>
        <v>0</v>
      </c>
    </row>
    <row r="164" spans="1:13" x14ac:dyDescent="0.25">
      <c r="A164" s="43" t="s">
        <v>151</v>
      </c>
      <c r="B164" s="95" t="s">
        <v>736</v>
      </c>
      <c r="D164" s="100" t="str">
        <f t="shared" si="10"/>
        <v>Yes</v>
      </c>
      <c r="E164" s="165">
        <v>0</v>
      </c>
      <c r="F164" s="165">
        <f>IFERROR(VLOOKUP(A:A,'2023 CEP List'!A:G,7,FALSE),0)</f>
        <v>0</v>
      </c>
      <c r="G164" s="165">
        <f>IFERROR(VLOOKUP(A:A,'2024 CEP List'!A:G,7,FALSE),0)</f>
        <v>0</v>
      </c>
      <c r="H164" s="165">
        <f>IFERROR(VLOOKUP(A:A,'2025 CEP List'!A:G,7,FALSE),0)</f>
        <v>0.44950000000000001</v>
      </c>
      <c r="I164" s="165">
        <f t="shared" si="13"/>
        <v>0.44950000000000001</v>
      </c>
      <c r="J164" s="165">
        <f t="shared" si="13"/>
        <v>0.44950000000000001</v>
      </c>
      <c r="K164" s="165">
        <f t="shared" si="13"/>
        <v>0.44950000000000001</v>
      </c>
      <c r="L164" s="165">
        <f t="shared" si="13"/>
        <v>0.44950000000000001</v>
      </c>
      <c r="M164" s="165">
        <f t="shared" si="13"/>
        <v>0.44950000000000001</v>
      </c>
    </row>
    <row r="165" spans="1:13" x14ac:dyDescent="0.25">
      <c r="A165" s="43" t="s">
        <v>152</v>
      </c>
      <c r="B165" s="95" t="s">
        <v>737</v>
      </c>
      <c r="D165" s="100" t="str">
        <f t="shared" si="10"/>
        <v>No</v>
      </c>
      <c r="E165" s="165">
        <v>0</v>
      </c>
      <c r="F165" s="165">
        <f>IFERROR(VLOOKUP(A:A,'2023 CEP List'!A:G,7,FALSE),0)</f>
        <v>0</v>
      </c>
      <c r="G165" s="165">
        <f>IFERROR(VLOOKUP(A:A,'2024 CEP List'!A:G,7,FALSE),0)</f>
        <v>0</v>
      </c>
      <c r="H165" s="165">
        <f>IFERROR(VLOOKUP(A:A,'2025 CEP List'!A:G,7,FALSE),0)</f>
        <v>0</v>
      </c>
      <c r="I165" s="165">
        <f t="shared" si="13"/>
        <v>0</v>
      </c>
      <c r="J165" s="165">
        <f t="shared" si="13"/>
        <v>0</v>
      </c>
      <c r="K165" s="165">
        <f t="shared" si="13"/>
        <v>0</v>
      </c>
      <c r="L165" s="165">
        <f t="shared" si="13"/>
        <v>0</v>
      </c>
      <c r="M165" s="165">
        <f t="shared" si="13"/>
        <v>0</v>
      </c>
    </row>
    <row r="166" spans="1:13" x14ac:dyDescent="0.25">
      <c r="A166" s="43" t="s">
        <v>153</v>
      </c>
      <c r="B166" s="95" t="s">
        <v>738</v>
      </c>
      <c r="D166" s="100" t="str">
        <f t="shared" si="10"/>
        <v>No</v>
      </c>
      <c r="E166" s="165">
        <v>0</v>
      </c>
      <c r="F166" s="165">
        <f>IFERROR(VLOOKUP(A:A,'2023 CEP List'!A:G,7,FALSE),0)</f>
        <v>0</v>
      </c>
      <c r="G166" s="165">
        <f>IFERROR(VLOOKUP(A:A,'2024 CEP List'!A:G,7,FALSE),0)</f>
        <v>0</v>
      </c>
      <c r="H166" s="165">
        <f>IFERROR(VLOOKUP(A:A,'2025 CEP List'!A:G,7,FALSE),0)</f>
        <v>0</v>
      </c>
      <c r="I166" s="165">
        <f t="shared" si="13"/>
        <v>0</v>
      </c>
      <c r="J166" s="165">
        <f t="shared" si="13"/>
        <v>0</v>
      </c>
      <c r="K166" s="165">
        <f t="shared" si="13"/>
        <v>0</v>
      </c>
      <c r="L166" s="165">
        <f t="shared" si="13"/>
        <v>0</v>
      </c>
      <c r="M166" s="165">
        <f t="shared" si="13"/>
        <v>0</v>
      </c>
    </row>
    <row r="167" spans="1:13" x14ac:dyDescent="0.25">
      <c r="A167" s="43" t="s">
        <v>154</v>
      </c>
      <c r="B167" s="95" t="s">
        <v>739</v>
      </c>
      <c r="D167" s="100" t="str">
        <f t="shared" si="10"/>
        <v>No</v>
      </c>
      <c r="E167" s="165">
        <v>0</v>
      </c>
      <c r="F167" s="165">
        <f>IFERROR(VLOOKUP(A:A,'2023 CEP List'!A:G,7,FALSE),0)</f>
        <v>0</v>
      </c>
      <c r="G167" s="165">
        <f>IFERROR(VLOOKUP(A:A,'2024 CEP List'!A:G,7,FALSE),0)</f>
        <v>0</v>
      </c>
      <c r="H167" s="165">
        <f>IFERROR(VLOOKUP(A:A,'2025 CEP List'!A:G,7,FALSE),0)</f>
        <v>0</v>
      </c>
      <c r="I167" s="165">
        <f t="shared" si="13"/>
        <v>0</v>
      </c>
      <c r="J167" s="165">
        <f t="shared" si="13"/>
        <v>0</v>
      </c>
      <c r="K167" s="165">
        <f t="shared" si="13"/>
        <v>0</v>
      </c>
      <c r="L167" s="165">
        <f t="shared" si="13"/>
        <v>0</v>
      </c>
      <c r="M167" s="165">
        <f t="shared" si="13"/>
        <v>0</v>
      </c>
    </row>
    <row r="168" spans="1:13" x14ac:dyDescent="0.25">
      <c r="A168" s="43" t="s">
        <v>155</v>
      </c>
      <c r="B168" s="95" t="s">
        <v>740</v>
      </c>
      <c r="D168" s="100" t="str">
        <f t="shared" si="10"/>
        <v>No</v>
      </c>
      <c r="E168" s="165">
        <v>0</v>
      </c>
      <c r="F168" s="165">
        <f>IFERROR(VLOOKUP(A:A,'2023 CEP List'!A:G,7,FALSE),0)</f>
        <v>0</v>
      </c>
      <c r="G168" s="165">
        <f>IFERROR(VLOOKUP(A:A,'2024 CEP List'!A:G,7,FALSE),0)</f>
        <v>0</v>
      </c>
      <c r="H168" s="165">
        <f>IFERROR(VLOOKUP(A:A,'2025 CEP List'!A:G,7,FALSE),0)</f>
        <v>0</v>
      </c>
      <c r="I168" s="165">
        <f t="shared" si="13"/>
        <v>0</v>
      </c>
      <c r="J168" s="165">
        <f t="shared" si="13"/>
        <v>0</v>
      </c>
      <c r="K168" s="165">
        <f t="shared" si="13"/>
        <v>0</v>
      </c>
      <c r="L168" s="165">
        <f t="shared" si="13"/>
        <v>0</v>
      </c>
      <c r="M168" s="165">
        <f t="shared" si="13"/>
        <v>0</v>
      </c>
    </row>
    <row r="169" spans="1:13" x14ac:dyDescent="0.25">
      <c r="A169" s="43" t="s">
        <v>156</v>
      </c>
      <c r="B169" s="95" t="s">
        <v>741</v>
      </c>
      <c r="D169" s="100" t="str">
        <f t="shared" si="10"/>
        <v>No</v>
      </c>
      <c r="E169" s="165">
        <v>0</v>
      </c>
      <c r="F169" s="165">
        <f>IFERROR(VLOOKUP(A:A,'2023 CEP List'!A:G,7,FALSE),0)</f>
        <v>0</v>
      </c>
      <c r="G169" s="165">
        <f>IFERROR(VLOOKUP(A:A,'2024 CEP List'!A:G,7,FALSE),0)</f>
        <v>0</v>
      </c>
      <c r="H169" s="165">
        <f>IFERROR(VLOOKUP(A:A,'2025 CEP List'!A:G,7,FALSE),0)</f>
        <v>0</v>
      </c>
      <c r="I169" s="165">
        <f t="shared" si="13"/>
        <v>0</v>
      </c>
      <c r="J169" s="165">
        <f t="shared" si="13"/>
        <v>0</v>
      </c>
      <c r="K169" s="165">
        <f t="shared" si="13"/>
        <v>0</v>
      </c>
      <c r="L169" s="165">
        <f t="shared" si="13"/>
        <v>0</v>
      </c>
      <c r="M169" s="165">
        <f t="shared" si="13"/>
        <v>0</v>
      </c>
    </row>
    <row r="170" spans="1:13" x14ac:dyDescent="0.25">
      <c r="A170" s="43" t="s">
        <v>157</v>
      </c>
      <c r="B170" s="95" t="s">
        <v>742</v>
      </c>
      <c r="D170" s="100" t="str">
        <f t="shared" si="10"/>
        <v>No</v>
      </c>
      <c r="E170" s="165">
        <v>0</v>
      </c>
      <c r="F170" s="165">
        <f>IFERROR(VLOOKUP(A:A,'2023 CEP List'!A:G,7,FALSE),0)</f>
        <v>0</v>
      </c>
      <c r="G170" s="165">
        <f>IFERROR(VLOOKUP(A:A,'2024 CEP List'!A:G,7,FALSE),0)</f>
        <v>0</v>
      </c>
      <c r="H170" s="165">
        <f>IFERROR(VLOOKUP(A:A,'2025 CEP List'!A:G,7,FALSE),0)</f>
        <v>0</v>
      </c>
      <c r="I170" s="165">
        <f t="shared" si="13"/>
        <v>0</v>
      </c>
      <c r="J170" s="165">
        <f t="shared" si="13"/>
        <v>0</v>
      </c>
      <c r="K170" s="165">
        <f t="shared" si="13"/>
        <v>0</v>
      </c>
      <c r="L170" s="165">
        <f t="shared" si="13"/>
        <v>0</v>
      </c>
      <c r="M170" s="165">
        <f t="shared" si="13"/>
        <v>0</v>
      </c>
    </row>
    <row r="171" spans="1:13" x14ac:dyDescent="0.25">
      <c r="A171" s="43" t="s">
        <v>158</v>
      </c>
      <c r="B171" s="95" t="s">
        <v>743</v>
      </c>
      <c r="D171" s="100" t="str">
        <f t="shared" si="10"/>
        <v>No</v>
      </c>
      <c r="E171" s="165">
        <v>0</v>
      </c>
      <c r="F171" s="165">
        <f>IFERROR(VLOOKUP(A:A,'2023 CEP List'!A:G,7,FALSE),0)</f>
        <v>0</v>
      </c>
      <c r="G171" s="165">
        <f>IFERROR(VLOOKUP(A:A,'2024 CEP List'!A:G,7,FALSE),0)</f>
        <v>0</v>
      </c>
      <c r="H171" s="165">
        <f>IFERROR(VLOOKUP(A:A,'2025 CEP List'!A:G,7,FALSE),0)</f>
        <v>0</v>
      </c>
      <c r="I171" s="165">
        <f t="shared" si="13"/>
        <v>0</v>
      </c>
      <c r="J171" s="165">
        <f t="shared" si="13"/>
        <v>0</v>
      </c>
      <c r="K171" s="165">
        <f t="shared" si="13"/>
        <v>0</v>
      </c>
      <c r="L171" s="165">
        <f t="shared" si="13"/>
        <v>0</v>
      </c>
      <c r="M171" s="165">
        <f t="shared" si="13"/>
        <v>0</v>
      </c>
    </row>
    <row r="172" spans="1:13" x14ac:dyDescent="0.25">
      <c r="A172" s="43" t="s">
        <v>159</v>
      </c>
      <c r="B172" s="95" t="s">
        <v>744</v>
      </c>
      <c r="D172" s="100" t="str">
        <f t="shared" si="10"/>
        <v>No</v>
      </c>
      <c r="E172" s="165">
        <v>0</v>
      </c>
      <c r="F172" s="165">
        <f>IFERROR(VLOOKUP(A:A,'2023 CEP List'!A:G,7,FALSE),0)</f>
        <v>0</v>
      </c>
      <c r="G172" s="165">
        <f>IFERROR(VLOOKUP(A:A,'2024 CEP List'!A:G,7,FALSE),0)</f>
        <v>0</v>
      </c>
      <c r="H172" s="165">
        <f>IFERROR(VLOOKUP(A:A,'2025 CEP List'!A:G,7,FALSE),0)</f>
        <v>0</v>
      </c>
      <c r="I172" s="165">
        <f t="shared" si="13"/>
        <v>0</v>
      </c>
      <c r="J172" s="165">
        <f t="shared" si="13"/>
        <v>0</v>
      </c>
      <c r="K172" s="165">
        <f t="shared" si="13"/>
        <v>0</v>
      </c>
      <c r="L172" s="165">
        <f t="shared" si="13"/>
        <v>0</v>
      </c>
      <c r="M172" s="165">
        <f t="shared" si="13"/>
        <v>0</v>
      </c>
    </row>
    <row r="173" spans="1:13" x14ac:dyDescent="0.25">
      <c r="A173" s="43" t="s">
        <v>160</v>
      </c>
      <c r="B173" s="95" t="s">
        <v>745</v>
      </c>
      <c r="D173" s="100" t="str">
        <f t="shared" si="10"/>
        <v>No</v>
      </c>
      <c r="E173" s="165">
        <v>0</v>
      </c>
      <c r="F173" s="165">
        <f>IFERROR(VLOOKUP(A:A,'2023 CEP List'!A:G,7,FALSE),0)</f>
        <v>0</v>
      </c>
      <c r="G173" s="165">
        <f>IFERROR(VLOOKUP(A:A,'2024 CEP List'!A:G,7,FALSE),0)</f>
        <v>0</v>
      </c>
      <c r="H173" s="165">
        <f>IFERROR(VLOOKUP(A:A,'2025 CEP List'!A:G,7,FALSE),0)</f>
        <v>0</v>
      </c>
      <c r="I173" s="165">
        <f t="shared" si="13"/>
        <v>0</v>
      </c>
      <c r="J173" s="165">
        <f t="shared" si="13"/>
        <v>0</v>
      </c>
      <c r="K173" s="165">
        <f t="shared" si="13"/>
        <v>0</v>
      </c>
      <c r="L173" s="165">
        <f t="shared" si="13"/>
        <v>0</v>
      </c>
      <c r="M173" s="165">
        <f t="shared" si="13"/>
        <v>0</v>
      </c>
    </row>
    <row r="174" spans="1:13" x14ac:dyDescent="0.25">
      <c r="A174" s="43" t="s">
        <v>161</v>
      </c>
      <c r="B174" s="95" t="s">
        <v>746</v>
      </c>
      <c r="D174" s="100" t="str">
        <f t="shared" si="10"/>
        <v>No</v>
      </c>
      <c r="E174" s="165">
        <v>0</v>
      </c>
      <c r="F174" s="165">
        <f>IFERROR(VLOOKUP(A:A,'2023 CEP List'!A:G,7,FALSE),0)</f>
        <v>0</v>
      </c>
      <c r="G174" s="165">
        <f>IFERROR(VLOOKUP(A:A,'2024 CEP List'!A:G,7,FALSE),0)</f>
        <v>0</v>
      </c>
      <c r="H174" s="165">
        <f>IFERROR(VLOOKUP(A:A,'2025 CEP List'!A:G,7,FALSE),0)</f>
        <v>0</v>
      </c>
      <c r="I174" s="165">
        <f t="shared" si="13"/>
        <v>0</v>
      </c>
      <c r="J174" s="165">
        <f t="shared" si="13"/>
        <v>0</v>
      </c>
      <c r="K174" s="165">
        <f t="shared" si="13"/>
        <v>0</v>
      </c>
      <c r="L174" s="165">
        <f t="shared" si="13"/>
        <v>0</v>
      </c>
      <c r="M174" s="165">
        <f t="shared" si="13"/>
        <v>0</v>
      </c>
    </row>
    <row r="175" spans="1:13" x14ac:dyDescent="0.25">
      <c r="A175" s="43" t="s">
        <v>162</v>
      </c>
      <c r="B175" s="95" t="s">
        <v>747</v>
      </c>
      <c r="D175" s="100" t="str">
        <f t="shared" si="10"/>
        <v>No</v>
      </c>
      <c r="E175" s="165">
        <v>0</v>
      </c>
      <c r="F175" s="165">
        <f>IFERROR(VLOOKUP(A:A,'2023 CEP List'!A:G,7,FALSE),0)</f>
        <v>0</v>
      </c>
      <c r="G175" s="165">
        <f>IFERROR(VLOOKUP(A:A,'2024 CEP List'!A:G,7,FALSE),0)</f>
        <v>0</v>
      </c>
      <c r="H175" s="165">
        <f>IFERROR(VLOOKUP(A:A,'2025 CEP List'!A:G,7,FALSE),0)</f>
        <v>0</v>
      </c>
      <c r="I175" s="165">
        <f t="shared" si="13"/>
        <v>0</v>
      </c>
      <c r="J175" s="165">
        <f t="shared" si="13"/>
        <v>0</v>
      </c>
      <c r="K175" s="165">
        <f t="shared" si="13"/>
        <v>0</v>
      </c>
      <c r="L175" s="165">
        <f t="shared" si="13"/>
        <v>0</v>
      </c>
      <c r="M175" s="165">
        <f t="shared" si="13"/>
        <v>0</v>
      </c>
    </row>
    <row r="176" spans="1:13" x14ac:dyDescent="0.25">
      <c r="A176" s="43" t="s">
        <v>163</v>
      </c>
      <c r="B176" s="95" t="s">
        <v>748</v>
      </c>
      <c r="D176" s="100" t="str">
        <f t="shared" si="10"/>
        <v>No</v>
      </c>
      <c r="E176" s="165">
        <v>0</v>
      </c>
      <c r="F176" s="165">
        <f>IFERROR(VLOOKUP(A:A,'2023 CEP List'!A:G,7,FALSE),0)</f>
        <v>0</v>
      </c>
      <c r="G176" s="165">
        <f>IFERROR(VLOOKUP(A:A,'2024 CEP List'!A:G,7,FALSE),0)</f>
        <v>0</v>
      </c>
      <c r="H176" s="165">
        <f>IFERROR(VLOOKUP(A:A,'2025 CEP List'!A:G,7,FALSE),0)</f>
        <v>0</v>
      </c>
      <c r="I176" s="165">
        <f t="shared" si="13"/>
        <v>0</v>
      </c>
      <c r="J176" s="165">
        <f t="shared" si="13"/>
        <v>0</v>
      </c>
      <c r="K176" s="165">
        <f t="shared" si="13"/>
        <v>0</v>
      </c>
      <c r="L176" s="165">
        <f t="shared" si="13"/>
        <v>0</v>
      </c>
      <c r="M176" s="165">
        <f t="shared" si="13"/>
        <v>0</v>
      </c>
    </row>
    <row r="177" spans="1:13" x14ac:dyDescent="0.25">
      <c r="A177" s="43" t="s">
        <v>164</v>
      </c>
      <c r="B177" s="95" t="s">
        <v>1190</v>
      </c>
      <c r="D177" s="100" t="str">
        <f t="shared" si="10"/>
        <v>No</v>
      </c>
      <c r="E177" s="165">
        <v>0</v>
      </c>
      <c r="F177" s="165">
        <f>IFERROR(VLOOKUP(A:A,'2023 CEP List'!A:G,7,FALSE),0)</f>
        <v>0</v>
      </c>
      <c r="G177" s="165">
        <f>IFERROR(VLOOKUP(A:A,'2024 CEP List'!A:G,7,FALSE),0)</f>
        <v>0</v>
      </c>
      <c r="H177" s="165">
        <f>IFERROR(VLOOKUP(A:A,'2025 CEP List'!A:G,7,FALSE),0)</f>
        <v>0</v>
      </c>
      <c r="I177" s="165">
        <f t="shared" si="13"/>
        <v>0</v>
      </c>
      <c r="J177" s="165">
        <f t="shared" si="13"/>
        <v>0</v>
      </c>
      <c r="K177" s="165">
        <f t="shared" si="13"/>
        <v>0</v>
      </c>
      <c r="L177" s="165">
        <f t="shared" si="13"/>
        <v>0</v>
      </c>
      <c r="M177" s="165">
        <f t="shared" si="13"/>
        <v>0</v>
      </c>
    </row>
    <row r="178" spans="1:13" x14ac:dyDescent="0.25">
      <c r="A178" s="43" t="s">
        <v>520</v>
      </c>
      <c r="B178" s="95" t="s">
        <v>750</v>
      </c>
      <c r="C178" s="100">
        <v>2016</v>
      </c>
      <c r="D178" s="100" t="str">
        <f t="shared" si="10"/>
        <v>Yes</v>
      </c>
      <c r="E178" s="165">
        <v>0</v>
      </c>
      <c r="F178" s="165">
        <f>IFERROR(VLOOKUP(A:A,'2023 CEP List'!A:G,7,FALSE),0)</f>
        <v>0.76980000000000004</v>
      </c>
      <c r="G178" s="165">
        <f>IFERROR(VLOOKUP(A:A,'2024 CEP List'!A:G,7,FALSE),0)</f>
        <v>0.76980000000000004</v>
      </c>
      <c r="H178" s="165">
        <f>IFERROR(VLOOKUP(A:A,'2025 CEP List'!A:G,7,FALSE),0)</f>
        <v>0.76980000000000004</v>
      </c>
      <c r="I178" s="165">
        <f t="shared" si="13"/>
        <v>0.76980000000000004</v>
      </c>
      <c r="J178" s="165">
        <f t="shared" si="13"/>
        <v>0.76980000000000004</v>
      </c>
      <c r="K178" s="165">
        <f t="shared" si="13"/>
        <v>0.76980000000000004</v>
      </c>
      <c r="L178" s="165">
        <f t="shared" si="13"/>
        <v>0.76980000000000004</v>
      </c>
      <c r="M178" s="165">
        <f t="shared" si="13"/>
        <v>0.76980000000000004</v>
      </c>
    </row>
    <row r="179" spans="1:13" x14ac:dyDescent="0.25">
      <c r="A179" s="43" t="s">
        <v>521</v>
      </c>
      <c r="B179" s="95" t="s">
        <v>751</v>
      </c>
      <c r="D179" s="100" t="str">
        <f t="shared" si="10"/>
        <v>No</v>
      </c>
      <c r="E179" s="165">
        <v>0</v>
      </c>
      <c r="F179" s="165">
        <f>IFERROR(VLOOKUP(A:A,'2023 CEP List'!A:G,7,FALSE),0)</f>
        <v>0</v>
      </c>
      <c r="G179" s="165">
        <f>IFERROR(VLOOKUP(A:A,'2024 CEP List'!A:G,7,FALSE),0)</f>
        <v>0</v>
      </c>
      <c r="H179" s="165">
        <f>IFERROR(VLOOKUP(A:A,'2025 CEP List'!A:G,7,FALSE),0)</f>
        <v>0</v>
      </c>
      <c r="I179" s="165">
        <f t="shared" ref="I179:M194" si="14">H179</f>
        <v>0</v>
      </c>
      <c r="J179" s="165">
        <f t="shared" si="14"/>
        <v>0</v>
      </c>
      <c r="K179" s="165">
        <f t="shared" si="14"/>
        <v>0</v>
      </c>
      <c r="L179" s="165">
        <f t="shared" si="14"/>
        <v>0</v>
      </c>
      <c r="M179" s="165">
        <f t="shared" si="14"/>
        <v>0</v>
      </c>
    </row>
    <row r="180" spans="1:13" x14ac:dyDescent="0.25">
      <c r="A180" s="43" t="s">
        <v>522</v>
      </c>
      <c r="B180" s="95" t="s">
        <v>752</v>
      </c>
      <c r="D180" s="100" t="str">
        <f t="shared" si="10"/>
        <v>No</v>
      </c>
      <c r="E180" s="165">
        <v>0</v>
      </c>
      <c r="F180" s="165">
        <f>IFERROR(VLOOKUP(A:A,'2023 CEP List'!A:G,7,FALSE),0)</f>
        <v>0</v>
      </c>
      <c r="G180" s="165">
        <f>IFERROR(VLOOKUP(A:A,'2024 CEP List'!A:G,7,FALSE),0)</f>
        <v>0</v>
      </c>
      <c r="H180" s="165">
        <f>IFERROR(VLOOKUP(A:A,'2025 CEP List'!A:G,7,FALSE),0)</f>
        <v>0</v>
      </c>
      <c r="I180" s="165">
        <f t="shared" si="14"/>
        <v>0</v>
      </c>
      <c r="J180" s="165">
        <f t="shared" si="14"/>
        <v>0</v>
      </c>
      <c r="K180" s="165">
        <f t="shared" si="14"/>
        <v>0</v>
      </c>
      <c r="L180" s="165">
        <f t="shared" si="14"/>
        <v>0</v>
      </c>
      <c r="M180" s="165">
        <f t="shared" si="14"/>
        <v>0</v>
      </c>
    </row>
    <row r="181" spans="1:13" x14ac:dyDescent="0.25">
      <c r="A181" s="43" t="s">
        <v>165</v>
      </c>
      <c r="B181" s="95" t="s">
        <v>753</v>
      </c>
      <c r="D181" s="100" t="str">
        <f t="shared" si="10"/>
        <v>No</v>
      </c>
      <c r="E181" s="165">
        <v>0</v>
      </c>
      <c r="F181" s="165">
        <f>IFERROR(VLOOKUP(A:A,'2023 CEP List'!A:G,7,FALSE),0)</f>
        <v>0</v>
      </c>
      <c r="G181" s="165">
        <f>IFERROR(VLOOKUP(A:A,'2024 CEP List'!A:G,7,FALSE),0)</f>
        <v>0</v>
      </c>
      <c r="H181" s="165">
        <f>IFERROR(VLOOKUP(A:A,'2025 CEP List'!A:G,7,FALSE),0)</f>
        <v>0</v>
      </c>
      <c r="I181" s="165">
        <f t="shared" si="14"/>
        <v>0</v>
      </c>
      <c r="J181" s="165">
        <f t="shared" si="14"/>
        <v>0</v>
      </c>
      <c r="K181" s="165">
        <f t="shared" si="14"/>
        <v>0</v>
      </c>
      <c r="L181" s="165">
        <f t="shared" si="14"/>
        <v>0</v>
      </c>
      <c r="M181" s="165">
        <f t="shared" si="14"/>
        <v>0</v>
      </c>
    </row>
    <row r="182" spans="1:13" x14ac:dyDescent="0.25">
      <c r="A182" s="43" t="s">
        <v>166</v>
      </c>
      <c r="B182" s="95" t="s">
        <v>754</v>
      </c>
      <c r="D182" s="100" t="str">
        <f t="shared" si="10"/>
        <v>No</v>
      </c>
      <c r="E182" s="165">
        <v>0</v>
      </c>
      <c r="F182" s="165">
        <f>IFERROR(VLOOKUP(A:A,'2023 CEP List'!A:G,7,FALSE),0)</f>
        <v>0</v>
      </c>
      <c r="G182" s="165">
        <f>IFERROR(VLOOKUP(A:A,'2024 CEP List'!A:G,7,FALSE),0)</f>
        <v>0</v>
      </c>
      <c r="H182" s="165">
        <f>IFERROR(VLOOKUP(A:A,'2025 CEP List'!A:G,7,FALSE),0)</f>
        <v>0</v>
      </c>
      <c r="I182" s="165">
        <f t="shared" si="14"/>
        <v>0</v>
      </c>
      <c r="J182" s="165">
        <f t="shared" si="14"/>
        <v>0</v>
      </c>
      <c r="K182" s="165">
        <f t="shared" si="14"/>
        <v>0</v>
      </c>
      <c r="L182" s="165">
        <f t="shared" si="14"/>
        <v>0</v>
      </c>
      <c r="M182" s="165">
        <f t="shared" si="14"/>
        <v>0</v>
      </c>
    </row>
    <row r="183" spans="1:13" x14ac:dyDescent="0.25">
      <c r="A183" s="43" t="s">
        <v>167</v>
      </c>
      <c r="B183" s="95" t="s">
        <v>755</v>
      </c>
      <c r="D183" s="100" t="str">
        <f t="shared" si="10"/>
        <v>No</v>
      </c>
      <c r="E183" s="165">
        <v>0</v>
      </c>
      <c r="F183" s="165">
        <f>IFERROR(VLOOKUP(A:A,'2023 CEP List'!A:G,7,FALSE),0)</f>
        <v>0</v>
      </c>
      <c r="G183" s="165">
        <f>IFERROR(VLOOKUP(A:A,'2024 CEP List'!A:G,7,FALSE),0)</f>
        <v>0</v>
      </c>
      <c r="H183" s="165">
        <f>IFERROR(VLOOKUP(A:A,'2025 CEP List'!A:G,7,FALSE),0)</f>
        <v>0</v>
      </c>
      <c r="I183" s="165">
        <f t="shared" si="14"/>
        <v>0</v>
      </c>
      <c r="J183" s="165">
        <f t="shared" si="14"/>
        <v>0</v>
      </c>
      <c r="K183" s="165">
        <f t="shared" si="14"/>
        <v>0</v>
      </c>
      <c r="L183" s="165">
        <f t="shared" si="14"/>
        <v>0</v>
      </c>
      <c r="M183" s="165">
        <f t="shared" si="14"/>
        <v>0</v>
      </c>
    </row>
    <row r="184" spans="1:13" x14ac:dyDescent="0.25">
      <c r="A184" s="43" t="s">
        <v>168</v>
      </c>
      <c r="B184" s="95" t="s">
        <v>756</v>
      </c>
      <c r="D184" s="100" t="str">
        <f t="shared" si="10"/>
        <v>No</v>
      </c>
      <c r="E184" s="165">
        <v>0</v>
      </c>
      <c r="F184" s="165">
        <f>IFERROR(VLOOKUP(A:A,'2023 CEP List'!A:G,7,FALSE),0)</f>
        <v>0</v>
      </c>
      <c r="G184" s="165">
        <f>IFERROR(VLOOKUP(A:A,'2024 CEP List'!A:G,7,FALSE),0)</f>
        <v>0</v>
      </c>
      <c r="H184" s="165">
        <f>IFERROR(VLOOKUP(A:A,'2025 CEP List'!A:G,7,FALSE),0)</f>
        <v>0</v>
      </c>
      <c r="I184" s="165">
        <f t="shared" si="14"/>
        <v>0</v>
      </c>
      <c r="J184" s="165">
        <f t="shared" si="14"/>
        <v>0</v>
      </c>
      <c r="K184" s="165">
        <f t="shared" si="14"/>
        <v>0</v>
      </c>
      <c r="L184" s="165">
        <f t="shared" si="14"/>
        <v>0</v>
      </c>
      <c r="M184" s="165">
        <f t="shared" si="14"/>
        <v>0</v>
      </c>
    </row>
    <row r="185" spans="1:13" x14ac:dyDescent="0.25">
      <c r="A185" s="43" t="s">
        <v>169</v>
      </c>
      <c r="B185" s="95" t="s">
        <v>757</v>
      </c>
      <c r="D185" s="100" t="str">
        <f t="shared" si="10"/>
        <v>No</v>
      </c>
      <c r="E185" s="165">
        <v>0</v>
      </c>
      <c r="F185" s="165">
        <f>IFERROR(VLOOKUP(A:A,'2023 CEP List'!A:G,7,FALSE),0)</f>
        <v>0</v>
      </c>
      <c r="G185" s="165">
        <f>IFERROR(VLOOKUP(A:A,'2024 CEP List'!A:G,7,FALSE),0)</f>
        <v>0</v>
      </c>
      <c r="H185" s="165">
        <f>IFERROR(VLOOKUP(A:A,'2025 CEP List'!A:G,7,FALSE),0)</f>
        <v>0</v>
      </c>
      <c r="I185" s="165">
        <f t="shared" si="14"/>
        <v>0</v>
      </c>
      <c r="J185" s="165">
        <f t="shared" si="14"/>
        <v>0</v>
      </c>
      <c r="K185" s="165">
        <f t="shared" si="14"/>
        <v>0</v>
      </c>
      <c r="L185" s="165">
        <f t="shared" si="14"/>
        <v>0</v>
      </c>
      <c r="M185" s="165">
        <f t="shared" si="14"/>
        <v>0</v>
      </c>
    </row>
    <row r="186" spans="1:13" x14ac:dyDescent="0.25">
      <c r="A186" s="43" t="s">
        <v>170</v>
      </c>
      <c r="B186" s="95" t="s">
        <v>758</v>
      </c>
      <c r="D186" s="100" t="str">
        <f t="shared" si="10"/>
        <v>Yes</v>
      </c>
      <c r="E186" s="165">
        <v>0</v>
      </c>
      <c r="F186" s="165">
        <f>IFERROR(VLOOKUP(A:A,'2023 CEP List'!A:G,7,FALSE),0)</f>
        <v>0</v>
      </c>
      <c r="G186" s="165">
        <f>IFERROR(VLOOKUP(A:A,'2024 CEP List'!A:G,7,FALSE),0)</f>
        <v>0</v>
      </c>
      <c r="H186" s="165">
        <f>IFERROR(VLOOKUP(A:A,'2025 CEP List'!A:G,7,FALSE),0)</f>
        <v>1.1556</v>
      </c>
      <c r="I186" s="165">
        <f t="shared" si="14"/>
        <v>1.1556</v>
      </c>
      <c r="J186" s="165">
        <f t="shared" si="14"/>
        <v>1.1556</v>
      </c>
      <c r="K186" s="165">
        <f t="shared" si="14"/>
        <v>1.1556</v>
      </c>
      <c r="L186" s="165">
        <f t="shared" si="14"/>
        <v>1.1556</v>
      </c>
      <c r="M186" s="165">
        <f t="shared" si="14"/>
        <v>1.1556</v>
      </c>
    </row>
    <row r="187" spans="1:13" x14ac:dyDescent="0.25">
      <c r="A187" s="43" t="s">
        <v>171</v>
      </c>
      <c r="B187" s="95" t="s">
        <v>759</v>
      </c>
      <c r="D187" s="100" t="str">
        <f t="shared" si="10"/>
        <v>No</v>
      </c>
      <c r="E187" s="165">
        <v>0</v>
      </c>
      <c r="F187" s="165">
        <f>IFERROR(VLOOKUP(A:A,'2023 CEP List'!A:G,7,FALSE),0)</f>
        <v>0</v>
      </c>
      <c r="G187" s="165">
        <f>IFERROR(VLOOKUP(A:A,'2024 CEP List'!A:G,7,FALSE),0)</f>
        <v>0</v>
      </c>
      <c r="H187" s="165">
        <f>IFERROR(VLOOKUP(A:A,'2025 CEP List'!A:G,7,FALSE),0)</f>
        <v>0</v>
      </c>
      <c r="I187" s="165">
        <f t="shared" si="14"/>
        <v>0</v>
      </c>
      <c r="J187" s="165">
        <f t="shared" si="14"/>
        <v>0</v>
      </c>
      <c r="K187" s="165">
        <f t="shared" si="14"/>
        <v>0</v>
      </c>
      <c r="L187" s="165">
        <f t="shared" si="14"/>
        <v>0</v>
      </c>
      <c r="M187" s="165">
        <f t="shared" si="14"/>
        <v>0</v>
      </c>
    </row>
    <row r="188" spans="1:13" x14ac:dyDescent="0.25">
      <c r="A188" s="43" t="s">
        <v>523</v>
      </c>
      <c r="B188" s="95" t="s">
        <v>760</v>
      </c>
      <c r="D188" s="100" t="str">
        <f t="shared" si="10"/>
        <v>No</v>
      </c>
      <c r="E188" s="165">
        <v>0</v>
      </c>
      <c r="F188" s="165">
        <f>IFERROR(VLOOKUP(A:A,'2023 CEP List'!A:G,7,FALSE),0)</f>
        <v>0</v>
      </c>
      <c r="G188" s="165">
        <f>IFERROR(VLOOKUP(A:A,'2024 CEP List'!A:G,7,FALSE),0)</f>
        <v>0</v>
      </c>
      <c r="H188" s="165">
        <f>IFERROR(VLOOKUP(A:A,'2025 CEP List'!A:G,7,FALSE),0)</f>
        <v>0</v>
      </c>
      <c r="I188" s="165">
        <f t="shared" si="14"/>
        <v>0</v>
      </c>
      <c r="J188" s="165">
        <f t="shared" si="14"/>
        <v>0</v>
      </c>
      <c r="K188" s="165">
        <f t="shared" si="14"/>
        <v>0</v>
      </c>
      <c r="L188" s="165">
        <f t="shared" si="14"/>
        <v>0</v>
      </c>
      <c r="M188" s="165">
        <f t="shared" si="14"/>
        <v>0</v>
      </c>
    </row>
    <row r="189" spans="1:13" x14ac:dyDescent="0.25">
      <c r="A189" s="43" t="s">
        <v>172</v>
      </c>
      <c r="B189" s="95" t="s">
        <v>761</v>
      </c>
      <c r="C189" s="100">
        <v>2015</v>
      </c>
      <c r="D189" s="100" t="str">
        <f t="shared" si="10"/>
        <v>Yes</v>
      </c>
      <c r="E189" s="165">
        <v>0</v>
      </c>
      <c r="F189" s="165">
        <f>IFERROR(VLOOKUP(A:A,'2023 CEP List'!A:G,7,FALSE),0)</f>
        <v>0</v>
      </c>
      <c r="G189" s="165">
        <f>IFERROR(VLOOKUP(A:A,'2024 CEP List'!A:G,7,FALSE),0)</f>
        <v>0</v>
      </c>
      <c r="H189" s="165">
        <f>IFERROR(VLOOKUP(A:A,'2025 CEP List'!A:G,7,FALSE),0)</f>
        <v>0.64870000000000005</v>
      </c>
      <c r="I189" s="165">
        <f t="shared" si="14"/>
        <v>0.64870000000000005</v>
      </c>
      <c r="J189" s="165">
        <f t="shared" si="14"/>
        <v>0.64870000000000005</v>
      </c>
      <c r="K189" s="165">
        <f t="shared" si="14"/>
        <v>0.64870000000000005</v>
      </c>
      <c r="L189" s="165">
        <f t="shared" si="14"/>
        <v>0.64870000000000005</v>
      </c>
      <c r="M189" s="165">
        <f t="shared" si="14"/>
        <v>0.64870000000000005</v>
      </c>
    </row>
    <row r="190" spans="1:13" x14ac:dyDescent="0.25">
      <c r="A190" s="43" t="s">
        <v>524</v>
      </c>
      <c r="B190" s="95" t="s">
        <v>762</v>
      </c>
      <c r="C190" s="100">
        <v>2015</v>
      </c>
      <c r="D190" s="100" t="str">
        <f t="shared" si="10"/>
        <v>Yes</v>
      </c>
      <c r="E190" s="165">
        <v>0.58830000000000005</v>
      </c>
      <c r="F190" s="165">
        <f>IFERROR(VLOOKUP(A:A,'2023 CEP List'!A:G,7,FALSE),0)</f>
        <v>0.58830000000000005</v>
      </c>
      <c r="G190" s="165">
        <f>IFERROR(VLOOKUP(A:A,'2024 CEP List'!A:G,7,FALSE),0)</f>
        <v>0.58830000000000005</v>
      </c>
      <c r="H190" s="165">
        <f>IFERROR(VLOOKUP(A:A,'2025 CEP List'!A:G,7,FALSE),0)</f>
        <v>0.58830000000000005</v>
      </c>
      <c r="I190" s="165">
        <f t="shared" si="14"/>
        <v>0.58830000000000005</v>
      </c>
      <c r="J190" s="165">
        <f t="shared" si="14"/>
        <v>0.58830000000000005</v>
      </c>
      <c r="K190" s="165">
        <f t="shared" si="14"/>
        <v>0.58830000000000005</v>
      </c>
      <c r="L190" s="165">
        <f t="shared" si="14"/>
        <v>0.58830000000000005</v>
      </c>
      <c r="M190" s="165">
        <f t="shared" si="14"/>
        <v>0.58830000000000005</v>
      </c>
    </row>
    <row r="191" spans="1:13" x14ac:dyDescent="0.25">
      <c r="A191" s="43" t="s">
        <v>525</v>
      </c>
      <c r="B191" s="95" t="s">
        <v>763</v>
      </c>
      <c r="D191" s="100" t="str">
        <f t="shared" si="10"/>
        <v>No</v>
      </c>
      <c r="E191" s="165">
        <v>0</v>
      </c>
      <c r="F191" s="165">
        <f>IFERROR(VLOOKUP(A:A,'2023 CEP List'!A:G,7,FALSE),0)</f>
        <v>0</v>
      </c>
      <c r="G191" s="165">
        <f>IFERROR(VLOOKUP(A:A,'2024 CEP List'!A:G,7,FALSE),0)</f>
        <v>0</v>
      </c>
      <c r="H191" s="165">
        <f>IFERROR(VLOOKUP(A:A,'2025 CEP List'!A:G,7,FALSE),0)</f>
        <v>0</v>
      </c>
      <c r="I191" s="165">
        <f t="shared" si="14"/>
        <v>0</v>
      </c>
      <c r="J191" s="165">
        <f t="shared" si="14"/>
        <v>0</v>
      </c>
      <c r="K191" s="165">
        <f t="shared" si="14"/>
        <v>0</v>
      </c>
      <c r="L191" s="165">
        <f t="shared" si="14"/>
        <v>0</v>
      </c>
      <c r="M191" s="165">
        <f t="shared" si="14"/>
        <v>0</v>
      </c>
    </row>
    <row r="192" spans="1:13" x14ac:dyDescent="0.25">
      <c r="A192" s="43" t="s">
        <v>173</v>
      </c>
      <c r="B192" s="95" t="s">
        <v>764</v>
      </c>
      <c r="D192" s="100" t="str">
        <f t="shared" si="10"/>
        <v>No</v>
      </c>
      <c r="E192" s="165">
        <v>0</v>
      </c>
      <c r="F192" s="165">
        <f>IFERROR(VLOOKUP(A:A,'2023 CEP List'!A:G,7,FALSE),0)</f>
        <v>0</v>
      </c>
      <c r="G192" s="165">
        <f>IFERROR(VLOOKUP(A:A,'2024 CEP List'!A:G,7,FALSE),0)</f>
        <v>0</v>
      </c>
      <c r="H192" s="165">
        <f>IFERROR(VLOOKUP(A:A,'2025 CEP List'!A:G,7,FALSE),0)</f>
        <v>0</v>
      </c>
      <c r="I192" s="165">
        <f t="shared" si="14"/>
        <v>0</v>
      </c>
      <c r="J192" s="165">
        <f t="shared" si="14"/>
        <v>0</v>
      </c>
      <c r="K192" s="165">
        <f t="shared" si="14"/>
        <v>0</v>
      </c>
      <c r="L192" s="165">
        <f t="shared" si="14"/>
        <v>0</v>
      </c>
      <c r="M192" s="165">
        <f t="shared" si="14"/>
        <v>0</v>
      </c>
    </row>
    <row r="193" spans="1:13" x14ac:dyDescent="0.25">
      <c r="A193" s="43" t="s">
        <v>174</v>
      </c>
      <c r="B193" s="95" t="s">
        <v>765</v>
      </c>
      <c r="D193" s="100" t="str">
        <f t="shared" si="10"/>
        <v>Yes</v>
      </c>
      <c r="E193" s="165">
        <v>0</v>
      </c>
      <c r="F193" s="165">
        <f>IFERROR(VLOOKUP(A:A,'2023 CEP List'!A:G,7,FALSE),0)</f>
        <v>0</v>
      </c>
      <c r="G193" s="165">
        <f>IFERROR(VLOOKUP(A:A,'2024 CEP List'!A:G,7,FALSE),0)</f>
        <v>0</v>
      </c>
      <c r="H193" s="165">
        <f>IFERROR(VLOOKUP(A:A,'2025 CEP List'!A:G,7,FALSE),0)</f>
        <v>0.56320000000000003</v>
      </c>
      <c r="I193" s="165">
        <f t="shared" si="14"/>
        <v>0.56320000000000003</v>
      </c>
      <c r="J193" s="165">
        <f t="shared" si="14"/>
        <v>0.56320000000000003</v>
      </c>
      <c r="K193" s="165">
        <f t="shared" si="14"/>
        <v>0.56320000000000003</v>
      </c>
      <c r="L193" s="165">
        <f t="shared" si="14"/>
        <v>0.56320000000000003</v>
      </c>
      <c r="M193" s="165">
        <f t="shared" si="14"/>
        <v>0.56320000000000003</v>
      </c>
    </row>
    <row r="194" spans="1:13" x14ac:dyDescent="0.25">
      <c r="A194" s="43" t="s">
        <v>175</v>
      </c>
      <c r="B194" s="95" t="s">
        <v>766</v>
      </c>
      <c r="D194" s="100" t="str">
        <f t="shared" si="10"/>
        <v>No</v>
      </c>
      <c r="E194" s="165">
        <v>0</v>
      </c>
      <c r="F194" s="165">
        <f>IFERROR(VLOOKUP(A:A,'2023 CEP List'!A:G,7,FALSE),0)</f>
        <v>0</v>
      </c>
      <c r="G194" s="165">
        <f>IFERROR(VLOOKUP(A:A,'2024 CEP List'!A:G,7,FALSE),0)</f>
        <v>0</v>
      </c>
      <c r="H194" s="165">
        <f>IFERROR(VLOOKUP(A:A,'2025 CEP List'!A:G,7,FALSE),0)</f>
        <v>0</v>
      </c>
      <c r="I194" s="165">
        <f t="shared" si="14"/>
        <v>0</v>
      </c>
      <c r="J194" s="165">
        <f t="shared" si="14"/>
        <v>0</v>
      </c>
      <c r="K194" s="165">
        <f t="shared" si="14"/>
        <v>0</v>
      </c>
      <c r="L194" s="165">
        <f t="shared" si="14"/>
        <v>0</v>
      </c>
      <c r="M194" s="165">
        <f t="shared" si="14"/>
        <v>0</v>
      </c>
    </row>
    <row r="195" spans="1:13" x14ac:dyDescent="0.25">
      <c r="A195" s="43" t="s">
        <v>176</v>
      </c>
      <c r="B195" s="95" t="s">
        <v>767</v>
      </c>
      <c r="D195" s="100" t="str">
        <f t="shared" ref="D195:D258" si="15">IF(H195&gt;0,"Yes","No")</f>
        <v>No</v>
      </c>
      <c r="E195" s="165">
        <v>0</v>
      </c>
      <c r="F195" s="165">
        <f>IFERROR(VLOOKUP(A:A,'2023 CEP List'!A:G,7,FALSE),0)</f>
        <v>0</v>
      </c>
      <c r="G195" s="165">
        <f>IFERROR(VLOOKUP(A:A,'2024 CEP List'!A:G,7,FALSE),0)</f>
        <v>0</v>
      </c>
      <c r="H195" s="165">
        <f>IFERROR(VLOOKUP(A:A,'2025 CEP List'!A:G,7,FALSE),0)</f>
        <v>0</v>
      </c>
      <c r="I195" s="165">
        <f t="shared" ref="I195:M210" si="16">H195</f>
        <v>0</v>
      </c>
      <c r="J195" s="165">
        <f t="shared" si="16"/>
        <v>0</v>
      </c>
      <c r="K195" s="165">
        <f t="shared" si="16"/>
        <v>0</v>
      </c>
      <c r="L195" s="165">
        <f t="shared" si="16"/>
        <v>0</v>
      </c>
      <c r="M195" s="165">
        <f t="shared" si="16"/>
        <v>0</v>
      </c>
    </row>
    <row r="196" spans="1:13" x14ac:dyDescent="0.25">
      <c r="A196" s="43" t="s">
        <v>177</v>
      </c>
      <c r="B196" s="95" t="s">
        <v>768</v>
      </c>
      <c r="D196" s="100" t="str">
        <f t="shared" si="15"/>
        <v>No</v>
      </c>
      <c r="E196" s="165">
        <v>0</v>
      </c>
      <c r="F196" s="165">
        <f>IFERROR(VLOOKUP(A:A,'2023 CEP List'!A:G,7,FALSE),0)</f>
        <v>0</v>
      </c>
      <c r="G196" s="165">
        <f>IFERROR(VLOOKUP(A:A,'2024 CEP List'!A:G,7,FALSE),0)</f>
        <v>0</v>
      </c>
      <c r="H196" s="165">
        <f>IFERROR(VLOOKUP(A:A,'2025 CEP List'!A:G,7,FALSE),0)</f>
        <v>0</v>
      </c>
      <c r="I196" s="165">
        <f t="shared" si="16"/>
        <v>0</v>
      </c>
      <c r="J196" s="165">
        <f t="shared" si="16"/>
        <v>0</v>
      </c>
      <c r="K196" s="165">
        <f t="shared" si="16"/>
        <v>0</v>
      </c>
      <c r="L196" s="165">
        <f t="shared" si="16"/>
        <v>0</v>
      </c>
      <c r="M196" s="165">
        <f t="shared" si="16"/>
        <v>0</v>
      </c>
    </row>
    <row r="197" spans="1:13" x14ac:dyDescent="0.25">
      <c r="A197" s="43" t="s">
        <v>178</v>
      </c>
      <c r="B197" s="95" t="s">
        <v>769</v>
      </c>
      <c r="C197" s="95">
        <v>2023</v>
      </c>
      <c r="D197" s="100" t="str">
        <f t="shared" si="15"/>
        <v>Yes</v>
      </c>
      <c r="E197" s="165">
        <v>0</v>
      </c>
      <c r="F197" s="165">
        <f>IFERROR(VLOOKUP(A:A,'2023 CEP List'!A:G,7,FALSE),0)</f>
        <v>0.49020000000000002</v>
      </c>
      <c r="G197" s="165">
        <f>IFERROR(VLOOKUP(A:A,'2024 CEP List'!A:G,7,FALSE),0)</f>
        <v>0.49020000000000002</v>
      </c>
      <c r="H197" s="165">
        <f>IFERROR(VLOOKUP(A:A,'2025 CEP List'!A:G,7,FALSE),0)</f>
        <v>0.49020000000000002</v>
      </c>
      <c r="I197" s="165">
        <f t="shared" si="16"/>
        <v>0.49020000000000002</v>
      </c>
      <c r="J197" s="165">
        <f t="shared" si="16"/>
        <v>0.49020000000000002</v>
      </c>
      <c r="K197" s="165">
        <f t="shared" si="16"/>
        <v>0.49020000000000002</v>
      </c>
      <c r="L197" s="165">
        <f t="shared" si="16"/>
        <v>0.49020000000000002</v>
      </c>
      <c r="M197" s="165">
        <f t="shared" si="16"/>
        <v>0.49020000000000002</v>
      </c>
    </row>
    <row r="198" spans="1:13" x14ac:dyDescent="0.25">
      <c r="A198" s="43" t="s">
        <v>179</v>
      </c>
      <c r="B198" s="95" t="s">
        <v>770</v>
      </c>
      <c r="C198" s="95">
        <v>2020</v>
      </c>
      <c r="D198" s="100" t="str">
        <f t="shared" si="15"/>
        <v>Yes</v>
      </c>
      <c r="E198" s="165">
        <v>0.83630000000000004</v>
      </c>
      <c r="F198" s="165">
        <f>IFERROR(VLOOKUP(A:A,'2023 CEP List'!A:G,7,FALSE),0)</f>
        <v>0.83630000000000004</v>
      </c>
      <c r="G198" s="165">
        <f>IFERROR(VLOOKUP(A:A,'2024 CEP List'!A:G,7,FALSE),0)</f>
        <v>0.83630000000000004</v>
      </c>
      <c r="H198" s="165">
        <f>IFERROR(VLOOKUP(A:A,'2025 CEP List'!A:G,7,FALSE),0)</f>
        <v>0.83630000000000004</v>
      </c>
      <c r="I198" s="167">
        <f t="shared" si="16"/>
        <v>0.83630000000000004</v>
      </c>
      <c r="J198" s="165">
        <f t="shared" si="16"/>
        <v>0.83630000000000004</v>
      </c>
      <c r="K198" s="165">
        <f t="shared" si="16"/>
        <v>0.83630000000000004</v>
      </c>
      <c r="L198" s="165">
        <f t="shared" si="16"/>
        <v>0.83630000000000004</v>
      </c>
      <c r="M198" s="165">
        <f t="shared" si="16"/>
        <v>0.83630000000000004</v>
      </c>
    </row>
    <row r="199" spans="1:13" x14ac:dyDescent="0.25">
      <c r="A199" s="43" t="s">
        <v>180</v>
      </c>
      <c r="B199" s="95" t="s">
        <v>771</v>
      </c>
      <c r="D199" s="100" t="str">
        <f t="shared" si="15"/>
        <v>No</v>
      </c>
      <c r="E199" s="165">
        <v>0</v>
      </c>
      <c r="F199" s="165">
        <f>IFERROR(VLOOKUP(A:A,'2023 CEP List'!A:G,7,FALSE),0)</f>
        <v>0</v>
      </c>
      <c r="G199" s="165">
        <f>IFERROR(VLOOKUP(A:A,'2024 CEP List'!A:G,7,FALSE),0)</f>
        <v>0</v>
      </c>
      <c r="H199" s="165">
        <f>IFERROR(VLOOKUP(A:A,'2025 CEP List'!A:G,7,FALSE),0)</f>
        <v>0</v>
      </c>
      <c r="I199" s="165">
        <f t="shared" si="16"/>
        <v>0</v>
      </c>
      <c r="J199" s="165">
        <f t="shared" si="16"/>
        <v>0</v>
      </c>
      <c r="K199" s="165">
        <f t="shared" si="16"/>
        <v>0</v>
      </c>
      <c r="L199" s="165">
        <f t="shared" si="16"/>
        <v>0</v>
      </c>
      <c r="M199" s="165">
        <f t="shared" si="16"/>
        <v>0</v>
      </c>
    </row>
    <row r="200" spans="1:13" x14ac:dyDescent="0.25">
      <c r="A200" s="43" t="s">
        <v>181</v>
      </c>
      <c r="B200" s="95" t="s">
        <v>772</v>
      </c>
      <c r="D200" s="100" t="str">
        <f t="shared" si="15"/>
        <v>No</v>
      </c>
      <c r="E200" s="165">
        <v>0</v>
      </c>
      <c r="F200" s="165">
        <f>IFERROR(VLOOKUP(A:A,'2023 CEP List'!A:G,7,FALSE),0)</f>
        <v>0</v>
      </c>
      <c r="G200" s="165">
        <f>IFERROR(VLOOKUP(A:A,'2024 CEP List'!A:G,7,FALSE),0)</f>
        <v>0</v>
      </c>
      <c r="H200" s="165">
        <f>IFERROR(VLOOKUP(A:A,'2025 CEP List'!A:G,7,FALSE),0)</f>
        <v>0</v>
      </c>
      <c r="I200" s="165">
        <f t="shared" si="16"/>
        <v>0</v>
      </c>
      <c r="J200" s="165">
        <f t="shared" si="16"/>
        <v>0</v>
      </c>
      <c r="K200" s="165">
        <f t="shared" si="16"/>
        <v>0</v>
      </c>
      <c r="L200" s="165">
        <f t="shared" si="16"/>
        <v>0</v>
      </c>
      <c r="M200" s="165">
        <f t="shared" si="16"/>
        <v>0</v>
      </c>
    </row>
    <row r="201" spans="1:13" x14ac:dyDescent="0.25">
      <c r="A201" s="43" t="s">
        <v>182</v>
      </c>
      <c r="B201" s="95" t="s">
        <v>773</v>
      </c>
      <c r="D201" s="100" t="str">
        <f t="shared" si="15"/>
        <v>No</v>
      </c>
      <c r="E201" s="165">
        <v>0</v>
      </c>
      <c r="F201" s="165">
        <f>IFERROR(VLOOKUP(A:A,'2023 CEP List'!A:G,7,FALSE),0)</f>
        <v>0</v>
      </c>
      <c r="G201" s="165">
        <f>IFERROR(VLOOKUP(A:A,'2024 CEP List'!A:G,7,FALSE),0)</f>
        <v>0</v>
      </c>
      <c r="H201" s="165">
        <f>IFERROR(VLOOKUP(A:A,'2025 CEP List'!A:G,7,FALSE),0)</f>
        <v>0</v>
      </c>
      <c r="I201" s="165">
        <f t="shared" si="16"/>
        <v>0</v>
      </c>
      <c r="J201" s="165">
        <f t="shared" si="16"/>
        <v>0</v>
      </c>
      <c r="K201" s="165">
        <f t="shared" si="16"/>
        <v>0</v>
      </c>
      <c r="L201" s="165">
        <f t="shared" si="16"/>
        <v>0</v>
      </c>
      <c r="M201" s="165">
        <f t="shared" si="16"/>
        <v>0</v>
      </c>
    </row>
    <row r="202" spans="1:13" x14ac:dyDescent="0.25">
      <c r="A202" s="43" t="s">
        <v>183</v>
      </c>
      <c r="B202" s="95" t="s">
        <v>774</v>
      </c>
      <c r="D202" s="100" t="str">
        <f t="shared" si="15"/>
        <v>No</v>
      </c>
      <c r="E202" s="165">
        <v>0</v>
      </c>
      <c r="F202" s="165">
        <f>IFERROR(VLOOKUP(A:A,'2023 CEP List'!A:G,7,FALSE),0)</f>
        <v>0</v>
      </c>
      <c r="G202" s="165">
        <f>IFERROR(VLOOKUP(A:A,'2024 CEP List'!A:G,7,FALSE),0)</f>
        <v>0</v>
      </c>
      <c r="H202" s="165">
        <f>IFERROR(VLOOKUP(A:A,'2025 CEP List'!A:G,7,FALSE),0)</f>
        <v>0</v>
      </c>
      <c r="I202" s="165">
        <f t="shared" si="16"/>
        <v>0</v>
      </c>
      <c r="J202" s="165">
        <f t="shared" si="16"/>
        <v>0</v>
      </c>
      <c r="K202" s="165">
        <f t="shared" si="16"/>
        <v>0</v>
      </c>
      <c r="L202" s="165">
        <f t="shared" si="16"/>
        <v>0</v>
      </c>
      <c r="M202" s="165">
        <f t="shared" si="16"/>
        <v>0</v>
      </c>
    </row>
    <row r="203" spans="1:13" x14ac:dyDescent="0.25">
      <c r="A203" s="43" t="s">
        <v>184</v>
      </c>
      <c r="B203" s="95" t="s">
        <v>775</v>
      </c>
      <c r="D203" s="100" t="str">
        <f t="shared" si="15"/>
        <v>No</v>
      </c>
      <c r="E203" s="165">
        <v>0</v>
      </c>
      <c r="F203" s="165">
        <f>IFERROR(VLOOKUP(A:A,'2023 CEP List'!A:G,7,FALSE),0)</f>
        <v>0</v>
      </c>
      <c r="G203" s="165">
        <f>IFERROR(VLOOKUP(A:A,'2024 CEP List'!A:G,7,FALSE),0)</f>
        <v>0</v>
      </c>
      <c r="H203" s="165">
        <f>IFERROR(VLOOKUP(A:A,'2025 CEP List'!A:G,7,FALSE),0)</f>
        <v>0</v>
      </c>
      <c r="I203" s="165">
        <f t="shared" si="16"/>
        <v>0</v>
      </c>
      <c r="J203" s="165">
        <f t="shared" si="16"/>
        <v>0</v>
      </c>
      <c r="K203" s="165">
        <f t="shared" si="16"/>
        <v>0</v>
      </c>
      <c r="L203" s="165">
        <f t="shared" si="16"/>
        <v>0</v>
      </c>
      <c r="M203" s="165">
        <f t="shared" si="16"/>
        <v>0</v>
      </c>
    </row>
    <row r="204" spans="1:13" x14ac:dyDescent="0.25">
      <c r="A204" s="43" t="s">
        <v>526</v>
      </c>
      <c r="B204" s="95" t="s">
        <v>776</v>
      </c>
      <c r="D204" s="100" t="str">
        <f t="shared" si="15"/>
        <v>No</v>
      </c>
      <c r="E204" s="165">
        <v>0</v>
      </c>
      <c r="F204" s="165">
        <f>IFERROR(VLOOKUP(A:A,'2023 CEP List'!A:G,7,FALSE),0)</f>
        <v>0</v>
      </c>
      <c r="G204" s="165">
        <f>IFERROR(VLOOKUP(A:A,'2024 CEP List'!A:G,7,FALSE),0)</f>
        <v>0</v>
      </c>
      <c r="H204" s="165">
        <f>IFERROR(VLOOKUP(A:A,'2025 CEP List'!A:G,7,FALSE),0)</f>
        <v>0</v>
      </c>
      <c r="I204" s="165">
        <f t="shared" si="16"/>
        <v>0</v>
      </c>
      <c r="J204" s="165">
        <f t="shared" si="16"/>
        <v>0</v>
      </c>
      <c r="K204" s="165">
        <f t="shared" si="16"/>
        <v>0</v>
      </c>
      <c r="L204" s="165">
        <f t="shared" si="16"/>
        <v>0</v>
      </c>
      <c r="M204" s="165">
        <f t="shared" si="16"/>
        <v>0</v>
      </c>
    </row>
    <row r="205" spans="1:13" x14ac:dyDescent="0.25">
      <c r="A205" s="43" t="s">
        <v>185</v>
      </c>
      <c r="B205" s="95" t="s">
        <v>777</v>
      </c>
      <c r="C205" s="95">
        <v>2018</v>
      </c>
      <c r="D205" s="100" t="str">
        <f t="shared" si="15"/>
        <v>No</v>
      </c>
      <c r="E205" s="165">
        <v>0.70289999999999997</v>
      </c>
      <c r="F205" s="165">
        <f>IFERROR(VLOOKUP(A:A,'2023 CEP List'!A:G,7,FALSE),0)</f>
        <v>0.70289999999999997</v>
      </c>
      <c r="G205" s="165">
        <f>IFERROR(VLOOKUP(A:A,'2024 CEP List'!A:G,7,FALSE),0)</f>
        <v>0.70289999999999997</v>
      </c>
      <c r="H205" s="165">
        <f>IFERROR(VLOOKUP(A:A,'2025 CEP List'!A:G,7,FALSE),0)</f>
        <v>0</v>
      </c>
      <c r="I205" s="165">
        <f t="shared" si="16"/>
        <v>0</v>
      </c>
      <c r="J205" s="165">
        <f t="shared" si="16"/>
        <v>0</v>
      </c>
      <c r="K205" s="165">
        <f t="shared" si="16"/>
        <v>0</v>
      </c>
      <c r="L205" s="165">
        <f t="shared" si="16"/>
        <v>0</v>
      </c>
      <c r="M205" s="165">
        <f t="shared" si="16"/>
        <v>0</v>
      </c>
    </row>
    <row r="206" spans="1:13" x14ac:dyDescent="0.25">
      <c r="A206" s="43" t="s">
        <v>186</v>
      </c>
      <c r="B206" s="95" t="s">
        <v>778</v>
      </c>
      <c r="D206" s="100" t="str">
        <f t="shared" si="15"/>
        <v>No</v>
      </c>
      <c r="E206" s="165">
        <v>0</v>
      </c>
      <c r="F206" s="165">
        <f>IFERROR(VLOOKUP(A:A,'2023 CEP List'!A:G,7,FALSE),0)</f>
        <v>0</v>
      </c>
      <c r="G206" s="165">
        <f>IFERROR(VLOOKUP(A:A,'2024 CEP List'!A:G,7,FALSE),0)</f>
        <v>0</v>
      </c>
      <c r="H206" s="165">
        <f>IFERROR(VLOOKUP(A:A,'2025 CEP List'!A:G,7,FALSE),0)</f>
        <v>0</v>
      </c>
      <c r="I206" s="165">
        <f t="shared" si="16"/>
        <v>0</v>
      </c>
      <c r="J206" s="165">
        <f t="shared" si="16"/>
        <v>0</v>
      </c>
      <c r="K206" s="165">
        <f t="shared" si="16"/>
        <v>0</v>
      </c>
      <c r="L206" s="165">
        <f t="shared" si="16"/>
        <v>0</v>
      </c>
      <c r="M206" s="165">
        <f t="shared" si="16"/>
        <v>0</v>
      </c>
    </row>
    <row r="207" spans="1:13" x14ac:dyDescent="0.25">
      <c r="A207" s="43" t="s">
        <v>527</v>
      </c>
      <c r="B207" s="95" t="s">
        <v>779</v>
      </c>
      <c r="D207" s="100" t="str">
        <f t="shared" si="15"/>
        <v>No</v>
      </c>
      <c r="E207" s="165">
        <v>0</v>
      </c>
      <c r="F207" s="165">
        <f>IFERROR(VLOOKUP(A:A,'2023 CEP List'!A:G,7,FALSE),0)</f>
        <v>0</v>
      </c>
      <c r="G207" s="165">
        <f>IFERROR(VLOOKUP(A:A,'2024 CEP List'!A:G,7,FALSE),0)</f>
        <v>0</v>
      </c>
      <c r="H207" s="165">
        <f>IFERROR(VLOOKUP(A:A,'2025 CEP List'!A:G,7,FALSE),0)</f>
        <v>0</v>
      </c>
      <c r="I207" s="165">
        <f t="shared" si="16"/>
        <v>0</v>
      </c>
      <c r="J207" s="165">
        <f t="shared" si="16"/>
        <v>0</v>
      </c>
      <c r="K207" s="165">
        <f t="shared" si="16"/>
        <v>0</v>
      </c>
      <c r="L207" s="165">
        <f t="shared" si="16"/>
        <v>0</v>
      </c>
      <c r="M207" s="165">
        <f t="shared" si="16"/>
        <v>0</v>
      </c>
    </row>
    <row r="208" spans="1:13" x14ac:dyDescent="0.25">
      <c r="A208" s="43" t="s">
        <v>187</v>
      </c>
      <c r="B208" s="95" t="s">
        <v>780</v>
      </c>
      <c r="D208" s="100" t="str">
        <f t="shared" si="15"/>
        <v>No</v>
      </c>
      <c r="E208" s="165">
        <v>0</v>
      </c>
      <c r="F208" s="165">
        <f>IFERROR(VLOOKUP(A:A,'2023 CEP List'!A:G,7,FALSE),0)</f>
        <v>0</v>
      </c>
      <c r="G208" s="165">
        <f>IFERROR(VLOOKUP(A:A,'2024 CEP List'!A:G,7,FALSE),0)</f>
        <v>0</v>
      </c>
      <c r="H208" s="165">
        <f>IFERROR(VLOOKUP(A:A,'2025 CEP List'!A:G,7,FALSE),0)</f>
        <v>0</v>
      </c>
      <c r="I208" s="165">
        <f t="shared" si="16"/>
        <v>0</v>
      </c>
      <c r="J208" s="165">
        <f t="shared" si="16"/>
        <v>0</v>
      </c>
      <c r="K208" s="165">
        <f t="shared" si="16"/>
        <v>0</v>
      </c>
      <c r="L208" s="165">
        <f t="shared" si="16"/>
        <v>0</v>
      </c>
      <c r="M208" s="165">
        <f t="shared" si="16"/>
        <v>0</v>
      </c>
    </row>
    <row r="209" spans="1:13" x14ac:dyDescent="0.25">
      <c r="A209" s="43" t="s">
        <v>528</v>
      </c>
      <c r="B209" s="95" t="s">
        <v>781</v>
      </c>
      <c r="D209" s="100" t="str">
        <f t="shared" si="15"/>
        <v>No</v>
      </c>
      <c r="E209" s="165">
        <v>0</v>
      </c>
      <c r="F209" s="165">
        <f>IFERROR(VLOOKUP(A:A,'2023 CEP List'!A:G,7,FALSE),0)</f>
        <v>0</v>
      </c>
      <c r="G209" s="165">
        <f>IFERROR(VLOOKUP(A:A,'2024 CEP List'!A:G,7,FALSE),0)</f>
        <v>0</v>
      </c>
      <c r="H209" s="165">
        <f>IFERROR(VLOOKUP(A:A,'2025 CEP List'!A:G,7,FALSE),0)</f>
        <v>0</v>
      </c>
      <c r="I209" s="165">
        <f t="shared" si="16"/>
        <v>0</v>
      </c>
      <c r="J209" s="165">
        <f t="shared" si="16"/>
        <v>0</v>
      </c>
      <c r="K209" s="165">
        <f t="shared" si="16"/>
        <v>0</v>
      </c>
      <c r="L209" s="165">
        <f t="shared" si="16"/>
        <v>0</v>
      </c>
      <c r="M209" s="165">
        <f t="shared" si="16"/>
        <v>0</v>
      </c>
    </row>
    <row r="210" spans="1:13" x14ac:dyDescent="0.25">
      <c r="A210" s="43" t="s">
        <v>529</v>
      </c>
      <c r="B210" s="95" t="s">
        <v>782</v>
      </c>
      <c r="D210" s="100" t="str">
        <f t="shared" si="15"/>
        <v>No</v>
      </c>
      <c r="E210" s="165">
        <v>0</v>
      </c>
      <c r="F210" s="165">
        <f>IFERROR(VLOOKUP(A:A,'2023 CEP List'!A:G,7,FALSE),0)</f>
        <v>0</v>
      </c>
      <c r="G210" s="165">
        <f>IFERROR(VLOOKUP(A:A,'2024 CEP List'!A:G,7,FALSE),0)</f>
        <v>0</v>
      </c>
      <c r="H210" s="165">
        <f>IFERROR(VLOOKUP(A:A,'2025 CEP List'!A:G,7,FALSE),0)</f>
        <v>0</v>
      </c>
      <c r="I210" s="165">
        <f t="shared" si="16"/>
        <v>0</v>
      </c>
      <c r="J210" s="165">
        <f t="shared" si="16"/>
        <v>0</v>
      </c>
      <c r="K210" s="165">
        <f t="shared" si="16"/>
        <v>0</v>
      </c>
      <c r="L210" s="165">
        <f t="shared" si="16"/>
        <v>0</v>
      </c>
      <c r="M210" s="165">
        <f t="shared" si="16"/>
        <v>0</v>
      </c>
    </row>
    <row r="211" spans="1:13" x14ac:dyDescent="0.25">
      <c r="A211" s="43" t="s">
        <v>530</v>
      </c>
      <c r="B211" s="95" t="s">
        <v>783</v>
      </c>
      <c r="D211" s="100" t="str">
        <f t="shared" si="15"/>
        <v>No</v>
      </c>
      <c r="E211" s="165">
        <v>0</v>
      </c>
      <c r="F211" s="165">
        <f>IFERROR(VLOOKUP(A:A,'2023 CEP List'!A:G,7,FALSE),0)</f>
        <v>0</v>
      </c>
      <c r="G211" s="165">
        <f>IFERROR(VLOOKUP(A:A,'2024 CEP List'!A:G,7,FALSE),0)</f>
        <v>0</v>
      </c>
      <c r="H211" s="165">
        <f>IFERROR(VLOOKUP(A:A,'2025 CEP List'!A:G,7,FALSE),0)</f>
        <v>0</v>
      </c>
      <c r="I211" s="165">
        <f t="shared" ref="I211:M226" si="17">H211</f>
        <v>0</v>
      </c>
      <c r="J211" s="165">
        <f t="shared" si="17"/>
        <v>0</v>
      </c>
      <c r="K211" s="165">
        <f t="shared" si="17"/>
        <v>0</v>
      </c>
      <c r="L211" s="165">
        <f t="shared" si="17"/>
        <v>0</v>
      </c>
      <c r="M211" s="165">
        <f t="shared" si="17"/>
        <v>0</v>
      </c>
    </row>
    <row r="212" spans="1:13" x14ac:dyDescent="0.25">
      <c r="A212" s="43" t="s">
        <v>188</v>
      </c>
      <c r="B212" s="95" t="s">
        <v>784</v>
      </c>
      <c r="D212" s="100" t="str">
        <f t="shared" si="15"/>
        <v>No</v>
      </c>
      <c r="E212" s="165">
        <v>0</v>
      </c>
      <c r="F212" s="165">
        <f>IFERROR(VLOOKUP(A:A,'2023 CEP List'!A:G,7,FALSE),0)</f>
        <v>0</v>
      </c>
      <c r="G212" s="165">
        <f>IFERROR(VLOOKUP(A:A,'2024 CEP List'!A:G,7,FALSE),0)</f>
        <v>0</v>
      </c>
      <c r="H212" s="165">
        <f>IFERROR(VLOOKUP(A:A,'2025 CEP List'!A:G,7,FALSE),0)</f>
        <v>0</v>
      </c>
      <c r="I212" s="165">
        <f t="shared" si="17"/>
        <v>0</v>
      </c>
      <c r="J212" s="165">
        <f t="shared" si="17"/>
        <v>0</v>
      </c>
      <c r="K212" s="165">
        <f t="shared" si="17"/>
        <v>0</v>
      </c>
      <c r="L212" s="165">
        <f t="shared" si="17"/>
        <v>0</v>
      </c>
      <c r="M212" s="165">
        <f t="shared" si="17"/>
        <v>0</v>
      </c>
    </row>
    <row r="213" spans="1:13" x14ac:dyDescent="0.25">
      <c r="A213" s="43" t="s">
        <v>189</v>
      </c>
      <c r="B213" s="95" t="s">
        <v>785</v>
      </c>
      <c r="C213" s="95">
        <v>2020</v>
      </c>
      <c r="D213" s="100" t="str">
        <f t="shared" si="15"/>
        <v>Yes</v>
      </c>
      <c r="E213" s="165">
        <v>0.62190000000000001</v>
      </c>
      <c r="F213" s="165">
        <f>IFERROR(VLOOKUP(A:A,'2023 CEP List'!A:G,7,FALSE),0)</f>
        <v>0.62190000000000001</v>
      </c>
      <c r="G213" s="165">
        <f>IFERROR(VLOOKUP(A:A,'2024 CEP List'!A:G,7,FALSE),0)</f>
        <v>0.62190000000000001</v>
      </c>
      <c r="H213" s="165">
        <f>IFERROR(VLOOKUP(A:A,'2025 CEP List'!A:G,7,FALSE),0)</f>
        <v>0.62190000000000001</v>
      </c>
      <c r="I213" s="165">
        <f t="shared" si="17"/>
        <v>0.62190000000000001</v>
      </c>
      <c r="J213" s="165">
        <f t="shared" si="17"/>
        <v>0.62190000000000001</v>
      </c>
      <c r="K213" s="165">
        <f t="shared" si="17"/>
        <v>0.62190000000000001</v>
      </c>
      <c r="L213" s="165">
        <f t="shared" si="17"/>
        <v>0.62190000000000001</v>
      </c>
      <c r="M213" s="165">
        <f t="shared" si="17"/>
        <v>0.62190000000000001</v>
      </c>
    </row>
    <row r="214" spans="1:13" x14ac:dyDescent="0.25">
      <c r="A214" s="43" t="s">
        <v>531</v>
      </c>
      <c r="B214" s="95" t="s">
        <v>786</v>
      </c>
      <c r="D214" s="100" t="str">
        <f t="shared" si="15"/>
        <v>Yes</v>
      </c>
      <c r="E214" s="165">
        <v>0</v>
      </c>
      <c r="F214" s="165">
        <f>IFERROR(VLOOKUP(A:A,'2023 CEP List'!A:G,7,FALSE),0)</f>
        <v>0</v>
      </c>
      <c r="G214" s="165">
        <f>IFERROR(VLOOKUP(A:A,'2024 CEP List'!A:G,7,FALSE),0)</f>
        <v>0.63370000000000004</v>
      </c>
      <c r="H214" s="165">
        <f>IFERROR(VLOOKUP(A:A,'2025 CEP List'!A:G,7,FALSE),0)</f>
        <v>0.63370000000000004</v>
      </c>
      <c r="I214" s="165">
        <f t="shared" si="17"/>
        <v>0.63370000000000004</v>
      </c>
      <c r="J214" s="165">
        <f t="shared" si="17"/>
        <v>0.63370000000000004</v>
      </c>
      <c r="K214" s="165">
        <f t="shared" si="17"/>
        <v>0.63370000000000004</v>
      </c>
      <c r="L214" s="165">
        <f t="shared" si="17"/>
        <v>0.63370000000000004</v>
      </c>
      <c r="M214" s="165">
        <f t="shared" si="17"/>
        <v>0.63370000000000004</v>
      </c>
    </row>
    <row r="215" spans="1:13" x14ac:dyDescent="0.25">
      <c r="A215" s="43" t="s">
        <v>190</v>
      </c>
      <c r="B215" s="95" t="s">
        <v>787</v>
      </c>
      <c r="D215" s="100" t="str">
        <f t="shared" si="15"/>
        <v>No</v>
      </c>
      <c r="E215" s="165">
        <v>0.60389999999999999</v>
      </c>
      <c r="F215" s="165">
        <f>IFERROR(VLOOKUP(A:A,'2023 CEP List'!A:G,7,FALSE),0)</f>
        <v>0</v>
      </c>
      <c r="G215" s="165">
        <f>IFERROR(VLOOKUP(A:A,'2024 CEP List'!A:G,7,FALSE),0)</f>
        <v>0</v>
      </c>
      <c r="H215" s="165">
        <f>IFERROR(VLOOKUP(A:A,'2025 CEP List'!A:G,7,FALSE),0)</f>
        <v>0</v>
      </c>
      <c r="I215" s="165">
        <f t="shared" si="17"/>
        <v>0</v>
      </c>
      <c r="J215" s="165">
        <f t="shared" si="17"/>
        <v>0</v>
      </c>
      <c r="K215" s="165">
        <f t="shared" si="17"/>
        <v>0</v>
      </c>
      <c r="L215" s="165">
        <f t="shared" si="17"/>
        <v>0</v>
      </c>
      <c r="M215" s="165">
        <f t="shared" si="17"/>
        <v>0</v>
      </c>
    </row>
    <row r="216" spans="1:13" x14ac:dyDescent="0.25">
      <c r="A216" s="43" t="s">
        <v>191</v>
      </c>
      <c r="B216" s="95" t="s">
        <v>788</v>
      </c>
      <c r="D216" s="100" t="str">
        <f t="shared" si="15"/>
        <v>No</v>
      </c>
      <c r="E216" s="165">
        <v>0</v>
      </c>
      <c r="F216" s="165">
        <f>IFERROR(VLOOKUP(A:A,'2023 CEP List'!A:G,7,FALSE),0)</f>
        <v>0</v>
      </c>
      <c r="G216" s="165">
        <f>IFERROR(VLOOKUP(A:A,'2024 CEP List'!A:G,7,FALSE),0)</f>
        <v>0</v>
      </c>
      <c r="H216" s="165">
        <f>IFERROR(VLOOKUP(A:A,'2025 CEP List'!A:G,7,FALSE),0)</f>
        <v>0</v>
      </c>
      <c r="I216" s="165">
        <f t="shared" si="17"/>
        <v>0</v>
      </c>
      <c r="J216" s="165">
        <f t="shared" si="17"/>
        <v>0</v>
      </c>
      <c r="K216" s="165">
        <f t="shared" si="17"/>
        <v>0</v>
      </c>
      <c r="L216" s="165">
        <f t="shared" si="17"/>
        <v>0</v>
      </c>
      <c r="M216" s="165">
        <f t="shared" si="17"/>
        <v>0</v>
      </c>
    </row>
    <row r="217" spans="1:13" x14ac:dyDescent="0.25">
      <c r="A217" s="43" t="s">
        <v>192</v>
      </c>
      <c r="B217" s="95" t="s">
        <v>789</v>
      </c>
      <c r="D217" s="100" t="str">
        <f t="shared" si="15"/>
        <v>No</v>
      </c>
      <c r="E217" s="165">
        <v>0</v>
      </c>
      <c r="F217" s="165">
        <f>IFERROR(VLOOKUP(A:A,'2023 CEP List'!A:G,7,FALSE),0)</f>
        <v>0</v>
      </c>
      <c r="G217" s="165">
        <f>IFERROR(VLOOKUP(A:A,'2024 CEP List'!A:G,7,FALSE),0)</f>
        <v>0</v>
      </c>
      <c r="H217" s="165">
        <f>IFERROR(VLOOKUP(A:A,'2025 CEP List'!A:G,7,FALSE),0)</f>
        <v>0</v>
      </c>
      <c r="I217" s="165">
        <f t="shared" si="17"/>
        <v>0</v>
      </c>
      <c r="J217" s="165">
        <f t="shared" si="17"/>
        <v>0</v>
      </c>
      <c r="K217" s="165">
        <f t="shared" si="17"/>
        <v>0</v>
      </c>
      <c r="L217" s="165">
        <f t="shared" si="17"/>
        <v>0</v>
      </c>
      <c r="M217" s="165">
        <f t="shared" si="17"/>
        <v>0</v>
      </c>
    </row>
    <row r="218" spans="1:13" x14ac:dyDescent="0.25">
      <c r="A218" s="43" t="s">
        <v>193</v>
      </c>
      <c r="B218" s="95" t="s">
        <v>790</v>
      </c>
      <c r="D218" s="100" t="str">
        <f t="shared" si="15"/>
        <v>No</v>
      </c>
      <c r="E218" s="165">
        <v>0</v>
      </c>
      <c r="F218" s="165">
        <f>IFERROR(VLOOKUP(A:A,'2023 CEP List'!A:G,7,FALSE),0)</f>
        <v>0</v>
      </c>
      <c r="G218" s="165">
        <f>IFERROR(VLOOKUP(A:A,'2024 CEP List'!A:G,7,FALSE),0)</f>
        <v>0</v>
      </c>
      <c r="H218" s="165">
        <f>IFERROR(VLOOKUP(A:A,'2025 CEP List'!A:G,7,FALSE),0)</f>
        <v>0</v>
      </c>
      <c r="I218" s="165">
        <f t="shared" si="17"/>
        <v>0</v>
      </c>
      <c r="J218" s="165">
        <f t="shared" si="17"/>
        <v>0</v>
      </c>
      <c r="K218" s="165">
        <f t="shared" si="17"/>
        <v>0</v>
      </c>
      <c r="L218" s="165">
        <f t="shared" si="17"/>
        <v>0</v>
      </c>
      <c r="M218" s="165">
        <f t="shared" si="17"/>
        <v>0</v>
      </c>
    </row>
    <row r="219" spans="1:13" x14ac:dyDescent="0.25">
      <c r="A219" s="43" t="s">
        <v>194</v>
      </c>
      <c r="B219" s="95" t="s">
        <v>791</v>
      </c>
      <c r="D219" s="100" t="str">
        <f t="shared" si="15"/>
        <v>No</v>
      </c>
      <c r="E219" s="165">
        <v>0</v>
      </c>
      <c r="F219" s="165">
        <f>IFERROR(VLOOKUP(A:A,'2023 CEP List'!A:G,7,FALSE),0)</f>
        <v>0</v>
      </c>
      <c r="G219" s="165">
        <f>IFERROR(VLOOKUP(A:A,'2024 CEP List'!A:G,7,FALSE),0)</f>
        <v>0</v>
      </c>
      <c r="H219" s="165">
        <f>IFERROR(VLOOKUP(A:A,'2025 CEP List'!A:G,7,FALSE),0)</f>
        <v>0</v>
      </c>
      <c r="I219" s="165">
        <f t="shared" si="17"/>
        <v>0</v>
      </c>
      <c r="J219" s="165">
        <f t="shared" si="17"/>
        <v>0</v>
      </c>
      <c r="K219" s="165">
        <f t="shared" si="17"/>
        <v>0</v>
      </c>
      <c r="L219" s="165">
        <f t="shared" si="17"/>
        <v>0</v>
      </c>
      <c r="M219" s="165">
        <f t="shared" si="17"/>
        <v>0</v>
      </c>
    </row>
    <row r="220" spans="1:13" x14ac:dyDescent="0.25">
      <c r="A220" s="43" t="s">
        <v>195</v>
      </c>
      <c r="B220" s="95" t="s">
        <v>792</v>
      </c>
      <c r="D220" s="100" t="str">
        <f t="shared" si="15"/>
        <v>No</v>
      </c>
      <c r="E220" s="165">
        <v>0</v>
      </c>
      <c r="F220" s="165">
        <f>IFERROR(VLOOKUP(A:A,'2023 CEP List'!A:G,7,FALSE),0)</f>
        <v>0</v>
      </c>
      <c r="G220" s="165">
        <f>IFERROR(VLOOKUP(A:A,'2024 CEP List'!A:G,7,FALSE),0)</f>
        <v>0</v>
      </c>
      <c r="H220" s="165">
        <f>IFERROR(VLOOKUP(A:A,'2025 CEP List'!A:G,7,FALSE),0)</f>
        <v>0</v>
      </c>
      <c r="I220" s="165">
        <f t="shared" si="17"/>
        <v>0</v>
      </c>
      <c r="J220" s="165">
        <f t="shared" si="17"/>
        <v>0</v>
      </c>
      <c r="K220" s="165">
        <f t="shared" si="17"/>
        <v>0</v>
      </c>
      <c r="L220" s="165">
        <f t="shared" si="17"/>
        <v>0</v>
      </c>
      <c r="M220" s="165">
        <f t="shared" si="17"/>
        <v>0</v>
      </c>
    </row>
    <row r="221" spans="1:13" x14ac:dyDescent="0.25">
      <c r="A221" s="43" t="s">
        <v>196</v>
      </c>
      <c r="B221" s="95" t="s">
        <v>793</v>
      </c>
      <c r="C221" s="100">
        <v>2015</v>
      </c>
      <c r="D221" s="100" t="str">
        <f t="shared" si="15"/>
        <v>Yes</v>
      </c>
      <c r="E221" s="165">
        <v>0.92700000000000005</v>
      </c>
      <c r="F221" s="165">
        <f>IFERROR(VLOOKUP(A:A,'2023 CEP List'!A:G,7,FALSE),0)</f>
        <v>0.92700000000000005</v>
      </c>
      <c r="G221" s="165">
        <f>IFERROR(VLOOKUP(A:A,'2024 CEP List'!A:G,7,FALSE),0)</f>
        <v>0.92700000000000005</v>
      </c>
      <c r="H221" s="165">
        <f>IFERROR(VLOOKUP(A:A,'2025 CEP List'!A:G,7,FALSE),0)</f>
        <v>0.92700000000000005</v>
      </c>
      <c r="I221" s="165">
        <f t="shared" si="17"/>
        <v>0.92700000000000005</v>
      </c>
      <c r="J221" s="165">
        <f t="shared" si="17"/>
        <v>0.92700000000000005</v>
      </c>
      <c r="K221" s="165">
        <f t="shared" si="17"/>
        <v>0.92700000000000005</v>
      </c>
      <c r="L221" s="165">
        <f t="shared" si="17"/>
        <v>0.92700000000000005</v>
      </c>
      <c r="M221" s="165">
        <f t="shared" si="17"/>
        <v>0.92700000000000005</v>
      </c>
    </row>
    <row r="222" spans="1:13" x14ac:dyDescent="0.25">
      <c r="A222" s="43" t="s">
        <v>197</v>
      </c>
      <c r="B222" s="95" t="s">
        <v>794</v>
      </c>
      <c r="D222" s="100" t="str">
        <f t="shared" si="15"/>
        <v>No</v>
      </c>
      <c r="E222" s="165">
        <v>0</v>
      </c>
      <c r="F222" s="165">
        <f>IFERROR(VLOOKUP(A:A,'2023 CEP List'!A:G,7,FALSE),0)</f>
        <v>0</v>
      </c>
      <c r="G222" s="165">
        <f>IFERROR(VLOOKUP(A:A,'2024 CEP List'!A:G,7,FALSE),0)</f>
        <v>0</v>
      </c>
      <c r="H222" s="165">
        <f>IFERROR(VLOOKUP(A:A,'2025 CEP List'!A:G,7,FALSE),0)</f>
        <v>0</v>
      </c>
      <c r="I222" s="165">
        <f t="shared" si="17"/>
        <v>0</v>
      </c>
      <c r="J222" s="165">
        <f t="shared" si="17"/>
        <v>0</v>
      </c>
      <c r="K222" s="165">
        <f t="shared" si="17"/>
        <v>0</v>
      </c>
      <c r="L222" s="165">
        <f t="shared" si="17"/>
        <v>0</v>
      </c>
      <c r="M222" s="165">
        <f t="shared" si="17"/>
        <v>0</v>
      </c>
    </row>
    <row r="223" spans="1:13" x14ac:dyDescent="0.25">
      <c r="A223" s="43" t="s">
        <v>198</v>
      </c>
      <c r="B223" s="95" t="s">
        <v>795</v>
      </c>
      <c r="D223" s="100" t="str">
        <f t="shared" si="15"/>
        <v>No</v>
      </c>
      <c r="E223" s="165">
        <v>0</v>
      </c>
      <c r="F223" s="165">
        <f>IFERROR(VLOOKUP(A:A,'2023 CEP List'!A:G,7,FALSE),0)</f>
        <v>0</v>
      </c>
      <c r="G223" s="165">
        <f>IFERROR(VLOOKUP(A:A,'2024 CEP List'!A:G,7,FALSE),0)</f>
        <v>0</v>
      </c>
      <c r="H223" s="165">
        <f>IFERROR(VLOOKUP(A:A,'2025 CEP List'!A:G,7,FALSE),0)</f>
        <v>0</v>
      </c>
      <c r="I223" s="165">
        <f t="shared" si="17"/>
        <v>0</v>
      </c>
      <c r="J223" s="165">
        <f t="shared" si="17"/>
        <v>0</v>
      </c>
      <c r="K223" s="165">
        <f t="shared" si="17"/>
        <v>0</v>
      </c>
      <c r="L223" s="165">
        <f t="shared" si="17"/>
        <v>0</v>
      </c>
      <c r="M223" s="165">
        <f t="shared" si="17"/>
        <v>0</v>
      </c>
    </row>
    <row r="224" spans="1:13" x14ac:dyDescent="0.25">
      <c r="A224" s="43" t="s">
        <v>199</v>
      </c>
      <c r="B224" s="95" t="s">
        <v>796</v>
      </c>
      <c r="D224" s="100" t="str">
        <f t="shared" si="15"/>
        <v>No</v>
      </c>
      <c r="E224" s="165">
        <v>0</v>
      </c>
      <c r="F224" s="165">
        <f>IFERROR(VLOOKUP(A:A,'2023 CEP List'!A:G,7,FALSE),0)</f>
        <v>0</v>
      </c>
      <c r="G224" s="165">
        <f>IFERROR(VLOOKUP(A:A,'2024 CEP List'!A:G,7,FALSE),0)</f>
        <v>0</v>
      </c>
      <c r="H224" s="165">
        <f>IFERROR(VLOOKUP(A:A,'2025 CEP List'!A:G,7,FALSE),0)</f>
        <v>0</v>
      </c>
      <c r="I224" s="165">
        <f t="shared" si="17"/>
        <v>0</v>
      </c>
      <c r="J224" s="165">
        <f t="shared" si="17"/>
        <v>0</v>
      </c>
      <c r="K224" s="165">
        <f t="shared" si="17"/>
        <v>0</v>
      </c>
      <c r="L224" s="165">
        <f t="shared" si="17"/>
        <v>0</v>
      </c>
      <c r="M224" s="165">
        <f t="shared" si="17"/>
        <v>0</v>
      </c>
    </row>
    <row r="225" spans="1:13" x14ac:dyDescent="0.25">
      <c r="A225" s="43" t="s">
        <v>200</v>
      </c>
      <c r="B225" s="95" t="s">
        <v>797</v>
      </c>
      <c r="D225" s="100" t="str">
        <f t="shared" si="15"/>
        <v>No</v>
      </c>
      <c r="E225" s="165">
        <v>0</v>
      </c>
      <c r="F225" s="165">
        <f>IFERROR(VLOOKUP(A:A,'2023 CEP List'!A:G,7,FALSE),0)</f>
        <v>0</v>
      </c>
      <c r="G225" s="165">
        <f>IFERROR(VLOOKUP(A:A,'2024 CEP List'!A:G,7,FALSE),0)</f>
        <v>0</v>
      </c>
      <c r="H225" s="165">
        <f>IFERROR(VLOOKUP(A:A,'2025 CEP List'!A:G,7,FALSE),0)</f>
        <v>0</v>
      </c>
      <c r="I225" s="165">
        <f t="shared" si="17"/>
        <v>0</v>
      </c>
      <c r="J225" s="165">
        <f t="shared" si="17"/>
        <v>0</v>
      </c>
      <c r="K225" s="165">
        <f t="shared" si="17"/>
        <v>0</v>
      </c>
      <c r="L225" s="165">
        <f t="shared" si="17"/>
        <v>0</v>
      </c>
      <c r="M225" s="165">
        <f t="shared" si="17"/>
        <v>0</v>
      </c>
    </row>
    <row r="226" spans="1:13" x14ac:dyDescent="0.25">
      <c r="A226" s="43" t="s">
        <v>201</v>
      </c>
      <c r="B226" s="95" t="s">
        <v>798</v>
      </c>
      <c r="C226" s="100">
        <v>2015</v>
      </c>
      <c r="D226" s="100" t="str">
        <f t="shared" si="15"/>
        <v>Yes</v>
      </c>
      <c r="E226" s="165">
        <v>0</v>
      </c>
      <c r="F226" s="165">
        <f>IFERROR(VLOOKUP(A:A,'2023 CEP List'!A:G,7,FALSE),0)</f>
        <v>1.2027000000000001</v>
      </c>
      <c r="G226" s="165">
        <f>IFERROR(VLOOKUP(A:A,'2024 CEP List'!A:G,7,FALSE),0)</f>
        <v>1.2027000000000001</v>
      </c>
      <c r="H226" s="165">
        <f>IFERROR(VLOOKUP(A:A,'2025 CEP List'!A:G,7,FALSE),0)</f>
        <v>1.2027000000000001</v>
      </c>
      <c r="I226" s="165">
        <f t="shared" si="17"/>
        <v>1.2027000000000001</v>
      </c>
      <c r="J226" s="165">
        <f t="shared" si="17"/>
        <v>1.2027000000000001</v>
      </c>
      <c r="K226" s="165">
        <f t="shared" si="17"/>
        <v>1.2027000000000001</v>
      </c>
      <c r="L226" s="165">
        <f t="shared" si="17"/>
        <v>1.2027000000000001</v>
      </c>
      <c r="M226" s="165">
        <f t="shared" si="17"/>
        <v>1.2027000000000001</v>
      </c>
    </row>
    <row r="227" spans="1:13" x14ac:dyDescent="0.25">
      <c r="A227" s="43" t="s">
        <v>202</v>
      </c>
      <c r="B227" s="95" t="s">
        <v>799</v>
      </c>
      <c r="C227" s="100">
        <v>2015</v>
      </c>
      <c r="D227" s="100" t="str">
        <f t="shared" si="15"/>
        <v>Yes</v>
      </c>
      <c r="E227" s="165">
        <v>0.79500000000000004</v>
      </c>
      <c r="F227" s="165">
        <f>IFERROR(VLOOKUP(A:A,'2023 CEP List'!A:G,7,FALSE),0)</f>
        <v>0.79500000000000004</v>
      </c>
      <c r="G227" s="165">
        <f>IFERROR(VLOOKUP(A:A,'2024 CEP List'!A:G,7,FALSE),0)</f>
        <v>0.79500000000000004</v>
      </c>
      <c r="H227" s="165">
        <f>IFERROR(VLOOKUP(A:A,'2025 CEP List'!A:G,7,FALSE),0)</f>
        <v>0.79500000000000004</v>
      </c>
      <c r="I227" s="165">
        <f t="shared" ref="I227:M251" si="18">H227</f>
        <v>0.79500000000000004</v>
      </c>
      <c r="J227" s="165">
        <f t="shared" si="18"/>
        <v>0.79500000000000004</v>
      </c>
      <c r="K227" s="165">
        <f t="shared" si="18"/>
        <v>0.79500000000000004</v>
      </c>
      <c r="L227" s="165">
        <f t="shared" si="18"/>
        <v>0.79500000000000004</v>
      </c>
      <c r="M227" s="165">
        <f t="shared" si="18"/>
        <v>0.79500000000000004</v>
      </c>
    </row>
    <row r="228" spans="1:13" x14ac:dyDescent="0.25">
      <c r="A228" s="43" t="s">
        <v>203</v>
      </c>
      <c r="B228" s="95" t="s">
        <v>800</v>
      </c>
      <c r="C228" s="100"/>
      <c r="D228" s="100" t="str">
        <f t="shared" si="15"/>
        <v>Yes</v>
      </c>
      <c r="E228" s="165">
        <v>0</v>
      </c>
      <c r="F228" s="165">
        <f>IFERROR(VLOOKUP(A:A,'2023 CEP List'!A:G,7,FALSE),0)</f>
        <v>0.72360000000000002</v>
      </c>
      <c r="G228" s="165">
        <f>IFERROR(VLOOKUP(A:A,'2024 CEP List'!A:G,7,FALSE),0)</f>
        <v>0.72360000000000002</v>
      </c>
      <c r="H228" s="165">
        <f>IFERROR(VLOOKUP(A:A,'2025 CEP List'!A:G,7,FALSE),0)</f>
        <v>0.72360000000000002</v>
      </c>
      <c r="I228" s="165">
        <f t="shared" si="18"/>
        <v>0.72360000000000002</v>
      </c>
      <c r="J228" s="165">
        <f t="shared" si="18"/>
        <v>0.72360000000000002</v>
      </c>
      <c r="K228" s="165">
        <f t="shared" si="18"/>
        <v>0.72360000000000002</v>
      </c>
      <c r="L228" s="165">
        <f t="shared" si="18"/>
        <v>0.72360000000000002</v>
      </c>
      <c r="M228" s="165">
        <f t="shared" si="18"/>
        <v>0.72360000000000002</v>
      </c>
    </row>
    <row r="229" spans="1:13" x14ac:dyDescent="0.25">
      <c r="A229" s="43" t="s">
        <v>204</v>
      </c>
      <c r="B229" s="95" t="s">
        <v>1225</v>
      </c>
      <c r="C229" s="100"/>
      <c r="D229" s="100" t="str">
        <f t="shared" si="15"/>
        <v>Yes</v>
      </c>
      <c r="E229" s="165">
        <v>0</v>
      </c>
      <c r="F229" s="165">
        <f>IFERROR(VLOOKUP(A:A,'2023 CEP List'!A:G,7,FALSE),0)</f>
        <v>1.0358000000000001</v>
      </c>
      <c r="G229" s="165">
        <f>IFERROR(VLOOKUP(A:A,'2024 CEP List'!A:G,7,FALSE),0)</f>
        <v>1.0358000000000001</v>
      </c>
      <c r="H229" s="165">
        <f>IFERROR(VLOOKUP(A:A,'2025 CEP List'!A:G,7,FALSE),0)</f>
        <v>1.0358000000000001</v>
      </c>
      <c r="I229" s="165">
        <f t="shared" si="18"/>
        <v>1.0358000000000001</v>
      </c>
      <c r="J229" s="165">
        <f t="shared" si="18"/>
        <v>1.0358000000000001</v>
      </c>
      <c r="K229" s="165">
        <f t="shared" si="18"/>
        <v>1.0358000000000001</v>
      </c>
      <c r="L229" s="165">
        <f t="shared" si="18"/>
        <v>1.0358000000000001</v>
      </c>
      <c r="M229" s="165">
        <f t="shared" si="18"/>
        <v>1.0358000000000001</v>
      </c>
    </row>
    <row r="230" spans="1:13" x14ac:dyDescent="0.25">
      <c r="A230" s="43" t="s">
        <v>205</v>
      </c>
      <c r="B230" s="95" t="s">
        <v>802</v>
      </c>
      <c r="C230" s="100">
        <v>2015</v>
      </c>
      <c r="D230" s="100" t="str">
        <f t="shared" si="15"/>
        <v>No</v>
      </c>
      <c r="E230" s="165">
        <v>0</v>
      </c>
      <c r="F230" s="165">
        <f>IFERROR(VLOOKUP(A:A,'2023 CEP List'!A:G,7,FALSE),0)</f>
        <v>0</v>
      </c>
      <c r="G230" s="165">
        <f>IFERROR(VLOOKUP(A:A,'2024 CEP List'!A:G,7,FALSE),0)</f>
        <v>0</v>
      </c>
      <c r="H230" s="165">
        <f>IFERROR(VLOOKUP(A:A,'2025 CEP List'!A:G,7,FALSE),0)</f>
        <v>0</v>
      </c>
      <c r="I230" s="165">
        <f t="shared" si="18"/>
        <v>0</v>
      </c>
      <c r="J230" s="165">
        <f t="shared" si="18"/>
        <v>0</v>
      </c>
      <c r="K230" s="165">
        <f t="shared" si="18"/>
        <v>0</v>
      </c>
      <c r="L230" s="165">
        <f t="shared" si="18"/>
        <v>0</v>
      </c>
      <c r="M230" s="165">
        <f t="shared" si="18"/>
        <v>0</v>
      </c>
    </row>
    <row r="231" spans="1:13" x14ac:dyDescent="0.25">
      <c r="A231" s="43" t="s">
        <v>206</v>
      </c>
      <c r="B231" s="95" t="s">
        <v>1184</v>
      </c>
      <c r="C231" s="100">
        <v>2015</v>
      </c>
      <c r="D231" s="100" t="str">
        <f t="shared" si="15"/>
        <v>No</v>
      </c>
      <c r="E231" s="165">
        <v>0</v>
      </c>
      <c r="F231" s="165">
        <f>IFERROR(VLOOKUP(A:A,'2023 CEP List'!A:G,7,FALSE),0)</f>
        <v>0</v>
      </c>
      <c r="G231" s="165">
        <f>IFERROR(VLOOKUP(A:A,'2024 CEP List'!A:G,7,FALSE),0)</f>
        <v>0</v>
      </c>
      <c r="H231" s="165">
        <f>IFERROR(VLOOKUP(A:A,'2025 CEP List'!A:G,7,FALSE),0)</f>
        <v>0</v>
      </c>
      <c r="I231" s="165">
        <f t="shared" si="18"/>
        <v>0</v>
      </c>
      <c r="J231" s="165">
        <f t="shared" si="18"/>
        <v>0</v>
      </c>
      <c r="K231" s="165">
        <f t="shared" si="18"/>
        <v>0</v>
      </c>
      <c r="L231" s="165">
        <f t="shared" si="18"/>
        <v>0</v>
      </c>
      <c r="M231" s="165">
        <f t="shared" si="18"/>
        <v>0</v>
      </c>
    </row>
    <row r="232" spans="1:13" x14ac:dyDescent="0.25">
      <c r="A232" s="43" t="s">
        <v>207</v>
      </c>
      <c r="B232" s="95" t="s">
        <v>804</v>
      </c>
      <c r="C232" s="100"/>
      <c r="D232" s="100" t="str">
        <f t="shared" si="15"/>
        <v>Yes</v>
      </c>
      <c r="E232" s="165">
        <v>0</v>
      </c>
      <c r="F232" s="165">
        <f>IFERROR(VLOOKUP(A:A,'2023 CEP List'!A:G,7,FALSE),0)</f>
        <v>0</v>
      </c>
      <c r="G232" s="165">
        <f>IFERROR(VLOOKUP(A:A,'2024 CEP List'!A:G,7,FALSE),0)</f>
        <v>0</v>
      </c>
      <c r="H232" s="165">
        <f>IFERROR(VLOOKUP(A:A,'2025 CEP List'!A:G,7,FALSE),0)</f>
        <v>0.91510000000000002</v>
      </c>
      <c r="I232" s="165">
        <f t="shared" si="18"/>
        <v>0.91510000000000002</v>
      </c>
      <c r="J232" s="165">
        <f t="shared" si="18"/>
        <v>0.91510000000000002</v>
      </c>
      <c r="K232" s="165">
        <f t="shared" si="18"/>
        <v>0.91510000000000002</v>
      </c>
      <c r="L232" s="165">
        <f t="shared" si="18"/>
        <v>0.91510000000000002</v>
      </c>
      <c r="M232" s="165">
        <f t="shared" si="18"/>
        <v>0.91510000000000002</v>
      </c>
    </row>
    <row r="233" spans="1:13" x14ac:dyDescent="0.25">
      <c r="A233" s="43" t="s">
        <v>208</v>
      </c>
      <c r="B233" s="95" t="s">
        <v>805</v>
      </c>
      <c r="C233" s="100">
        <v>2015</v>
      </c>
      <c r="D233" s="100" t="str">
        <f t="shared" si="15"/>
        <v>Yes</v>
      </c>
      <c r="E233" s="165">
        <v>0.999</v>
      </c>
      <c r="F233" s="165">
        <f>IFERROR(VLOOKUP(A:A,'2023 CEP List'!A:G,7,FALSE),0)</f>
        <v>0</v>
      </c>
      <c r="G233" s="165">
        <f>IFERROR(VLOOKUP(A:A,'2024 CEP List'!A:G,7,FALSE),0)</f>
        <v>1.0874999999999999</v>
      </c>
      <c r="H233" s="165">
        <f>IFERROR(VLOOKUP(A:A,'2025 CEP List'!A:G,7,FALSE),0)</f>
        <v>1.0874999999999999</v>
      </c>
      <c r="I233" s="165">
        <f t="shared" si="18"/>
        <v>1.0874999999999999</v>
      </c>
      <c r="J233" s="165">
        <f t="shared" si="18"/>
        <v>1.0874999999999999</v>
      </c>
      <c r="K233" s="165">
        <f t="shared" si="18"/>
        <v>1.0874999999999999</v>
      </c>
      <c r="L233" s="165">
        <f t="shared" si="18"/>
        <v>1.0874999999999999</v>
      </c>
      <c r="M233" s="165">
        <f t="shared" si="18"/>
        <v>1.0874999999999999</v>
      </c>
    </row>
    <row r="234" spans="1:13" x14ac:dyDescent="0.25">
      <c r="A234" s="43" t="s">
        <v>210</v>
      </c>
      <c r="B234" s="95" t="s">
        <v>1226</v>
      </c>
      <c r="C234" s="100">
        <v>2015</v>
      </c>
      <c r="D234" s="100" t="str">
        <f t="shared" si="15"/>
        <v>Yes</v>
      </c>
      <c r="E234" s="165">
        <v>0.96279999999999999</v>
      </c>
      <c r="F234" s="165">
        <f>IFERROR(VLOOKUP(A:A,'2023 CEP List'!A:G,7,FALSE),0)</f>
        <v>0.96279999999999999</v>
      </c>
      <c r="G234" s="165">
        <f>IFERROR(VLOOKUP(A:A,'2024 CEP List'!A:G,7,FALSE),0)</f>
        <v>0.96279999999999999</v>
      </c>
      <c r="H234" s="165">
        <f>IFERROR(VLOOKUP(A:A,'2025 CEP List'!A:G,7,FALSE),0)</f>
        <v>0.96279999999999999</v>
      </c>
      <c r="I234" s="165">
        <f t="shared" si="18"/>
        <v>0.96279999999999999</v>
      </c>
      <c r="J234" s="165">
        <f t="shared" si="18"/>
        <v>0.96279999999999999</v>
      </c>
      <c r="K234" s="165">
        <f t="shared" si="18"/>
        <v>0.96279999999999999</v>
      </c>
      <c r="L234" s="165">
        <f t="shared" si="18"/>
        <v>0.96279999999999999</v>
      </c>
      <c r="M234" s="165">
        <f t="shared" si="18"/>
        <v>0.96279999999999999</v>
      </c>
    </row>
    <row r="235" spans="1:13" x14ac:dyDescent="0.25">
      <c r="A235" s="43" t="s">
        <v>211</v>
      </c>
      <c r="B235" s="95" t="s">
        <v>808</v>
      </c>
      <c r="C235" s="100">
        <v>2015</v>
      </c>
      <c r="D235" s="100" t="str">
        <f t="shared" si="15"/>
        <v>No</v>
      </c>
      <c r="E235" s="165">
        <v>0</v>
      </c>
      <c r="F235" s="165">
        <f>IFERROR(VLOOKUP(A:A,'2023 CEP List'!A:G,7,FALSE),0)</f>
        <v>0</v>
      </c>
      <c r="G235" s="165">
        <f>IFERROR(VLOOKUP(A:A,'2024 CEP List'!A:G,7,FALSE),0)</f>
        <v>0</v>
      </c>
      <c r="H235" s="165">
        <f>IFERROR(VLOOKUP(A:A,'2025 CEP List'!A:G,7,FALSE),0)</f>
        <v>0</v>
      </c>
      <c r="I235" s="165">
        <f t="shared" si="18"/>
        <v>0</v>
      </c>
      <c r="J235" s="165">
        <f t="shared" si="18"/>
        <v>0</v>
      </c>
      <c r="K235" s="165">
        <f t="shared" si="18"/>
        <v>0</v>
      </c>
      <c r="L235" s="165">
        <f t="shared" si="18"/>
        <v>0</v>
      </c>
      <c r="M235" s="165">
        <f t="shared" si="18"/>
        <v>0</v>
      </c>
    </row>
    <row r="236" spans="1:13" x14ac:dyDescent="0.25">
      <c r="A236" s="43" t="s">
        <v>212</v>
      </c>
      <c r="B236" s="95" t="s">
        <v>809</v>
      </c>
      <c r="C236" s="100"/>
      <c r="D236" s="100" t="str">
        <f t="shared" si="15"/>
        <v>No</v>
      </c>
      <c r="E236" s="165">
        <v>0</v>
      </c>
      <c r="F236" s="165">
        <f>IFERROR(VLOOKUP(A:A,'2023 CEP List'!A:G,7,FALSE),0)</f>
        <v>0</v>
      </c>
      <c r="G236" s="165">
        <f>IFERROR(VLOOKUP(A:A,'2024 CEP List'!A:G,7,FALSE),0)</f>
        <v>0</v>
      </c>
      <c r="H236" s="165">
        <f>IFERROR(VLOOKUP(A:A,'2025 CEP List'!A:G,7,FALSE),0)</f>
        <v>0</v>
      </c>
      <c r="I236" s="165">
        <f t="shared" si="18"/>
        <v>0</v>
      </c>
      <c r="J236" s="165">
        <f t="shared" si="18"/>
        <v>0</v>
      </c>
      <c r="K236" s="165">
        <f t="shared" si="18"/>
        <v>0</v>
      </c>
      <c r="L236" s="165">
        <f t="shared" si="18"/>
        <v>0</v>
      </c>
      <c r="M236" s="165">
        <f t="shared" si="18"/>
        <v>0</v>
      </c>
    </row>
    <row r="237" spans="1:13" x14ac:dyDescent="0.25">
      <c r="A237" s="43" t="s">
        <v>213</v>
      </c>
      <c r="B237" s="95" t="s">
        <v>810</v>
      </c>
      <c r="C237" s="100"/>
      <c r="D237" s="100" t="str">
        <f t="shared" si="15"/>
        <v>Yes</v>
      </c>
      <c r="E237" s="165">
        <v>0</v>
      </c>
      <c r="F237" s="165">
        <f>IFERROR(VLOOKUP(A:A,'2023 CEP List'!A:G,7,FALSE),0)</f>
        <v>0</v>
      </c>
      <c r="G237" s="165">
        <f>IFERROR(VLOOKUP(A:A,'2024 CEP List'!A:G,7,FALSE),0)</f>
        <v>0</v>
      </c>
      <c r="H237" s="165">
        <f>IFERROR(VLOOKUP(A:A,'2025 CEP List'!A:G,7,FALSE),0)</f>
        <v>0.90049999999999997</v>
      </c>
      <c r="I237" s="165">
        <f t="shared" si="18"/>
        <v>0.90049999999999997</v>
      </c>
      <c r="J237" s="165">
        <f t="shared" si="18"/>
        <v>0.90049999999999997</v>
      </c>
      <c r="K237" s="165">
        <f t="shared" si="18"/>
        <v>0.90049999999999997</v>
      </c>
      <c r="L237" s="165">
        <f t="shared" si="18"/>
        <v>0.90049999999999997</v>
      </c>
      <c r="M237" s="165">
        <f t="shared" si="18"/>
        <v>0.90049999999999997</v>
      </c>
    </row>
    <row r="238" spans="1:13" x14ac:dyDescent="0.25">
      <c r="A238" s="43" t="s">
        <v>214</v>
      </c>
      <c r="B238" s="95" t="s">
        <v>1185</v>
      </c>
      <c r="C238" s="100">
        <v>2015</v>
      </c>
      <c r="D238" s="100" t="str">
        <f t="shared" si="15"/>
        <v>Yes</v>
      </c>
      <c r="E238" s="165">
        <v>0.99970000000000003</v>
      </c>
      <c r="F238" s="165">
        <f>IFERROR(VLOOKUP(A:A,'2023 CEP List'!A:G,7,FALSE),0)</f>
        <v>0.99970000000000003</v>
      </c>
      <c r="G238" s="165">
        <f>IFERROR(VLOOKUP(A:A,'2024 CEP List'!A:G,7,FALSE),0)</f>
        <v>0.99970000000000003</v>
      </c>
      <c r="H238" s="165">
        <f>IFERROR(VLOOKUP(A:A,'2025 CEP List'!A:G,7,FALSE),0)</f>
        <v>0.99970000000000003</v>
      </c>
      <c r="I238" s="165">
        <f t="shared" si="18"/>
        <v>0.99970000000000003</v>
      </c>
      <c r="J238" s="165">
        <f t="shared" si="18"/>
        <v>0.99970000000000003</v>
      </c>
      <c r="K238" s="165">
        <f t="shared" si="18"/>
        <v>0.99970000000000003</v>
      </c>
      <c r="L238" s="165">
        <f t="shared" si="18"/>
        <v>0.99970000000000003</v>
      </c>
      <c r="M238" s="165">
        <f t="shared" si="18"/>
        <v>0.99970000000000003</v>
      </c>
    </row>
    <row r="239" spans="1:13" x14ac:dyDescent="0.25">
      <c r="A239" s="43" t="s">
        <v>215</v>
      </c>
      <c r="B239" s="95" t="s">
        <v>812</v>
      </c>
      <c r="C239" s="100"/>
      <c r="D239" s="100" t="str">
        <f t="shared" si="15"/>
        <v>Yes</v>
      </c>
      <c r="E239" s="165">
        <v>0.98270000000000002</v>
      </c>
      <c r="F239" s="165">
        <f>IFERROR(VLOOKUP(A:A,'2023 CEP List'!A:G,7,FALSE),0)</f>
        <v>0.98270000000000002</v>
      </c>
      <c r="G239" s="165">
        <f>IFERROR(VLOOKUP(A:A,'2024 CEP List'!A:G,7,FALSE),0)</f>
        <v>0.98270000000000002</v>
      </c>
      <c r="H239" s="165">
        <f>IFERROR(VLOOKUP(A:A,'2025 CEP List'!A:G,7,FALSE),0)</f>
        <v>0.98270000000000002</v>
      </c>
      <c r="I239" s="165">
        <f t="shared" si="18"/>
        <v>0.98270000000000002</v>
      </c>
      <c r="J239" s="165">
        <f t="shared" si="18"/>
        <v>0.98270000000000002</v>
      </c>
      <c r="K239" s="165">
        <f t="shared" si="18"/>
        <v>0.98270000000000002</v>
      </c>
      <c r="L239" s="165">
        <f t="shared" si="18"/>
        <v>0.98270000000000002</v>
      </c>
      <c r="M239" s="165">
        <f t="shared" si="18"/>
        <v>0.98270000000000002</v>
      </c>
    </row>
    <row r="240" spans="1:13" x14ac:dyDescent="0.25">
      <c r="A240" s="43" t="s">
        <v>217</v>
      </c>
      <c r="B240" s="95" t="s">
        <v>1227</v>
      </c>
      <c r="C240" s="100">
        <v>2017</v>
      </c>
      <c r="D240" s="100" t="str">
        <f t="shared" si="15"/>
        <v>Yes</v>
      </c>
      <c r="E240" s="165">
        <v>0.86050000000000004</v>
      </c>
      <c r="F240" s="165">
        <f>IFERROR(VLOOKUP(A:A,'2023 CEP List'!A:G,7,FALSE),0)</f>
        <v>0.86050000000000004</v>
      </c>
      <c r="G240" s="165">
        <f>IFERROR(VLOOKUP(A:A,'2024 CEP List'!A:G,7,FALSE),0)</f>
        <v>0.86050000000000004</v>
      </c>
      <c r="H240" s="165">
        <f>IFERROR(VLOOKUP(A:A,'2025 CEP List'!A:G,7,FALSE),0)</f>
        <v>0.86050000000000004</v>
      </c>
      <c r="I240" s="165">
        <f t="shared" si="18"/>
        <v>0.86050000000000004</v>
      </c>
      <c r="J240" s="165">
        <f t="shared" si="18"/>
        <v>0.86050000000000004</v>
      </c>
      <c r="K240" s="165">
        <f t="shared" si="18"/>
        <v>0.86050000000000004</v>
      </c>
      <c r="L240" s="165">
        <f t="shared" si="18"/>
        <v>0.86050000000000004</v>
      </c>
      <c r="M240" s="165">
        <f t="shared" si="18"/>
        <v>0.86050000000000004</v>
      </c>
    </row>
    <row r="241" spans="1:13" x14ac:dyDescent="0.25">
      <c r="A241" s="43" t="s">
        <v>218</v>
      </c>
      <c r="B241" s="95" t="s">
        <v>815</v>
      </c>
      <c r="C241" s="100">
        <v>2015</v>
      </c>
      <c r="D241" s="100" t="str">
        <f t="shared" si="15"/>
        <v>Yes</v>
      </c>
      <c r="E241" s="165">
        <v>0.97699999999999998</v>
      </c>
      <c r="F241" s="165">
        <f>IFERROR(VLOOKUP(A:A,'2023 CEP List'!A:G,7,FALSE),0)</f>
        <v>0.97699999999999998</v>
      </c>
      <c r="G241" s="165">
        <f>IFERROR(VLOOKUP(A:A,'2024 CEP List'!A:G,7,FALSE),0)</f>
        <v>0.97699999999999998</v>
      </c>
      <c r="H241" s="165">
        <f>IFERROR(VLOOKUP(A:A,'2025 CEP List'!A:G,7,FALSE),0)</f>
        <v>0.97699999999999998</v>
      </c>
      <c r="I241" s="165">
        <f t="shared" si="18"/>
        <v>0.97699999999999998</v>
      </c>
      <c r="J241" s="165">
        <f t="shared" si="18"/>
        <v>0.97699999999999998</v>
      </c>
      <c r="K241" s="165">
        <f t="shared" si="18"/>
        <v>0.97699999999999998</v>
      </c>
      <c r="L241" s="165">
        <f t="shared" si="18"/>
        <v>0.97699999999999998</v>
      </c>
      <c r="M241" s="165">
        <f t="shared" si="18"/>
        <v>0.97699999999999998</v>
      </c>
    </row>
    <row r="242" spans="1:13" x14ac:dyDescent="0.25">
      <c r="A242" s="43" t="s">
        <v>219</v>
      </c>
      <c r="B242" s="95" t="s">
        <v>816</v>
      </c>
      <c r="C242" s="100">
        <v>2015</v>
      </c>
      <c r="D242" s="100" t="str">
        <f t="shared" si="15"/>
        <v>No</v>
      </c>
      <c r="E242" s="165">
        <v>0</v>
      </c>
      <c r="F242" s="165">
        <f>IFERROR(VLOOKUP(A:A,'2023 CEP List'!A:G,7,FALSE),0)</f>
        <v>0</v>
      </c>
      <c r="G242" s="165">
        <f>IFERROR(VLOOKUP(A:A,'2024 CEP List'!A:G,7,FALSE),0)</f>
        <v>0</v>
      </c>
      <c r="H242" s="165">
        <f>IFERROR(VLOOKUP(A:A,'2025 CEP List'!A:G,7,FALSE),0)</f>
        <v>0</v>
      </c>
      <c r="I242" s="165">
        <f t="shared" si="18"/>
        <v>0</v>
      </c>
      <c r="J242" s="165">
        <f t="shared" si="18"/>
        <v>0</v>
      </c>
      <c r="K242" s="165">
        <f t="shared" si="18"/>
        <v>0</v>
      </c>
      <c r="L242" s="165">
        <f t="shared" si="18"/>
        <v>0</v>
      </c>
      <c r="M242" s="165">
        <f t="shared" si="18"/>
        <v>0</v>
      </c>
    </row>
    <row r="243" spans="1:13" x14ac:dyDescent="0.25">
      <c r="A243" s="43" t="s">
        <v>220</v>
      </c>
      <c r="B243" s="95" t="s">
        <v>817</v>
      </c>
      <c r="C243" s="100">
        <v>2015</v>
      </c>
      <c r="D243" s="100" t="str">
        <f t="shared" si="15"/>
        <v>No</v>
      </c>
      <c r="E243" s="165">
        <v>0</v>
      </c>
      <c r="F243" s="165">
        <f>IFERROR(VLOOKUP(A:A,'2023 CEP List'!A:G,7,FALSE),0)</f>
        <v>0</v>
      </c>
      <c r="G243" s="165">
        <f>IFERROR(VLOOKUP(A:A,'2024 CEP List'!A:G,7,FALSE),0)</f>
        <v>0</v>
      </c>
      <c r="H243" s="165">
        <f>IFERROR(VLOOKUP(A:A,'2025 CEP List'!A:G,7,FALSE),0)</f>
        <v>0</v>
      </c>
      <c r="I243" s="165">
        <f t="shared" si="18"/>
        <v>0</v>
      </c>
      <c r="J243" s="165">
        <f t="shared" si="18"/>
        <v>0</v>
      </c>
      <c r="K243" s="165">
        <f t="shared" si="18"/>
        <v>0</v>
      </c>
      <c r="L243" s="165">
        <f t="shared" si="18"/>
        <v>0</v>
      </c>
      <c r="M243" s="165">
        <f t="shared" si="18"/>
        <v>0</v>
      </c>
    </row>
    <row r="244" spans="1:13" x14ac:dyDescent="0.25">
      <c r="A244" s="43" t="s">
        <v>221</v>
      </c>
      <c r="B244" s="95" t="s">
        <v>1228</v>
      </c>
      <c r="C244" s="100"/>
      <c r="D244" s="100" t="str">
        <f t="shared" si="15"/>
        <v>No</v>
      </c>
      <c r="E244" s="165">
        <v>0</v>
      </c>
      <c r="F244" s="165">
        <f>IFERROR(VLOOKUP(A:A,'2023 CEP List'!A:G,7,FALSE),0)</f>
        <v>0</v>
      </c>
      <c r="G244" s="165">
        <f>IFERROR(VLOOKUP(A:A,'2024 CEP List'!A:G,7,FALSE),0)</f>
        <v>0</v>
      </c>
      <c r="H244" s="165">
        <f>IFERROR(VLOOKUP(A:A,'2025 CEP List'!A:G,7,FALSE),0)</f>
        <v>0</v>
      </c>
      <c r="I244" s="165">
        <f t="shared" si="18"/>
        <v>0</v>
      </c>
      <c r="J244" s="165">
        <f t="shared" si="18"/>
        <v>0</v>
      </c>
      <c r="K244" s="165">
        <f t="shared" si="18"/>
        <v>0</v>
      </c>
      <c r="L244" s="165">
        <f t="shared" si="18"/>
        <v>0</v>
      </c>
      <c r="M244" s="165">
        <f t="shared" si="18"/>
        <v>0</v>
      </c>
    </row>
    <row r="245" spans="1:13" x14ac:dyDescent="0.25">
      <c r="A245" s="43" t="s">
        <v>222</v>
      </c>
      <c r="B245" s="95" t="s">
        <v>819</v>
      </c>
      <c r="C245" s="100">
        <v>2017</v>
      </c>
      <c r="D245" s="100" t="str">
        <f t="shared" si="15"/>
        <v>Yes</v>
      </c>
      <c r="E245" s="165">
        <v>0.99590000000000001</v>
      </c>
      <c r="F245" s="165">
        <f>IFERROR(VLOOKUP(A:A,'2023 CEP List'!A:G,7,FALSE),0)</f>
        <v>0.99590000000000001</v>
      </c>
      <c r="G245" s="165">
        <f>IFERROR(VLOOKUP(A:A,'2024 CEP List'!A:G,7,FALSE),0)</f>
        <v>0.99590000000000001</v>
      </c>
      <c r="H245" s="165">
        <f>IFERROR(VLOOKUP(A:A,'2025 CEP List'!A:G,7,FALSE),0)</f>
        <v>0.99590000000000001</v>
      </c>
      <c r="I245" s="165">
        <f t="shared" si="18"/>
        <v>0.99590000000000001</v>
      </c>
      <c r="J245" s="165">
        <f t="shared" si="18"/>
        <v>0.99590000000000001</v>
      </c>
      <c r="K245" s="165">
        <f t="shared" si="18"/>
        <v>0.99590000000000001</v>
      </c>
      <c r="L245" s="165">
        <f t="shared" si="18"/>
        <v>0.99590000000000001</v>
      </c>
      <c r="M245" s="165">
        <f t="shared" si="18"/>
        <v>0.99590000000000001</v>
      </c>
    </row>
    <row r="246" spans="1:13" x14ac:dyDescent="0.25">
      <c r="A246" s="43" t="s">
        <v>1168</v>
      </c>
      <c r="B246" s="95" t="s">
        <v>1160</v>
      </c>
      <c r="C246" s="100"/>
      <c r="D246" s="100" t="str">
        <f t="shared" si="15"/>
        <v>No</v>
      </c>
      <c r="E246" s="165">
        <v>0</v>
      </c>
      <c r="F246" s="165">
        <f>IFERROR(VLOOKUP(A:A,'2023 CEP List'!A:G,7,FALSE),0)</f>
        <v>0</v>
      </c>
      <c r="G246" s="165">
        <f>IFERROR(VLOOKUP(A:A,'2024 CEP List'!A:G,7,FALSE),0)</f>
        <v>0</v>
      </c>
      <c r="H246" s="165">
        <f>IFERROR(VLOOKUP(A:A,'2025 CEP List'!A:G,7,FALSE),0)</f>
        <v>0</v>
      </c>
      <c r="I246" s="165">
        <f t="shared" si="18"/>
        <v>0</v>
      </c>
      <c r="J246" s="165">
        <f t="shared" si="18"/>
        <v>0</v>
      </c>
      <c r="K246" s="165">
        <f t="shared" si="18"/>
        <v>0</v>
      </c>
      <c r="L246" s="165">
        <f t="shared" si="18"/>
        <v>0</v>
      </c>
      <c r="M246" s="165">
        <f t="shared" si="18"/>
        <v>0</v>
      </c>
    </row>
    <row r="247" spans="1:13" x14ac:dyDescent="0.25">
      <c r="A247" s="43" t="s">
        <v>1243</v>
      </c>
      <c r="B247" s="95" t="s">
        <v>1246</v>
      </c>
      <c r="C247" s="100"/>
      <c r="D247" s="100" t="str">
        <f t="shared" si="15"/>
        <v>Yes</v>
      </c>
      <c r="E247" s="165">
        <v>0.91690000000000005</v>
      </c>
      <c r="F247" s="165">
        <f>IFERROR(VLOOKUP(A:A,'2023 CEP List'!A:G,7,FALSE),0)</f>
        <v>0.91690000000000005</v>
      </c>
      <c r="G247" s="165">
        <f>IFERROR(VLOOKUP(A:A,'2024 CEP List'!A:G,7,FALSE),0)</f>
        <v>0.91690000000000005</v>
      </c>
      <c r="H247" s="165">
        <f>IFERROR(VLOOKUP(A:A,'2025 CEP List'!A:G,7,FALSE),0)</f>
        <v>0.91690000000000005</v>
      </c>
      <c r="I247" s="165">
        <f t="shared" si="18"/>
        <v>0.91690000000000005</v>
      </c>
      <c r="J247" s="165">
        <f t="shared" si="18"/>
        <v>0.91690000000000005</v>
      </c>
      <c r="K247" s="165">
        <f t="shared" si="18"/>
        <v>0.91690000000000005</v>
      </c>
      <c r="L247" s="165">
        <f t="shared" si="18"/>
        <v>0.91690000000000005</v>
      </c>
      <c r="M247" s="165">
        <f t="shared" si="18"/>
        <v>0.91690000000000005</v>
      </c>
    </row>
    <row r="248" spans="1:13" x14ac:dyDescent="0.25">
      <c r="A248" s="43" t="s">
        <v>223</v>
      </c>
      <c r="B248" s="95" t="s">
        <v>820</v>
      </c>
      <c r="D248" s="100" t="str">
        <f t="shared" si="15"/>
        <v>No</v>
      </c>
      <c r="E248" s="165">
        <v>0</v>
      </c>
      <c r="F248" s="165">
        <f>IFERROR(VLOOKUP(A:A,'2023 CEP List'!A:G,7,FALSE),0)</f>
        <v>0</v>
      </c>
      <c r="G248" s="165">
        <f>IFERROR(VLOOKUP(A:A,'2024 CEP List'!A:G,7,FALSE),0)</f>
        <v>0</v>
      </c>
      <c r="H248" s="165">
        <f>IFERROR(VLOOKUP(A:A,'2025 CEP List'!A:G,7,FALSE),0)</f>
        <v>0</v>
      </c>
      <c r="I248" s="165">
        <f t="shared" si="18"/>
        <v>0</v>
      </c>
      <c r="J248" s="165">
        <f t="shared" si="18"/>
        <v>0</v>
      </c>
      <c r="K248" s="165">
        <f t="shared" si="18"/>
        <v>0</v>
      </c>
      <c r="L248" s="165">
        <f t="shared" si="18"/>
        <v>0</v>
      </c>
      <c r="M248" s="165">
        <f t="shared" si="18"/>
        <v>0</v>
      </c>
    </row>
    <row r="249" spans="1:13" x14ac:dyDescent="0.25">
      <c r="A249" s="43" t="s">
        <v>532</v>
      </c>
      <c r="B249" s="95" t="s">
        <v>821</v>
      </c>
      <c r="D249" s="100" t="str">
        <f t="shared" si="15"/>
        <v>No</v>
      </c>
      <c r="E249" s="165">
        <v>0</v>
      </c>
      <c r="F249" s="165">
        <f>IFERROR(VLOOKUP(A:A,'2023 CEP List'!A:G,7,FALSE),0)</f>
        <v>0</v>
      </c>
      <c r="G249" s="165">
        <f>IFERROR(VLOOKUP(A:A,'2024 CEP List'!A:G,7,FALSE),0)</f>
        <v>0</v>
      </c>
      <c r="H249" s="165">
        <f>IFERROR(VLOOKUP(A:A,'2025 CEP List'!A:G,7,FALSE),0)</f>
        <v>0</v>
      </c>
      <c r="I249" s="165">
        <f t="shared" si="18"/>
        <v>0</v>
      </c>
      <c r="J249" s="165">
        <f t="shared" si="18"/>
        <v>0</v>
      </c>
      <c r="K249" s="165">
        <f t="shared" si="18"/>
        <v>0</v>
      </c>
      <c r="L249" s="165">
        <f t="shared" si="18"/>
        <v>0</v>
      </c>
      <c r="M249" s="165">
        <f t="shared" si="18"/>
        <v>0</v>
      </c>
    </row>
    <row r="250" spans="1:13" x14ac:dyDescent="0.25">
      <c r="A250" s="43" t="s">
        <v>224</v>
      </c>
      <c r="B250" s="95" t="s">
        <v>822</v>
      </c>
      <c r="D250" s="100" t="str">
        <f t="shared" si="15"/>
        <v>No</v>
      </c>
      <c r="E250" s="165">
        <v>0</v>
      </c>
      <c r="F250" s="165">
        <f>IFERROR(VLOOKUP(A:A,'2023 CEP List'!A:G,7,FALSE),0)</f>
        <v>0</v>
      </c>
      <c r="G250" s="165">
        <f>IFERROR(VLOOKUP(A:A,'2024 CEP List'!A:G,7,FALSE),0)</f>
        <v>0</v>
      </c>
      <c r="H250" s="165">
        <f>IFERROR(VLOOKUP(A:A,'2025 CEP List'!A:G,7,FALSE),0)</f>
        <v>0</v>
      </c>
      <c r="I250" s="165">
        <f t="shared" si="18"/>
        <v>0</v>
      </c>
      <c r="J250" s="165">
        <f t="shared" si="18"/>
        <v>0</v>
      </c>
      <c r="K250" s="165">
        <f t="shared" si="18"/>
        <v>0</v>
      </c>
      <c r="L250" s="165">
        <f t="shared" si="18"/>
        <v>0</v>
      </c>
      <c r="M250" s="165">
        <f t="shared" si="18"/>
        <v>0</v>
      </c>
    </row>
    <row r="251" spans="1:13" x14ac:dyDescent="0.25">
      <c r="A251" s="43" t="s">
        <v>225</v>
      </c>
      <c r="B251" s="95" t="s">
        <v>823</v>
      </c>
      <c r="D251" s="100" t="str">
        <f t="shared" si="15"/>
        <v>No</v>
      </c>
      <c r="E251" s="165">
        <v>0</v>
      </c>
      <c r="F251" s="165">
        <f>IFERROR(VLOOKUP(A:A,'2023 CEP List'!A:G,7,FALSE),0)</f>
        <v>0</v>
      </c>
      <c r="G251" s="165">
        <f>IFERROR(VLOOKUP(A:A,'2024 CEP List'!A:G,7,FALSE),0)</f>
        <v>0</v>
      </c>
      <c r="H251" s="165">
        <f>IFERROR(VLOOKUP(A:A,'2025 CEP List'!A:G,7,FALSE),0)</f>
        <v>0</v>
      </c>
      <c r="I251" s="165">
        <f t="shared" si="18"/>
        <v>0</v>
      </c>
      <c r="J251" s="165">
        <f t="shared" si="18"/>
        <v>0</v>
      </c>
      <c r="K251" s="165">
        <f t="shared" si="18"/>
        <v>0</v>
      </c>
      <c r="L251" s="165">
        <f t="shared" si="18"/>
        <v>0</v>
      </c>
      <c r="M251" s="165">
        <f t="shared" si="18"/>
        <v>0</v>
      </c>
    </row>
    <row r="252" spans="1:13" x14ac:dyDescent="0.25">
      <c r="A252" s="43" t="s">
        <v>226</v>
      </c>
      <c r="B252" s="95" t="s">
        <v>824</v>
      </c>
      <c r="D252" s="100" t="str">
        <f t="shared" si="15"/>
        <v>No</v>
      </c>
      <c r="E252" s="165">
        <v>0</v>
      </c>
      <c r="F252" s="165">
        <f>IFERROR(VLOOKUP(A:A,'2023 CEP List'!A:G,7,FALSE),0)</f>
        <v>0</v>
      </c>
      <c r="G252" s="165">
        <f>IFERROR(VLOOKUP(A:A,'2024 CEP List'!A:G,7,FALSE),0)</f>
        <v>0</v>
      </c>
      <c r="H252" s="165">
        <f>IFERROR(VLOOKUP(A:A,'2025 CEP List'!A:G,7,FALSE),0)</f>
        <v>0</v>
      </c>
      <c r="I252" s="165">
        <f t="shared" ref="I252:M267" si="19">H252</f>
        <v>0</v>
      </c>
      <c r="J252" s="165">
        <f t="shared" si="19"/>
        <v>0</v>
      </c>
      <c r="K252" s="165">
        <f t="shared" si="19"/>
        <v>0</v>
      </c>
      <c r="L252" s="165">
        <f t="shared" si="19"/>
        <v>0</v>
      </c>
      <c r="M252" s="165">
        <f t="shared" si="19"/>
        <v>0</v>
      </c>
    </row>
    <row r="253" spans="1:13" x14ac:dyDescent="0.25">
      <c r="A253" s="43" t="s">
        <v>227</v>
      </c>
      <c r="B253" s="95" t="s">
        <v>825</v>
      </c>
      <c r="D253" s="100" t="str">
        <f t="shared" si="15"/>
        <v>No</v>
      </c>
      <c r="E253" s="165">
        <v>0</v>
      </c>
      <c r="F253" s="165">
        <f>IFERROR(VLOOKUP(A:A,'2023 CEP List'!A:G,7,FALSE),0)</f>
        <v>0</v>
      </c>
      <c r="G253" s="165">
        <f>IFERROR(VLOOKUP(A:A,'2024 CEP List'!A:G,7,FALSE),0)</f>
        <v>0</v>
      </c>
      <c r="H253" s="165">
        <f>IFERROR(VLOOKUP(A:A,'2025 CEP List'!A:G,7,FALSE),0)</f>
        <v>0</v>
      </c>
      <c r="I253" s="165">
        <f t="shared" si="19"/>
        <v>0</v>
      </c>
      <c r="J253" s="165">
        <f t="shared" si="19"/>
        <v>0</v>
      </c>
      <c r="K253" s="165">
        <f t="shared" si="19"/>
        <v>0</v>
      </c>
      <c r="L253" s="165">
        <f t="shared" si="19"/>
        <v>0</v>
      </c>
      <c r="M253" s="165">
        <f t="shared" si="19"/>
        <v>0</v>
      </c>
    </row>
    <row r="254" spans="1:13" x14ac:dyDescent="0.25">
      <c r="A254" s="43" t="s">
        <v>228</v>
      </c>
      <c r="B254" s="95" t="s">
        <v>826</v>
      </c>
      <c r="D254" s="100" t="str">
        <f t="shared" si="15"/>
        <v>No</v>
      </c>
      <c r="E254" s="165">
        <v>0</v>
      </c>
      <c r="F254" s="165">
        <f>IFERROR(VLOOKUP(A:A,'2023 CEP List'!A:G,7,FALSE),0)</f>
        <v>0</v>
      </c>
      <c r="G254" s="165">
        <f>IFERROR(VLOOKUP(A:A,'2024 CEP List'!A:G,7,FALSE),0)</f>
        <v>0</v>
      </c>
      <c r="H254" s="165">
        <f>IFERROR(VLOOKUP(A:A,'2025 CEP List'!A:G,7,FALSE),0)</f>
        <v>0</v>
      </c>
      <c r="I254" s="165">
        <f t="shared" si="19"/>
        <v>0</v>
      </c>
      <c r="J254" s="165">
        <f t="shared" si="19"/>
        <v>0</v>
      </c>
      <c r="K254" s="165">
        <f t="shared" si="19"/>
        <v>0</v>
      </c>
      <c r="L254" s="165">
        <f t="shared" si="19"/>
        <v>0</v>
      </c>
      <c r="M254" s="165">
        <f t="shared" si="19"/>
        <v>0</v>
      </c>
    </row>
    <row r="255" spans="1:13" x14ac:dyDescent="0.25">
      <c r="A255" s="43" t="s">
        <v>229</v>
      </c>
      <c r="B255" s="95" t="s">
        <v>827</v>
      </c>
      <c r="D255" s="100" t="str">
        <f t="shared" si="15"/>
        <v>No</v>
      </c>
      <c r="E255" s="165">
        <v>0</v>
      </c>
      <c r="F255" s="165">
        <f>IFERROR(VLOOKUP(A:A,'2023 CEP List'!A:G,7,FALSE),0)</f>
        <v>0</v>
      </c>
      <c r="G255" s="165">
        <f>IFERROR(VLOOKUP(A:A,'2024 CEP List'!A:G,7,FALSE),0)</f>
        <v>0</v>
      </c>
      <c r="H255" s="165">
        <f>IFERROR(VLOOKUP(A:A,'2025 CEP List'!A:G,7,FALSE),0)</f>
        <v>0</v>
      </c>
      <c r="I255" s="165">
        <f t="shared" si="19"/>
        <v>0</v>
      </c>
      <c r="J255" s="165">
        <f t="shared" si="19"/>
        <v>0</v>
      </c>
      <c r="K255" s="165">
        <f t="shared" si="19"/>
        <v>0</v>
      </c>
      <c r="L255" s="165">
        <f t="shared" si="19"/>
        <v>0</v>
      </c>
      <c r="M255" s="165">
        <f t="shared" si="19"/>
        <v>0</v>
      </c>
    </row>
    <row r="256" spans="1:13" x14ac:dyDescent="0.25">
      <c r="A256" s="43" t="s">
        <v>230</v>
      </c>
      <c r="B256" s="95" t="s">
        <v>828</v>
      </c>
      <c r="D256" s="100" t="str">
        <f t="shared" si="15"/>
        <v>No</v>
      </c>
      <c r="E256" s="165">
        <v>0</v>
      </c>
      <c r="F256" s="165">
        <f>IFERROR(VLOOKUP(A:A,'2023 CEP List'!A:G,7,FALSE),0)</f>
        <v>0</v>
      </c>
      <c r="G256" s="165">
        <f>IFERROR(VLOOKUP(A:A,'2024 CEP List'!A:G,7,FALSE),0)</f>
        <v>0</v>
      </c>
      <c r="H256" s="165">
        <f>IFERROR(VLOOKUP(A:A,'2025 CEP List'!A:G,7,FALSE),0)</f>
        <v>0</v>
      </c>
      <c r="I256" s="165">
        <f t="shared" si="19"/>
        <v>0</v>
      </c>
      <c r="J256" s="165">
        <f t="shared" si="19"/>
        <v>0</v>
      </c>
      <c r="K256" s="165">
        <f t="shared" si="19"/>
        <v>0</v>
      </c>
      <c r="L256" s="165">
        <f t="shared" si="19"/>
        <v>0</v>
      </c>
      <c r="M256" s="165">
        <f t="shared" si="19"/>
        <v>0</v>
      </c>
    </row>
    <row r="257" spans="1:13" x14ac:dyDescent="0.25">
      <c r="A257" s="43" t="s">
        <v>231</v>
      </c>
      <c r="B257" s="95" t="s">
        <v>829</v>
      </c>
      <c r="D257" s="100" t="str">
        <f t="shared" si="15"/>
        <v>No</v>
      </c>
      <c r="E257" s="165">
        <v>0</v>
      </c>
      <c r="F257" s="165">
        <f>IFERROR(VLOOKUP(A:A,'2023 CEP List'!A:G,7,FALSE),0)</f>
        <v>0</v>
      </c>
      <c r="G257" s="165">
        <f>IFERROR(VLOOKUP(A:A,'2024 CEP List'!A:G,7,FALSE),0)</f>
        <v>0</v>
      </c>
      <c r="H257" s="165">
        <f>IFERROR(VLOOKUP(A:A,'2025 CEP List'!A:G,7,FALSE),0)</f>
        <v>0</v>
      </c>
      <c r="I257" s="165">
        <f t="shared" si="19"/>
        <v>0</v>
      </c>
      <c r="J257" s="165">
        <f t="shared" si="19"/>
        <v>0</v>
      </c>
      <c r="K257" s="165">
        <f t="shared" si="19"/>
        <v>0</v>
      </c>
      <c r="L257" s="165">
        <f t="shared" si="19"/>
        <v>0</v>
      </c>
      <c r="M257" s="165">
        <f t="shared" si="19"/>
        <v>0</v>
      </c>
    </row>
    <row r="258" spans="1:13" x14ac:dyDescent="0.25">
      <c r="A258" s="43" t="s">
        <v>232</v>
      </c>
      <c r="B258" s="95" t="s">
        <v>830</v>
      </c>
      <c r="D258" s="100" t="str">
        <f t="shared" si="15"/>
        <v>No</v>
      </c>
      <c r="E258" s="165">
        <v>0</v>
      </c>
      <c r="F258" s="165">
        <f>IFERROR(VLOOKUP(A:A,'2023 CEP List'!A:G,7,FALSE),0)</f>
        <v>0</v>
      </c>
      <c r="G258" s="165">
        <f>IFERROR(VLOOKUP(A:A,'2024 CEP List'!A:G,7,FALSE),0)</f>
        <v>0</v>
      </c>
      <c r="H258" s="165">
        <f>IFERROR(VLOOKUP(A:A,'2025 CEP List'!A:G,7,FALSE),0)</f>
        <v>0</v>
      </c>
      <c r="I258" s="165">
        <f t="shared" si="19"/>
        <v>0</v>
      </c>
      <c r="J258" s="165">
        <f t="shared" si="19"/>
        <v>0</v>
      </c>
      <c r="K258" s="165">
        <f t="shared" si="19"/>
        <v>0</v>
      </c>
      <c r="L258" s="165">
        <f t="shared" si="19"/>
        <v>0</v>
      </c>
      <c r="M258" s="165">
        <f t="shared" si="19"/>
        <v>0</v>
      </c>
    </row>
    <row r="259" spans="1:13" x14ac:dyDescent="0.25">
      <c r="A259" s="43" t="s">
        <v>233</v>
      </c>
      <c r="B259" s="95" t="s">
        <v>831</v>
      </c>
      <c r="D259" s="100" t="str">
        <f t="shared" ref="D259:D322" si="20">IF(H259&gt;0,"Yes","No")</f>
        <v>No</v>
      </c>
      <c r="E259" s="165">
        <v>0</v>
      </c>
      <c r="F259" s="165">
        <f>IFERROR(VLOOKUP(A:A,'2023 CEP List'!A:G,7,FALSE),0)</f>
        <v>0</v>
      </c>
      <c r="G259" s="165">
        <f>IFERROR(VLOOKUP(A:A,'2024 CEP List'!A:G,7,FALSE),0)</f>
        <v>0</v>
      </c>
      <c r="H259" s="165">
        <f>IFERROR(VLOOKUP(A:A,'2025 CEP List'!A:G,7,FALSE),0)</f>
        <v>0</v>
      </c>
      <c r="I259" s="165">
        <f t="shared" si="19"/>
        <v>0</v>
      </c>
      <c r="J259" s="165">
        <f t="shared" si="19"/>
        <v>0</v>
      </c>
      <c r="K259" s="165">
        <f t="shared" si="19"/>
        <v>0</v>
      </c>
      <c r="L259" s="165">
        <f t="shared" si="19"/>
        <v>0</v>
      </c>
      <c r="M259" s="165">
        <f t="shared" si="19"/>
        <v>0</v>
      </c>
    </row>
    <row r="260" spans="1:13" x14ac:dyDescent="0.25">
      <c r="A260" s="43" t="s">
        <v>234</v>
      </c>
      <c r="B260" s="95" t="s">
        <v>832</v>
      </c>
      <c r="D260" s="100" t="str">
        <f t="shared" si="20"/>
        <v>No</v>
      </c>
      <c r="E260" s="165">
        <v>0</v>
      </c>
      <c r="F260" s="165">
        <f>IFERROR(VLOOKUP(A:A,'2023 CEP List'!A:G,7,FALSE),0)</f>
        <v>0</v>
      </c>
      <c r="G260" s="165">
        <f>IFERROR(VLOOKUP(A:A,'2024 CEP List'!A:G,7,FALSE),0)</f>
        <v>0</v>
      </c>
      <c r="H260" s="165">
        <f>IFERROR(VLOOKUP(A:A,'2025 CEP List'!A:G,7,FALSE),0)</f>
        <v>0</v>
      </c>
      <c r="I260" s="165">
        <f t="shared" si="19"/>
        <v>0</v>
      </c>
      <c r="J260" s="165">
        <f t="shared" si="19"/>
        <v>0</v>
      </c>
      <c r="K260" s="165">
        <f t="shared" si="19"/>
        <v>0</v>
      </c>
      <c r="L260" s="165">
        <f t="shared" si="19"/>
        <v>0</v>
      </c>
      <c r="M260" s="165">
        <f t="shared" si="19"/>
        <v>0</v>
      </c>
    </row>
    <row r="261" spans="1:13" x14ac:dyDescent="0.25">
      <c r="A261" s="43" t="s">
        <v>533</v>
      </c>
      <c r="B261" s="95" t="s">
        <v>833</v>
      </c>
      <c r="D261" s="100" t="str">
        <f t="shared" si="20"/>
        <v>No</v>
      </c>
      <c r="E261" s="165">
        <v>0</v>
      </c>
      <c r="F261" s="165">
        <f>IFERROR(VLOOKUP(A:A,'2023 CEP List'!A:G,7,FALSE),0)</f>
        <v>0</v>
      </c>
      <c r="G261" s="165">
        <f>IFERROR(VLOOKUP(A:A,'2024 CEP List'!A:G,7,FALSE),0)</f>
        <v>0</v>
      </c>
      <c r="H261" s="165">
        <f>IFERROR(VLOOKUP(A:A,'2025 CEP List'!A:G,7,FALSE),0)</f>
        <v>0</v>
      </c>
      <c r="I261" s="165">
        <f t="shared" si="19"/>
        <v>0</v>
      </c>
      <c r="J261" s="165">
        <f t="shared" si="19"/>
        <v>0</v>
      </c>
      <c r="K261" s="165">
        <f t="shared" si="19"/>
        <v>0</v>
      </c>
      <c r="L261" s="165">
        <f t="shared" si="19"/>
        <v>0</v>
      </c>
      <c r="M261" s="165">
        <f t="shared" si="19"/>
        <v>0</v>
      </c>
    </row>
    <row r="262" spans="1:13" x14ac:dyDescent="0.25">
      <c r="A262" s="43" t="s">
        <v>235</v>
      </c>
      <c r="B262" s="95" t="s">
        <v>834</v>
      </c>
      <c r="D262" s="100" t="str">
        <f t="shared" si="20"/>
        <v>No</v>
      </c>
      <c r="E262" s="165">
        <v>0</v>
      </c>
      <c r="F262" s="165">
        <f>IFERROR(VLOOKUP(A:A,'2023 CEP List'!A:G,7,FALSE),0)</f>
        <v>0</v>
      </c>
      <c r="G262" s="165">
        <f>IFERROR(VLOOKUP(A:A,'2024 CEP List'!A:G,7,FALSE),0)</f>
        <v>0</v>
      </c>
      <c r="H262" s="165">
        <f>IFERROR(VLOOKUP(A:A,'2025 CEP List'!A:G,7,FALSE),0)</f>
        <v>0</v>
      </c>
      <c r="I262" s="165">
        <f t="shared" si="19"/>
        <v>0</v>
      </c>
      <c r="J262" s="165">
        <f t="shared" si="19"/>
        <v>0</v>
      </c>
      <c r="K262" s="165">
        <f t="shared" si="19"/>
        <v>0</v>
      </c>
      <c r="L262" s="165">
        <f t="shared" si="19"/>
        <v>0</v>
      </c>
      <c r="M262" s="165">
        <f t="shared" si="19"/>
        <v>0</v>
      </c>
    </row>
    <row r="263" spans="1:13" x14ac:dyDescent="0.25">
      <c r="A263" s="43" t="s">
        <v>236</v>
      </c>
      <c r="B263" s="95" t="s">
        <v>1259</v>
      </c>
      <c r="D263" s="100" t="str">
        <f t="shared" si="20"/>
        <v>No</v>
      </c>
      <c r="E263" s="165">
        <v>0</v>
      </c>
      <c r="F263" s="165">
        <f>IFERROR(VLOOKUP(A:A,'2023 CEP List'!A:G,7,FALSE),0)</f>
        <v>0</v>
      </c>
      <c r="G263" s="165">
        <f>IFERROR(VLOOKUP(A:A,'2024 CEP List'!A:G,7,FALSE),0)</f>
        <v>0</v>
      </c>
      <c r="H263" s="165">
        <f>IFERROR(VLOOKUP(A:A,'2025 CEP List'!A:G,7,FALSE),0)</f>
        <v>0</v>
      </c>
      <c r="I263" s="165">
        <f t="shared" si="19"/>
        <v>0</v>
      </c>
      <c r="J263" s="165">
        <f t="shared" si="19"/>
        <v>0</v>
      </c>
      <c r="K263" s="165">
        <f t="shared" si="19"/>
        <v>0</v>
      </c>
      <c r="L263" s="165">
        <f t="shared" si="19"/>
        <v>0</v>
      </c>
      <c r="M263" s="165">
        <f t="shared" si="19"/>
        <v>0</v>
      </c>
    </row>
    <row r="264" spans="1:13" x14ac:dyDescent="0.25">
      <c r="A264" s="43" t="s">
        <v>237</v>
      </c>
      <c r="B264" s="95" t="s">
        <v>836</v>
      </c>
      <c r="D264" s="100" t="str">
        <f t="shared" si="20"/>
        <v>No</v>
      </c>
      <c r="E264" s="165">
        <v>0</v>
      </c>
      <c r="F264" s="165">
        <f>IFERROR(VLOOKUP(A:A,'2023 CEP List'!A:G,7,FALSE),0)</f>
        <v>0</v>
      </c>
      <c r="G264" s="165">
        <f>IFERROR(VLOOKUP(A:A,'2024 CEP List'!A:G,7,FALSE),0)</f>
        <v>0</v>
      </c>
      <c r="H264" s="165">
        <f>IFERROR(VLOOKUP(A:A,'2025 CEP List'!A:G,7,FALSE),0)</f>
        <v>0</v>
      </c>
      <c r="I264" s="165">
        <f t="shared" si="19"/>
        <v>0</v>
      </c>
      <c r="J264" s="165">
        <f t="shared" si="19"/>
        <v>0</v>
      </c>
      <c r="K264" s="165">
        <f t="shared" si="19"/>
        <v>0</v>
      </c>
      <c r="L264" s="165">
        <f t="shared" si="19"/>
        <v>0</v>
      </c>
      <c r="M264" s="165">
        <f t="shared" si="19"/>
        <v>0</v>
      </c>
    </row>
    <row r="265" spans="1:13" x14ac:dyDescent="0.25">
      <c r="A265" s="43" t="s">
        <v>238</v>
      </c>
      <c r="B265" s="95" t="s">
        <v>837</v>
      </c>
      <c r="D265" s="100" t="str">
        <f t="shared" si="20"/>
        <v>No</v>
      </c>
      <c r="E265" s="165">
        <v>0</v>
      </c>
      <c r="F265" s="165">
        <f>IFERROR(VLOOKUP(A:A,'2023 CEP List'!A:G,7,FALSE),0)</f>
        <v>0</v>
      </c>
      <c r="G265" s="165">
        <f>IFERROR(VLOOKUP(A:A,'2024 CEP List'!A:G,7,FALSE),0)</f>
        <v>0</v>
      </c>
      <c r="H265" s="165">
        <f>IFERROR(VLOOKUP(A:A,'2025 CEP List'!A:G,7,FALSE),0)</f>
        <v>0</v>
      </c>
      <c r="I265" s="165">
        <f t="shared" si="19"/>
        <v>0</v>
      </c>
      <c r="J265" s="165">
        <f t="shared" si="19"/>
        <v>0</v>
      </c>
      <c r="K265" s="165">
        <f t="shared" si="19"/>
        <v>0</v>
      </c>
      <c r="L265" s="165">
        <f t="shared" si="19"/>
        <v>0</v>
      </c>
      <c r="M265" s="165">
        <f t="shared" si="19"/>
        <v>0</v>
      </c>
    </row>
    <row r="266" spans="1:13" x14ac:dyDescent="0.25">
      <c r="A266" s="43" t="s">
        <v>239</v>
      </c>
      <c r="B266" s="95" t="s">
        <v>838</v>
      </c>
      <c r="D266" s="100" t="str">
        <f t="shared" si="20"/>
        <v>No</v>
      </c>
      <c r="E266" s="165">
        <v>0</v>
      </c>
      <c r="F266" s="165">
        <f>IFERROR(VLOOKUP(A:A,'2023 CEP List'!A:G,7,FALSE),0)</f>
        <v>0</v>
      </c>
      <c r="G266" s="165">
        <f>IFERROR(VLOOKUP(A:A,'2024 CEP List'!A:G,7,FALSE),0)</f>
        <v>0</v>
      </c>
      <c r="H266" s="165">
        <f>IFERROR(VLOOKUP(A:A,'2025 CEP List'!A:G,7,FALSE),0)</f>
        <v>0</v>
      </c>
      <c r="I266" s="165">
        <f t="shared" si="19"/>
        <v>0</v>
      </c>
      <c r="J266" s="165">
        <f t="shared" si="19"/>
        <v>0</v>
      </c>
      <c r="K266" s="165">
        <f t="shared" si="19"/>
        <v>0</v>
      </c>
      <c r="L266" s="165">
        <f t="shared" si="19"/>
        <v>0</v>
      </c>
      <c r="M266" s="165">
        <f t="shared" si="19"/>
        <v>0</v>
      </c>
    </row>
    <row r="267" spans="1:13" x14ac:dyDescent="0.25">
      <c r="A267" s="43" t="s">
        <v>240</v>
      </c>
      <c r="B267" s="95" t="s">
        <v>839</v>
      </c>
      <c r="D267" s="100" t="str">
        <f t="shared" si="20"/>
        <v>No</v>
      </c>
      <c r="E267" s="165">
        <v>0</v>
      </c>
      <c r="F267" s="165">
        <f>IFERROR(VLOOKUP(A:A,'2023 CEP List'!A:G,7,FALSE),0)</f>
        <v>0</v>
      </c>
      <c r="G267" s="165">
        <f>IFERROR(VLOOKUP(A:A,'2024 CEP List'!A:G,7,FALSE),0)</f>
        <v>0</v>
      </c>
      <c r="H267" s="165">
        <f>IFERROR(VLOOKUP(A:A,'2025 CEP List'!A:G,7,FALSE),0)</f>
        <v>0</v>
      </c>
      <c r="I267" s="165">
        <f t="shared" si="19"/>
        <v>0</v>
      </c>
      <c r="J267" s="165">
        <f t="shared" si="19"/>
        <v>0</v>
      </c>
      <c r="K267" s="165">
        <f t="shared" si="19"/>
        <v>0</v>
      </c>
      <c r="L267" s="165">
        <f t="shared" si="19"/>
        <v>0</v>
      </c>
      <c r="M267" s="165">
        <f t="shared" si="19"/>
        <v>0</v>
      </c>
    </row>
    <row r="268" spans="1:13" x14ac:dyDescent="0.25">
      <c r="A268" s="43" t="s">
        <v>241</v>
      </c>
      <c r="B268" s="95" t="s">
        <v>840</v>
      </c>
      <c r="D268" s="100" t="str">
        <f t="shared" si="20"/>
        <v>No</v>
      </c>
      <c r="E268" s="165">
        <v>0</v>
      </c>
      <c r="F268" s="165">
        <f>IFERROR(VLOOKUP(A:A,'2023 CEP List'!A:G,7,FALSE),0)</f>
        <v>0</v>
      </c>
      <c r="G268" s="165">
        <f>IFERROR(VLOOKUP(A:A,'2024 CEP List'!A:G,7,FALSE),0)</f>
        <v>0</v>
      </c>
      <c r="H268" s="165">
        <f>IFERROR(VLOOKUP(A:A,'2025 CEP List'!A:G,7,FALSE),0)</f>
        <v>0</v>
      </c>
      <c r="I268" s="165">
        <f t="shared" ref="I268:M283" si="21">H268</f>
        <v>0</v>
      </c>
      <c r="J268" s="165">
        <f t="shared" si="21"/>
        <v>0</v>
      </c>
      <c r="K268" s="165">
        <f t="shared" si="21"/>
        <v>0</v>
      </c>
      <c r="L268" s="165">
        <f t="shared" si="21"/>
        <v>0</v>
      </c>
      <c r="M268" s="165">
        <f t="shared" si="21"/>
        <v>0</v>
      </c>
    </row>
    <row r="269" spans="1:13" x14ac:dyDescent="0.25">
      <c r="A269" s="43" t="s">
        <v>242</v>
      </c>
      <c r="B269" s="95" t="s">
        <v>841</v>
      </c>
      <c r="D269" s="100" t="str">
        <f t="shared" si="20"/>
        <v>No</v>
      </c>
      <c r="E269" s="165">
        <v>0</v>
      </c>
      <c r="F269" s="165">
        <f>IFERROR(VLOOKUP(A:A,'2023 CEP List'!A:G,7,FALSE),0)</f>
        <v>0</v>
      </c>
      <c r="G269" s="165">
        <f>IFERROR(VLOOKUP(A:A,'2024 CEP List'!A:G,7,FALSE),0)</f>
        <v>0</v>
      </c>
      <c r="H269" s="165">
        <f>IFERROR(VLOOKUP(A:A,'2025 CEP List'!A:G,7,FALSE),0)</f>
        <v>0</v>
      </c>
      <c r="I269" s="165">
        <f t="shared" si="21"/>
        <v>0</v>
      </c>
      <c r="J269" s="165">
        <f t="shared" si="21"/>
        <v>0</v>
      </c>
      <c r="K269" s="165">
        <f t="shared" si="21"/>
        <v>0</v>
      </c>
      <c r="L269" s="165">
        <f t="shared" si="21"/>
        <v>0</v>
      </c>
      <c r="M269" s="165">
        <f t="shared" si="21"/>
        <v>0</v>
      </c>
    </row>
    <row r="270" spans="1:13" x14ac:dyDescent="0.25">
      <c r="A270" s="43" t="s">
        <v>243</v>
      </c>
      <c r="B270" s="95" t="s">
        <v>842</v>
      </c>
      <c r="D270" s="100" t="str">
        <f t="shared" si="20"/>
        <v>No</v>
      </c>
      <c r="E270" s="165">
        <v>0</v>
      </c>
      <c r="F270" s="165">
        <f>IFERROR(VLOOKUP(A:A,'2023 CEP List'!A:G,7,FALSE),0)</f>
        <v>0</v>
      </c>
      <c r="G270" s="165">
        <f>IFERROR(VLOOKUP(A:A,'2024 CEP List'!A:G,7,FALSE),0)</f>
        <v>0</v>
      </c>
      <c r="H270" s="165">
        <f>IFERROR(VLOOKUP(A:A,'2025 CEP List'!A:G,7,FALSE),0)</f>
        <v>0</v>
      </c>
      <c r="I270" s="165">
        <f t="shared" si="21"/>
        <v>0</v>
      </c>
      <c r="J270" s="165">
        <f t="shared" si="21"/>
        <v>0</v>
      </c>
      <c r="K270" s="165">
        <f t="shared" si="21"/>
        <v>0</v>
      </c>
      <c r="L270" s="165">
        <f t="shared" si="21"/>
        <v>0</v>
      </c>
      <c r="M270" s="165">
        <f t="shared" si="21"/>
        <v>0</v>
      </c>
    </row>
    <row r="271" spans="1:13" x14ac:dyDescent="0.25">
      <c r="A271" s="43" t="s">
        <v>244</v>
      </c>
      <c r="B271" s="95" t="s">
        <v>843</v>
      </c>
      <c r="D271" s="100" t="str">
        <f t="shared" si="20"/>
        <v>No</v>
      </c>
      <c r="E271" s="165">
        <v>0</v>
      </c>
      <c r="F271" s="165">
        <f>IFERROR(VLOOKUP(A:A,'2023 CEP List'!A:G,7,FALSE),0)</f>
        <v>0</v>
      </c>
      <c r="G271" s="165">
        <f>IFERROR(VLOOKUP(A:A,'2024 CEP List'!A:G,7,FALSE),0)</f>
        <v>0</v>
      </c>
      <c r="H271" s="165">
        <f>IFERROR(VLOOKUP(A:A,'2025 CEP List'!A:G,7,FALSE),0)</f>
        <v>0</v>
      </c>
      <c r="I271" s="165">
        <f t="shared" si="21"/>
        <v>0</v>
      </c>
      <c r="J271" s="165">
        <f t="shared" si="21"/>
        <v>0</v>
      </c>
      <c r="K271" s="165">
        <f t="shared" si="21"/>
        <v>0</v>
      </c>
      <c r="L271" s="165">
        <f t="shared" si="21"/>
        <v>0</v>
      </c>
      <c r="M271" s="165">
        <f t="shared" si="21"/>
        <v>0</v>
      </c>
    </row>
    <row r="272" spans="1:13" x14ac:dyDescent="0.25">
      <c r="A272" s="43" t="s">
        <v>245</v>
      </c>
      <c r="B272" s="95" t="s">
        <v>844</v>
      </c>
      <c r="D272" s="100" t="str">
        <f t="shared" si="20"/>
        <v>No</v>
      </c>
      <c r="E272" s="165">
        <v>0</v>
      </c>
      <c r="F272" s="165">
        <f>IFERROR(VLOOKUP(A:A,'2023 CEP List'!A:G,7,FALSE),0)</f>
        <v>0</v>
      </c>
      <c r="G272" s="165">
        <f>IFERROR(VLOOKUP(A:A,'2024 CEP List'!A:G,7,FALSE),0)</f>
        <v>0</v>
      </c>
      <c r="H272" s="165">
        <f>IFERROR(VLOOKUP(A:A,'2025 CEP List'!A:G,7,FALSE),0)</f>
        <v>0</v>
      </c>
      <c r="I272" s="165">
        <f t="shared" si="21"/>
        <v>0</v>
      </c>
      <c r="J272" s="165">
        <f t="shared" si="21"/>
        <v>0</v>
      </c>
      <c r="K272" s="165">
        <f t="shared" si="21"/>
        <v>0</v>
      </c>
      <c r="L272" s="165">
        <f t="shared" si="21"/>
        <v>0</v>
      </c>
      <c r="M272" s="165">
        <f t="shared" si="21"/>
        <v>0</v>
      </c>
    </row>
    <row r="273" spans="1:13" x14ac:dyDescent="0.25">
      <c r="A273" s="43" t="s">
        <v>247</v>
      </c>
      <c r="B273" s="95" t="s">
        <v>846</v>
      </c>
      <c r="D273" s="100" t="str">
        <f t="shared" si="20"/>
        <v>No</v>
      </c>
      <c r="E273" s="165">
        <v>0</v>
      </c>
      <c r="F273" s="165">
        <f>IFERROR(VLOOKUP(A:A,'2023 CEP List'!A:G,7,FALSE),0)</f>
        <v>0</v>
      </c>
      <c r="G273" s="165">
        <f>IFERROR(VLOOKUP(A:A,'2024 CEP List'!A:G,7,FALSE),0)</f>
        <v>0</v>
      </c>
      <c r="H273" s="165">
        <f>IFERROR(VLOOKUP(A:A,'2025 CEP List'!A:G,7,FALSE),0)</f>
        <v>0</v>
      </c>
      <c r="I273" s="165">
        <f t="shared" si="21"/>
        <v>0</v>
      </c>
      <c r="J273" s="165">
        <f t="shared" si="21"/>
        <v>0</v>
      </c>
      <c r="K273" s="165">
        <f t="shared" si="21"/>
        <v>0</v>
      </c>
      <c r="L273" s="165">
        <f t="shared" si="21"/>
        <v>0</v>
      </c>
      <c r="M273" s="165">
        <f t="shared" si="21"/>
        <v>0</v>
      </c>
    </row>
    <row r="274" spans="1:13" x14ac:dyDescent="0.25">
      <c r="A274" s="43" t="s">
        <v>248</v>
      </c>
      <c r="B274" s="95" t="s">
        <v>847</v>
      </c>
      <c r="D274" s="100" t="str">
        <f t="shared" si="20"/>
        <v>No</v>
      </c>
      <c r="E274" s="165">
        <v>0</v>
      </c>
      <c r="F274" s="165">
        <f>IFERROR(VLOOKUP(A:A,'2023 CEP List'!A:G,7,FALSE),0)</f>
        <v>0</v>
      </c>
      <c r="G274" s="165">
        <f>IFERROR(VLOOKUP(A:A,'2024 CEP List'!A:G,7,FALSE),0)</f>
        <v>0</v>
      </c>
      <c r="H274" s="165">
        <f>IFERROR(VLOOKUP(A:A,'2025 CEP List'!A:G,7,FALSE),0)</f>
        <v>0</v>
      </c>
      <c r="I274" s="165">
        <f t="shared" si="21"/>
        <v>0</v>
      </c>
      <c r="J274" s="165">
        <f t="shared" si="21"/>
        <v>0</v>
      </c>
      <c r="K274" s="165">
        <f t="shared" si="21"/>
        <v>0</v>
      </c>
      <c r="L274" s="165">
        <f t="shared" si="21"/>
        <v>0</v>
      </c>
      <c r="M274" s="165">
        <f t="shared" si="21"/>
        <v>0</v>
      </c>
    </row>
    <row r="275" spans="1:13" x14ac:dyDescent="0.25">
      <c r="A275" s="43" t="s">
        <v>534</v>
      </c>
      <c r="B275" s="95" t="s">
        <v>848</v>
      </c>
      <c r="D275" s="100" t="str">
        <f t="shared" si="20"/>
        <v>Yes</v>
      </c>
      <c r="E275" s="165">
        <v>0</v>
      </c>
      <c r="F275" s="165">
        <f>IFERROR(VLOOKUP(A:A,'2023 CEP List'!A:G,7,FALSE),0)</f>
        <v>0</v>
      </c>
      <c r="G275" s="165">
        <f>IFERROR(VLOOKUP(A:A,'2024 CEP List'!A:G,7,FALSE),0)</f>
        <v>0</v>
      </c>
      <c r="H275" s="165">
        <f>IFERROR(VLOOKUP(A:A,'2025 CEP List'!A:G,7,FALSE),0)</f>
        <v>0.64249999999999996</v>
      </c>
      <c r="I275" s="165">
        <f t="shared" si="21"/>
        <v>0.64249999999999996</v>
      </c>
      <c r="J275" s="165">
        <f t="shared" si="21"/>
        <v>0.64249999999999996</v>
      </c>
      <c r="K275" s="165">
        <f t="shared" si="21"/>
        <v>0.64249999999999996</v>
      </c>
      <c r="L275" s="165">
        <f t="shared" si="21"/>
        <v>0.64249999999999996</v>
      </c>
      <c r="M275" s="165">
        <f t="shared" si="21"/>
        <v>0.64249999999999996</v>
      </c>
    </row>
    <row r="276" spans="1:13" x14ac:dyDescent="0.25">
      <c r="A276" s="43" t="s">
        <v>249</v>
      </c>
      <c r="B276" s="95" t="s">
        <v>849</v>
      </c>
      <c r="D276" s="100" t="str">
        <f t="shared" si="20"/>
        <v>No</v>
      </c>
      <c r="E276" s="165">
        <v>0</v>
      </c>
      <c r="F276" s="165">
        <f>IFERROR(VLOOKUP(A:A,'2023 CEP List'!A:G,7,FALSE),0)</f>
        <v>0</v>
      </c>
      <c r="G276" s="165">
        <f>IFERROR(VLOOKUP(A:A,'2024 CEP List'!A:G,7,FALSE),0)</f>
        <v>0</v>
      </c>
      <c r="H276" s="165">
        <f>IFERROR(VLOOKUP(A:A,'2025 CEP List'!A:G,7,FALSE),0)</f>
        <v>0</v>
      </c>
      <c r="I276" s="165">
        <f t="shared" si="21"/>
        <v>0</v>
      </c>
      <c r="J276" s="165">
        <f t="shared" si="21"/>
        <v>0</v>
      </c>
      <c r="K276" s="165">
        <f t="shared" si="21"/>
        <v>0</v>
      </c>
      <c r="L276" s="165">
        <f t="shared" si="21"/>
        <v>0</v>
      </c>
      <c r="M276" s="165">
        <f t="shared" si="21"/>
        <v>0</v>
      </c>
    </row>
    <row r="277" spans="1:13" x14ac:dyDescent="0.25">
      <c r="A277" s="43" t="s">
        <v>535</v>
      </c>
      <c r="B277" s="95" t="s">
        <v>850</v>
      </c>
      <c r="C277" s="100">
        <v>2024</v>
      </c>
      <c r="D277" s="100" t="str">
        <f t="shared" si="20"/>
        <v>Yes</v>
      </c>
      <c r="E277" s="165">
        <v>0</v>
      </c>
      <c r="F277" s="165">
        <f>IFERROR(VLOOKUP(A:A,'2023 CEP List'!A:G,7,FALSE),0)</f>
        <v>0</v>
      </c>
      <c r="G277" s="165">
        <f>IFERROR(VLOOKUP(A:A,'2024 CEP List'!A:G,7,FALSE),0)</f>
        <v>0.60189999999999999</v>
      </c>
      <c r="H277" s="165">
        <f>IFERROR(VLOOKUP(A:A,'2025 CEP List'!A:G,7,FALSE),0)</f>
        <v>0.60189999999999999</v>
      </c>
      <c r="I277" s="165">
        <f t="shared" si="21"/>
        <v>0.60189999999999999</v>
      </c>
      <c r="J277" s="165">
        <f t="shared" si="21"/>
        <v>0.60189999999999999</v>
      </c>
      <c r="K277" s="165">
        <f t="shared" si="21"/>
        <v>0.60189999999999999</v>
      </c>
      <c r="L277" s="165">
        <f t="shared" si="21"/>
        <v>0.60189999999999999</v>
      </c>
      <c r="M277" s="165">
        <f t="shared" si="21"/>
        <v>0.60189999999999999</v>
      </c>
    </row>
    <row r="278" spans="1:13" x14ac:dyDescent="0.25">
      <c r="A278" s="43" t="s">
        <v>250</v>
      </c>
      <c r="B278" s="95" t="s">
        <v>851</v>
      </c>
      <c r="D278" s="100" t="str">
        <f t="shared" si="20"/>
        <v>No</v>
      </c>
      <c r="E278" s="165">
        <v>0</v>
      </c>
      <c r="F278" s="165">
        <f>IFERROR(VLOOKUP(A:A,'2023 CEP List'!A:G,7,FALSE),0)</f>
        <v>0</v>
      </c>
      <c r="G278" s="165">
        <f>IFERROR(VLOOKUP(A:A,'2024 CEP List'!A:G,7,FALSE),0)</f>
        <v>0</v>
      </c>
      <c r="H278" s="165">
        <f>IFERROR(VLOOKUP(A:A,'2025 CEP List'!A:G,7,FALSE),0)</f>
        <v>0</v>
      </c>
      <c r="I278" s="165">
        <f t="shared" si="21"/>
        <v>0</v>
      </c>
      <c r="J278" s="165">
        <f t="shared" si="21"/>
        <v>0</v>
      </c>
      <c r="K278" s="165">
        <f t="shared" si="21"/>
        <v>0</v>
      </c>
      <c r="L278" s="165">
        <f t="shared" si="21"/>
        <v>0</v>
      </c>
      <c r="M278" s="165">
        <f t="shared" si="21"/>
        <v>0</v>
      </c>
    </row>
    <row r="279" spans="1:13" x14ac:dyDescent="0.25">
      <c r="A279" s="43" t="s">
        <v>251</v>
      </c>
      <c r="B279" s="95" t="s">
        <v>852</v>
      </c>
      <c r="D279" s="100" t="str">
        <f t="shared" si="20"/>
        <v>No</v>
      </c>
      <c r="E279" s="165">
        <v>0</v>
      </c>
      <c r="F279" s="165">
        <f>IFERROR(VLOOKUP(A:A,'2023 CEP List'!A:G,7,FALSE),0)</f>
        <v>0</v>
      </c>
      <c r="G279" s="165">
        <f>IFERROR(VLOOKUP(A:A,'2024 CEP List'!A:G,7,FALSE),0)</f>
        <v>0</v>
      </c>
      <c r="H279" s="165">
        <f>IFERROR(VLOOKUP(A:A,'2025 CEP List'!A:G,7,FALSE),0)</f>
        <v>0</v>
      </c>
      <c r="I279" s="165">
        <f t="shared" si="21"/>
        <v>0</v>
      </c>
      <c r="J279" s="165">
        <f t="shared" si="21"/>
        <v>0</v>
      </c>
      <c r="K279" s="165">
        <f t="shared" si="21"/>
        <v>0</v>
      </c>
      <c r="L279" s="165">
        <f t="shared" si="21"/>
        <v>0</v>
      </c>
      <c r="M279" s="165">
        <f t="shared" si="21"/>
        <v>0</v>
      </c>
    </row>
    <row r="280" spans="1:13" x14ac:dyDescent="0.25">
      <c r="A280" s="43" t="s">
        <v>252</v>
      </c>
      <c r="B280" s="95" t="s">
        <v>853</v>
      </c>
      <c r="D280" s="100" t="str">
        <f t="shared" si="20"/>
        <v>No</v>
      </c>
      <c r="E280" s="165">
        <v>0</v>
      </c>
      <c r="F280" s="165">
        <f>IFERROR(VLOOKUP(A:A,'2023 CEP List'!A:G,7,FALSE),0)</f>
        <v>0</v>
      </c>
      <c r="G280" s="165">
        <f>IFERROR(VLOOKUP(A:A,'2024 CEP List'!A:G,7,FALSE),0)</f>
        <v>0</v>
      </c>
      <c r="H280" s="165">
        <f>IFERROR(VLOOKUP(A:A,'2025 CEP List'!A:G,7,FALSE),0)</f>
        <v>0</v>
      </c>
      <c r="I280" s="165">
        <f t="shared" si="21"/>
        <v>0</v>
      </c>
      <c r="J280" s="165">
        <f t="shared" si="21"/>
        <v>0</v>
      </c>
      <c r="K280" s="165">
        <f t="shared" si="21"/>
        <v>0</v>
      </c>
      <c r="L280" s="165">
        <f t="shared" si="21"/>
        <v>0</v>
      </c>
      <c r="M280" s="165">
        <f t="shared" si="21"/>
        <v>0</v>
      </c>
    </row>
    <row r="281" spans="1:13" x14ac:dyDescent="0.25">
      <c r="A281" s="43" t="s">
        <v>253</v>
      </c>
      <c r="B281" s="95" t="s">
        <v>854</v>
      </c>
      <c r="D281" s="100" t="str">
        <f t="shared" si="20"/>
        <v>No</v>
      </c>
      <c r="E281" s="165">
        <v>0</v>
      </c>
      <c r="F281" s="165">
        <f>IFERROR(VLOOKUP(A:A,'2023 CEP List'!A:G,7,FALSE),0)</f>
        <v>0</v>
      </c>
      <c r="G281" s="165">
        <f>IFERROR(VLOOKUP(A:A,'2024 CEP List'!A:G,7,FALSE),0)</f>
        <v>0</v>
      </c>
      <c r="H281" s="165">
        <f>IFERROR(VLOOKUP(A:A,'2025 CEP List'!A:G,7,FALSE),0)</f>
        <v>0</v>
      </c>
      <c r="I281" s="165">
        <f t="shared" si="21"/>
        <v>0</v>
      </c>
      <c r="J281" s="165">
        <f t="shared" si="21"/>
        <v>0</v>
      </c>
      <c r="K281" s="165">
        <f t="shared" si="21"/>
        <v>0</v>
      </c>
      <c r="L281" s="165">
        <f t="shared" si="21"/>
        <v>0</v>
      </c>
      <c r="M281" s="165">
        <f t="shared" si="21"/>
        <v>0</v>
      </c>
    </row>
    <row r="282" spans="1:13" x14ac:dyDescent="0.25">
      <c r="A282" s="43" t="s">
        <v>254</v>
      </c>
      <c r="B282" s="95" t="s">
        <v>855</v>
      </c>
      <c r="D282" s="100" t="str">
        <f t="shared" si="20"/>
        <v>No</v>
      </c>
      <c r="E282" s="165">
        <v>0</v>
      </c>
      <c r="F282" s="165">
        <f>IFERROR(VLOOKUP(A:A,'2023 CEP List'!A:G,7,FALSE),0)</f>
        <v>0</v>
      </c>
      <c r="G282" s="165">
        <f>IFERROR(VLOOKUP(A:A,'2024 CEP List'!A:G,7,FALSE),0)</f>
        <v>0</v>
      </c>
      <c r="H282" s="165">
        <f>IFERROR(VLOOKUP(A:A,'2025 CEP List'!A:G,7,FALSE),0)</f>
        <v>0</v>
      </c>
      <c r="I282" s="165">
        <f t="shared" si="21"/>
        <v>0</v>
      </c>
      <c r="J282" s="165">
        <f t="shared" si="21"/>
        <v>0</v>
      </c>
      <c r="K282" s="165">
        <f t="shared" si="21"/>
        <v>0</v>
      </c>
      <c r="L282" s="165">
        <f t="shared" si="21"/>
        <v>0</v>
      </c>
      <c r="M282" s="165">
        <f t="shared" si="21"/>
        <v>0</v>
      </c>
    </row>
    <row r="283" spans="1:13" x14ac:dyDescent="0.25">
      <c r="A283" s="43" t="s">
        <v>255</v>
      </c>
      <c r="B283" s="95" t="s">
        <v>856</v>
      </c>
      <c r="D283" s="100" t="str">
        <f t="shared" si="20"/>
        <v>No</v>
      </c>
      <c r="E283" s="165">
        <v>0</v>
      </c>
      <c r="F283" s="165">
        <f>IFERROR(VLOOKUP(A:A,'2023 CEP List'!A:G,7,FALSE),0)</f>
        <v>0</v>
      </c>
      <c r="G283" s="165">
        <f>IFERROR(VLOOKUP(A:A,'2024 CEP List'!A:G,7,FALSE),0)</f>
        <v>0</v>
      </c>
      <c r="H283" s="165">
        <f>IFERROR(VLOOKUP(A:A,'2025 CEP List'!A:G,7,FALSE),0)</f>
        <v>0</v>
      </c>
      <c r="I283" s="165">
        <f t="shared" si="21"/>
        <v>0</v>
      </c>
      <c r="J283" s="165">
        <f t="shared" si="21"/>
        <v>0</v>
      </c>
      <c r="K283" s="165">
        <f t="shared" si="21"/>
        <v>0</v>
      </c>
      <c r="L283" s="165">
        <f t="shared" si="21"/>
        <v>0</v>
      </c>
      <c r="M283" s="165">
        <f t="shared" si="21"/>
        <v>0</v>
      </c>
    </row>
    <row r="284" spans="1:13" x14ac:dyDescent="0.25">
      <c r="A284" s="43" t="s">
        <v>256</v>
      </c>
      <c r="B284" s="95" t="s">
        <v>857</v>
      </c>
      <c r="D284" s="100" t="str">
        <f t="shared" si="20"/>
        <v>No</v>
      </c>
      <c r="E284" s="165">
        <v>0</v>
      </c>
      <c r="F284" s="165">
        <f>IFERROR(VLOOKUP(A:A,'2023 CEP List'!A:G,7,FALSE),0)</f>
        <v>0</v>
      </c>
      <c r="G284" s="165">
        <f>IFERROR(VLOOKUP(A:A,'2024 CEP List'!A:G,7,FALSE),0)</f>
        <v>0</v>
      </c>
      <c r="H284" s="165">
        <f>IFERROR(VLOOKUP(A:A,'2025 CEP List'!A:G,7,FALSE),0)</f>
        <v>0</v>
      </c>
      <c r="I284" s="165">
        <f t="shared" ref="I284:M299" si="22">H284</f>
        <v>0</v>
      </c>
      <c r="J284" s="165">
        <f t="shared" si="22"/>
        <v>0</v>
      </c>
      <c r="K284" s="165">
        <f t="shared" si="22"/>
        <v>0</v>
      </c>
      <c r="L284" s="165">
        <f t="shared" si="22"/>
        <v>0</v>
      </c>
      <c r="M284" s="165">
        <f t="shared" si="22"/>
        <v>0</v>
      </c>
    </row>
    <row r="285" spans="1:13" x14ac:dyDescent="0.25">
      <c r="A285" s="43" t="s">
        <v>257</v>
      </c>
      <c r="B285" s="95" t="s">
        <v>858</v>
      </c>
      <c r="D285" s="100" t="str">
        <f t="shared" si="20"/>
        <v>No</v>
      </c>
      <c r="E285" s="165">
        <v>0</v>
      </c>
      <c r="F285" s="165">
        <f>IFERROR(VLOOKUP(A:A,'2023 CEP List'!A:G,7,FALSE),0)</f>
        <v>0</v>
      </c>
      <c r="G285" s="165">
        <f>IFERROR(VLOOKUP(A:A,'2024 CEP List'!A:G,7,FALSE),0)</f>
        <v>0</v>
      </c>
      <c r="H285" s="165">
        <f>IFERROR(VLOOKUP(A:A,'2025 CEP List'!A:G,7,FALSE),0)</f>
        <v>0</v>
      </c>
      <c r="I285" s="165">
        <f t="shared" si="22"/>
        <v>0</v>
      </c>
      <c r="J285" s="165">
        <f t="shared" si="22"/>
        <v>0</v>
      </c>
      <c r="K285" s="165">
        <f t="shared" si="22"/>
        <v>0</v>
      </c>
      <c r="L285" s="165">
        <f t="shared" si="22"/>
        <v>0</v>
      </c>
      <c r="M285" s="165">
        <f t="shared" si="22"/>
        <v>0</v>
      </c>
    </row>
    <row r="286" spans="1:13" x14ac:dyDescent="0.25">
      <c r="A286" s="43" t="s">
        <v>258</v>
      </c>
      <c r="B286" s="95" t="s">
        <v>859</v>
      </c>
      <c r="D286" s="100" t="str">
        <f t="shared" si="20"/>
        <v>No</v>
      </c>
      <c r="E286" s="165">
        <v>0</v>
      </c>
      <c r="F286" s="165">
        <f>IFERROR(VLOOKUP(A:A,'2023 CEP List'!A:G,7,FALSE),0)</f>
        <v>0</v>
      </c>
      <c r="G286" s="165">
        <f>IFERROR(VLOOKUP(A:A,'2024 CEP List'!A:G,7,FALSE),0)</f>
        <v>0</v>
      </c>
      <c r="H286" s="165">
        <f>IFERROR(VLOOKUP(A:A,'2025 CEP List'!A:G,7,FALSE),0)</f>
        <v>0</v>
      </c>
      <c r="I286" s="165">
        <f t="shared" si="22"/>
        <v>0</v>
      </c>
      <c r="J286" s="165">
        <f t="shared" si="22"/>
        <v>0</v>
      </c>
      <c r="K286" s="165">
        <f t="shared" si="22"/>
        <v>0</v>
      </c>
      <c r="L286" s="165">
        <f t="shared" si="22"/>
        <v>0</v>
      </c>
      <c r="M286" s="165">
        <f t="shared" si="22"/>
        <v>0</v>
      </c>
    </row>
    <row r="287" spans="1:13" x14ac:dyDescent="0.25">
      <c r="A287" s="43" t="s">
        <v>259</v>
      </c>
      <c r="B287" s="95" t="s">
        <v>860</v>
      </c>
      <c r="D287" s="100" t="str">
        <f t="shared" si="20"/>
        <v>No</v>
      </c>
      <c r="E287" s="165">
        <v>0</v>
      </c>
      <c r="F287" s="165">
        <f>IFERROR(VLOOKUP(A:A,'2023 CEP List'!A:G,7,FALSE),0)</f>
        <v>0</v>
      </c>
      <c r="G287" s="165">
        <f>IFERROR(VLOOKUP(A:A,'2024 CEP List'!A:G,7,FALSE),0)</f>
        <v>0</v>
      </c>
      <c r="H287" s="165">
        <f>IFERROR(VLOOKUP(A:A,'2025 CEP List'!A:G,7,FALSE),0)</f>
        <v>0</v>
      </c>
      <c r="I287" s="165">
        <f t="shared" si="22"/>
        <v>0</v>
      </c>
      <c r="J287" s="165">
        <f t="shared" si="22"/>
        <v>0</v>
      </c>
      <c r="K287" s="165">
        <f t="shared" si="22"/>
        <v>0</v>
      </c>
      <c r="L287" s="165">
        <f t="shared" si="22"/>
        <v>0</v>
      </c>
      <c r="M287" s="165">
        <f t="shared" si="22"/>
        <v>0</v>
      </c>
    </row>
    <row r="288" spans="1:13" x14ac:dyDescent="0.25">
      <c r="A288" s="43" t="s">
        <v>260</v>
      </c>
      <c r="B288" s="95" t="s">
        <v>861</v>
      </c>
      <c r="D288" s="100" t="str">
        <f t="shared" si="20"/>
        <v>No</v>
      </c>
      <c r="E288" s="165">
        <v>0</v>
      </c>
      <c r="F288" s="165">
        <f>IFERROR(VLOOKUP(A:A,'2023 CEP List'!A:G,7,FALSE),0)</f>
        <v>0</v>
      </c>
      <c r="G288" s="165">
        <f>IFERROR(VLOOKUP(A:A,'2024 CEP List'!A:G,7,FALSE),0)</f>
        <v>0</v>
      </c>
      <c r="H288" s="165">
        <f>IFERROR(VLOOKUP(A:A,'2025 CEP List'!A:G,7,FALSE),0)</f>
        <v>0</v>
      </c>
      <c r="I288" s="165">
        <f t="shared" si="22"/>
        <v>0</v>
      </c>
      <c r="J288" s="165">
        <f t="shared" si="22"/>
        <v>0</v>
      </c>
      <c r="K288" s="165">
        <f t="shared" si="22"/>
        <v>0</v>
      </c>
      <c r="L288" s="165">
        <f t="shared" si="22"/>
        <v>0</v>
      </c>
      <c r="M288" s="165">
        <f t="shared" si="22"/>
        <v>0</v>
      </c>
    </row>
    <row r="289" spans="1:13" x14ac:dyDescent="0.25">
      <c r="A289" s="43" t="s">
        <v>261</v>
      </c>
      <c r="B289" s="95" t="s">
        <v>862</v>
      </c>
      <c r="D289" s="100" t="str">
        <f t="shared" si="20"/>
        <v>Yes</v>
      </c>
      <c r="E289" s="165">
        <v>0.87749999999999995</v>
      </c>
      <c r="F289" s="165">
        <f>IFERROR(VLOOKUP(A:A,'2023 CEP List'!A:G,7,FALSE),0)</f>
        <v>0.82730000000000004</v>
      </c>
      <c r="G289" s="165">
        <f>IFERROR(VLOOKUP(A:A,'2024 CEP List'!A:G,7,FALSE),0)</f>
        <v>0.82730000000000004</v>
      </c>
      <c r="H289" s="165">
        <f>IFERROR(VLOOKUP(A:A,'2025 CEP List'!A:G,7,FALSE),0)</f>
        <v>0.82730000000000004</v>
      </c>
      <c r="I289" s="165">
        <f t="shared" si="22"/>
        <v>0.82730000000000004</v>
      </c>
      <c r="J289" s="165">
        <f t="shared" si="22"/>
        <v>0.82730000000000004</v>
      </c>
      <c r="K289" s="165">
        <f t="shared" si="22"/>
        <v>0.82730000000000004</v>
      </c>
      <c r="L289" s="165">
        <f t="shared" si="22"/>
        <v>0.82730000000000004</v>
      </c>
      <c r="M289" s="165">
        <f t="shared" si="22"/>
        <v>0.82730000000000004</v>
      </c>
    </row>
    <row r="290" spans="1:13" x14ac:dyDescent="0.25">
      <c r="A290" s="43" t="s">
        <v>262</v>
      </c>
      <c r="B290" s="95" t="s">
        <v>863</v>
      </c>
      <c r="D290" s="100" t="str">
        <f t="shared" si="20"/>
        <v>No</v>
      </c>
      <c r="E290" s="165">
        <v>0</v>
      </c>
      <c r="F290" s="165">
        <f>IFERROR(VLOOKUP(A:A,'2023 CEP List'!A:G,7,FALSE),0)</f>
        <v>0</v>
      </c>
      <c r="G290" s="165">
        <f>IFERROR(VLOOKUP(A:A,'2024 CEP List'!A:G,7,FALSE),0)</f>
        <v>0</v>
      </c>
      <c r="H290" s="165">
        <f>IFERROR(VLOOKUP(A:A,'2025 CEP List'!A:G,7,FALSE),0)</f>
        <v>0</v>
      </c>
      <c r="I290" s="165">
        <f t="shared" si="22"/>
        <v>0</v>
      </c>
      <c r="J290" s="165">
        <f t="shared" si="22"/>
        <v>0</v>
      </c>
      <c r="K290" s="165">
        <f t="shared" si="22"/>
        <v>0</v>
      </c>
      <c r="L290" s="165">
        <f t="shared" si="22"/>
        <v>0</v>
      </c>
      <c r="M290" s="165">
        <f t="shared" si="22"/>
        <v>0</v>
      </c>
    </row>
    <row r="291" spans="1:13" x14ac:dyDescent="0.25">
      <c r="A291" s="43" t="s">
        <v>263</v>
      </c>
      <c r="B291" s="95" t="s">
        <v>864</v>
      </c>
      <c r="D291" s="100" t="str">
        <f t="shared" si="20"/>
        <v>No</v>
      </c>
      <c r="E291" s="165">
        <v>0</v>
      </c>
      <c r="F291" s="165">
        <f>IFERROR(VLOOKUP(A:A,'2023 CEP List'!A:G,7,FALSE),0)</f>
        <v>0</v>
      </c>
      <c r="G291" s="165">
        <f>IFERROR(VLOOKUP(A:A,'2024 CEP List'!A:G,7,FALSE),0)</f>
        <v>0</v>
      </c>
      <c r="H291" s="165">
        <f>IFERROR(VLOOKUP(A:A,'2025 CEP List'!A:G,7,FALSE),0)</f>
        <v>0</v>
      </c>
      <c r="I291" s="165">
        <f t="shared" si="22"/>
        <v>0</v>
      </c>
      <c r="J291" s="165">
        <f t="shared" si="22"/>
        <v>0</v>
      </c>
      <c r="K291" s="165">
        <f t="shared" si="22"/>
        <v>0</v>
      </c>
      <c r="L291" s="165">
        <f t="shared" si="22"/>
        <v>0</v>
      </c>
      <c r="M291" s="165">
        <f t="shared" si="22"/>
        <v>0</v>
      </c>
    </row>
    <row r="292" spans="1:13" x14ac:dyDescent="0.25">
      <c r="A292" s="43" t="s">
        <v>264</v>
      </c>
      <c r="B292" s="95" t="s">
        <v>865</v>
      </c>
      <c r="D292" s="100" t="str">
        <f t="shared" si="20"/>
        <v>No</v>
      </c>
      <c r="E292" s="165">
        <v>0</v>
      </c>
      <c r="F292" s="165">
        <f>IFERROR(VLOOKUP(A:A,'2023 CEP List'!A:G,7,FALSE),0)</f>
        <v>0</v>
      </c>
      <c r="G292" s="165">
        <f>IFERROR(VLOOKUP(A:A,'2024 CEP List'!A:G,7,FALSE),0)</f>
        <v>0</v>
      </c>
      <c r="H292" s="165">
        <f>IFERROR(VLOOKUP(A:A,'2025 CEP List'!A:G,7,FALSE),0)</f>
        <v>0</v>
      </c>
      <c r="I292" s="165">
        <f t="shared" si="22"/>
        <v>0</v>
      </c>
      <c r="J292" s="165">
        <f t="shared" si="22"/>
        <v>0</v>
      </c>
      <c r="K292" s="165">
        <f t="shared" si="22"/>
        <v>0</v>
      </c>
      <c r="L292" s="165">
        <f t="shared" si="22"/>
        <v>0</v>
      </c>
      <c r="M292" s="165">
        <f t="shared" si="22"/>
        <v>0</v>
      </c>
    </row>
    <row r="293" spans="1:13" x14ac:dyDescent="0.25">
      <c r="A293" s="43" t="s">
        <v>265</v>
      </c>
      <c r="B293" s="95" t="s">
        <v>866</v>
      </c>
      <c r="D293" s="100" t="str">
        <f t="shared" si="20"/>
        <v>No</v>
      </c>
      <c r="E293" s="165">
        <v>0</v>
      </c>
      <c r="F293" s="165">
        <f>IFERROR(VLOOKUP(A:A,'2023 CEP List'!A:G,7,FALSE),0)</f>
        <v>0</v>
      </c>
      <c r="G293" s="165">
        <f>IFERROR(VLOOKUP(A:A,'2024 CEP List'!A:G,7,FALSE),0)</f>
        <v>0</v>
      </c>
      <c r="H293" s="165">
        <f>IFERROR(VLOOKUP(A:A,'2025 CEP List'!A:G,7,FALSE),0)</f>
        <v>0</v>
      </c>
      <c r="I293" s="165">
        <f t="shared" si="22"/>
        <v>0</v>
      </c>
      <c r="J293" s="165">
        <f t="shared" si="22"/>
        <v>0</v>
      </c>
      <c r="K293" s="165">
        <f t="shared" si="22"/>
        <v>0</v>
      </c>
      <c r="L293" s="165">
        <f t="shared" si="22"/>
        <v>0</v>
      </c>
      <c r="M293" s="165">
        <f t="shared" si="22"/>
        <v>0</v>
      </c>
    </row>
    <row r="294" spans="1:13" x14ac:dyDescent="0.25">
      <c r="A294" s="43" t="s">
        <v>266</v>
      </c>
      <c r="B294" s="95" t="s">
        <v>867</v>
      </c>
      <c r="D294" s="100" t="str">
        <f t="shared" si="20"/>
        <v>No</v>
      </c>
      <c r="E294" s="165">
        <v>0</v>
      </c>
      <c r="F294" s="165">
        <f>IFERROR(VLOOKUP(A:A,'2023 CEP List'!A:G,7,FALSE),0)</f>
        <v>0</v>
      </c>
      <c r="G294" s="165">
        <f>IFERROR(VLOOKUP(A:A,'2024 CEP List'!A:G,7,FALSE),0)</f>
        <v>0</v>
      </c>
      <c r="H294" s="165">
        <f>IFERROR(VLOOKUP(A:A,'2025 CEP List'!A:G,7,FALSE),0)</f>
        <v>0</v>
      </c>
      <c r="I294" s="165">
        <f t="shared" si="22"/>
        <v>0</v>
      </c>
      <c r="J294" s="165">
        <f t="shared" si="22"/>
        <v>0</v>
      </c>
      <c r="K294" s="165">
        <f t="shared" si="22"/>
        <v>0</v>
      </c>
      <c r="L294" s="165">
        <f t="shared" si="22"/>
        <v>0</v>
      </c>
      <c r="M294" s="165">
        <f t="shared" si="22"/>
        <v>0</v>
      </c>
    </row>
    <row r="295" spans="1:13" x14ac:dyDescent="0.25">
      <c r="A295" s="43" t="s">
        <v>267</v>
      </c>
      <c r="B295" s="95" t="s">
        <v>868</v>
      </c>
      <c r="D295" s="100" t="str">
        <f t="shared" si="20"/>
        <v>No</v>
      </c>
      <c r="E295" s="165">
        <v>0</v>
      </c>
      <c r="F295" s="165">
        <f>IFERROR(VLOOKUP(A:A,'2023 CEP List'!A:G,7,FALSE),0)</f>
        <v>0</v>
      </c>
      <c r="G295" s="165">
        <f>IFERROR(VLOOKUP(A:A,'2024 CEP List'!A:G,7,FALSE),0)</f>
        <v>0</v>
      </c>
      <c r="H295" s="165">
        <f>IFERROR(VLOOKUP(A:A,'2025 CEP List'!A:G,7,FALSE),0)</f>
        <v>0</v>
      </c>
      <c r="I295" s="165">
        <f t="shared" si="22"/>
        <v>0</v>
      </c>
      <c r="J295" s="165">
        <f t="shared" si="22"/>
        <v>0</v>
      </c>
      <c r="K295" s="165">
        <f t="shared" si="22"/>
        <v>0</v>
      </c>
      <c r="L295" s="165">
        <f t="shared" si="22"/>
        <v>0</v>
      </c>
      <c r="M295" s="165">
        <f t="shared" si="22"/>
        <v>0</v>
      </c>
    </row>
    <row r="296" spans="1:13" x14ac:dyDescent="0.25">
      <c r="A296" s="43" t="s">
        <v>268</v>
      </c>
      <c r="B296" s="95" t="s">
        <v>869</v>
      </c>
      <c r="D296" s="100" t="str">
        <f t="shared" si="20"/>
        <v>No</v>
      </c>
      <c r="E296" s="165">
        <v>0</v>
      </c>
      <c r="F296" s="165">
        <f>IFERROR(VLOOKUP(A:A,'2023 CEP List'!A:G,7,FALSE),0)</f>
        <v>0</v>
      </c>
      <c r="G296" s="165">
        <f>IFERROR(VLOOKUP(A:A,'2024 CEP List'!A:G,7,FALSE),0)</f>
        <v>0</v>
      </c>
      <c r="H296" s="165">
        <f>IFERROR(VLOOKUP(A:A,'2025 CEP List'!A:G,7,FALSE),0)</f>
        <v>0</v>
      </c>
      <c r="I296" s="165">
        <f t="shared" si="22"/>
        <v>0</v>
      </c>
      <c r="J296" s="165">
        <f t="shared" si="22"/>
        <v>0</v>
      </c>
      <c r="K296" s="165">
        <f t="shared" si="22"/>
        <v>0</v>
      </c>
      <c r="L296" s="165">
        <f t="shared" si="22"/>
        <v>0</v>
      </c>
      <c r="M296" s="165">
        <f t="shared" si="22"/>
        <v>0</v>
      </c>
    </row>
    <row r="297" spans="1:13" x14ac:dyDescent="0.25">
      <c r="A297" s="43" t="s">
        <v>269</v>
      </c>
      <c r="B297" s="95" t="s">
        <v>870</v>
      </c>
      <c r="D297" s="100" t="str">
        <f t="shared" si="20"/>
        <v>No</v>
      </c>
      <c r="E297" s="165">
        <v>0</v>
      </c>
      <c r="F297" s="165">
        <f>IFERROR(VLOOKUP(A:A,'2023 CEP List'!A:G,7,FALSE),0)</f>
        <v>0</v>
      </c>
      <c r="G297" s="165">
        <f>IFERROR(VLOOKUP(A:A,'2024 CEP List'!A:G,7,FALSE),0)</f>
        <v>0</v>
      </c>
      <c r="H297" s="165">
        <f>IFERROR(VLOOKUP(A:A,'2025 CEP List'!A:G,7,FALSE),0)</f>
        <v>0</v>
      </c>
      <c r="I297" s="165">
        <f t="shared" si="22"/>
        <v>0</v>
      </c>
      <c r="J297" s="165">
        <f t="shared" si="22"/>
        <v>0</v>
      </c>
      <c r="K297" s="165">
        <f t="shared" si="22"/>
        <v>0</v>
      </c>
      <c r="L297" s="165">
        <f t="shared" si="22"/>
        <v>0</v>
      </c>
      <c r="M297" s="165">
        <f t="shared" si="22"/>
        <v>0</v>
      </c>
    </row>
    <row r="298" spans="1:13" x14ac:dyDescent="0.25">
      <c r="A298" s="43" t="s">
        <v>270</v>
      </c>
      <c r="B298" s="95" t="s">
        <v>871</v>
      </c>
      <c r="D298" s="100" t="str">
        <f t="shared" si="20"/>
        <v>No</v>
      </c>
      <c r="E298" s="165">
        <v>0</v>
      </c>
      <c r="F298" s="165">
        <f>IFERROR(VLOOKUP(A:A,'2023 CEP List'!A:G,7,FALSE),0)</f>
        <v>0</v>
      </c>
      <c r="G298" s="165">
        <f>IFERROR(VLOOKUP(A:A,'2024 CEP List'!A:G,7,FALSE),0)</f>
        <v>0</v>
      </c>
      <c r="H298" s="165">
        <f>IFERROR(VLOOKUP(A:A,'2025 CEP List'!A:G,7,FALSE),0)</f>
        <v>0</v>
      </c>
      <c r="I298" s="165">
        <f t="shared" si="22"/>
        <v>0</v>
      </c>
      <c r="J298" s="165">
        <f t="shared" si="22"/>
        <v>0</v>
      </c>
      <c r="K298" s="165">
        <f t="shared" si="22"/>
        <v>0</v>
      </c>
      <c r="L298" s="165">
        <f t="shared" si="22"/>
        <v>0</v>
      </c>
      <c r="M298" s="165">
        <f t="shared" si="22"/>
        <v>0</v>
      </c>
    </row>
    <row r="299" spans="1:13" x14ac:dyDescent="0.25">
      <c r="A299" s="43" t="s">
        <v>271</v>
      </c>
      <c r="B299" s="95" t="s">
        <v>872</v>
      </c>
      <c r="D299" s="100" t="str">
        <f t="shared" si="20"/>
        <v>No</v>
      </c>
      <c r="E299" s="165">
        <v>0</v>
      </c>
      <c r="F299" s="165">
        <f>IFERROR(VLOOKUP(A:A,'2023 CEP List'!A:G,7,FALSE),0)</f>
        <v>0</v>
      </c>
      <c r="G299" s="165">
        <f>IFERROR(VLOOKUP(A:A,'2024 CEP List'!A:G,7,FALSE),0)</f>
        <v>0</v>
      </c>
      <c r="H299" s="165">
        <f>IFERROR(VLOOKUP(A:A,'2025 CEP List'!A:G,7,FALSE),0)</f>
        <v>0</v>
      </c>
      <c r="I299" s="165">
        <f t="shared" si="22"/>
        <v>0</v>
      </c>
      <c r="J299" s="165">
        <f t="shared" si="22"/>
        <v>0</v>
      </c>
      <c r="K299" s="165">
        <f t="shared" si="22"/>
        <v>0</v>
      </c>
      <c r="L299" s="165">
        <f t="shared" si="22"/>
        <v>0</v>
      </c>
      <c r="M299" s="165">
        <f t="shared" si="22"/>
        <v>0</v>
      </c>
    </row>
    <row r="300" spans="1:13" x14ac:dyDescent="0.25">
      <c r="A300" s="43" t="s">
        <v>272</v>
      </c>
      <c r="B300" s="95" t="s">
        <v>873</v>
      </c>
      <c r="D300" s="100" t="str">
        <f t="shared" si="20"/>
        <v>No</v>
      </c>
      <c r="E300" s="165">
        <v>0</v>
      </c>
      <c r="F300" s="165">
        <f>IFERROR(VLOOKUP(A:A,'2023 CEP List'!A:G,7,FALSE),0)</f>
        <v>0</v>
      </c>
      <c r="G300" s="165">
        <f>IFERROR(VLOOKUP(A:A,'2024 CEP List'!A:G,7,FALSE),0)</f>
        <v>0</v>
      </c>
      <c r="H300" s="165">
        <f>IFERROR(VLOOKUP(A:A,'2025 CEP List'!A:G,7,FALSE),0)</f>
        <v>0</v>
      </c>
      <c r="I300" s="165">
        <f t="shared" ref="I300:M315" si="23">H300</f>
        <v>0</v>
      </c>
      <c r="J300" s="165">
        <f t="shared" si="23"/>
        <v>0</v>
      </c>
      <c r="K300" s="165">
        <f t="shared" si="23"/>
        <v>0</v>
      </c>
      <c r="L300" s="165">
        <f t="shared" si="23"/>
        <v>0</v>
      </c>
      <c r="M300" s="165">
        <f t="shared" si="23"/>
        <v>0</v>
      </c>
    </row>
    <row r="301" spans="1:13" x14ac:dyDescent="0.25">
      <c r="A301" s="43" t="s">
        <v>273</v>
      </c>
      <c r="B301" s="95" t="s">
        <v>874</v>
      </c>
      <c r="D301" s="100" t="str">
        <f t="shared" si="20"/>
        <v>No</v>
      </c>
      <c r="E301" s="165">
        <v>0</v>
      </c>
      <c r="F301" s="165">
        <f>IFERROR(VLOOKUP(A:A,'2023 CEP List'!A:G,7,FALSE),0)</f>
        <v>0</v>
      </c>
      <c r="G301" s="165">
        <f>IFERROR(VLOOKUP(A:A,'2024 CEP List'!A:G,7,FALSE),0)</f>
        <v>0</v>
      </c>
      <c r="H301" s="165">
        <f>IFERROR(VLOOKUP(A:A,'2025 CEP List'!A:G,7,FALSE),0)</f>
        <v>0</v>
      </c>
      <c r="I301" s="165">
        <f t="shared" si="23"/>
        <v>0</v>
      </c>
      <c r="J301" s="165">
        <f t="shared" si="23"/>
        <v>0</v>
      </c>
      <c r="K301" s="165">
        <f t="shared" si="23"/>
        <v>0</v>
      </c>
      <c r="L301" s="165">
        <f t="shared" si="23"/>
        <v>0</v>
      </c>
      <c r="M301" s="165">
        <f t="shared" si="23"/>
        <v>0</v>
      </c>
    </row>
    <row r="302" spans="1:13" x14ac:dyDescent="0.25">
      <c r="A302" s="43" t="s">
        <v>536</v>
      </c>
      <c r="B302" s="95" t="s">
        <v>875</v>
      </c>
      <c r="D302" s="100" t="str">
        <f t="shared" si="20"/>
        <v>No</v>
      </c>
      <c r="E302" s="165">
        <v>0</v>
      </c>
      <c r="F302" s="165">
        <f>IFERROR(VLOOKUP(A:A,'2023 CEP List'!A:G,7,FALSE),0)</f>
        <v>0</v>
      </c>
      <c r="G302" s="165">
        <f>IFERROR(VLOOKUP(A:A,'2024 CEP List'!A:G,7,FALSE),0)</f>
        <v>0</v>
      </c>
      <c r="H302" s="165">
        <f>IFERROR(VLOOKUP(A:A,'2025 CEP List'!A:G,7,FALSE),0)</f>
        <v>0</v>
      </c>
      <c r="I302" s="165">
        <f t="shared" si="23"/>
        <v>0</v>
      </c>
      <c r="J302" s="165">
        <f t="shared" si="23"/>
        <v>0</v>
      </c>
      <c r="K302" s="165">
        <f t="shared" si="23"/>
        <v>0</v>
      </c>
      <c r="L302" s="165">
        <f t="shared" si="23"/>
        <v>0</v>
      </c>
      <c r="M302" s="165">
        <f t="shared" si="23"/>
        <v>0</v>
      </c>
    </row>
    <row r="303" spans="1:13" x14ac:dyDescent="0.25">
      <c r="A303" s="43" t="s">
        <v>274</v>
      </c>
      <c r="B303" s="95" t="s">
        <v>876</v>
      </c>
      <c r="D303" s="100" t="str">
        <f t="shared" si="20"/>
        <v>No</v>
      </c>
      <c r="E303" s="165">
        <v>0</v>
      </c>
      <c r="F303" s="165">
        <f>IFERROR(VLOOKUP(A:A,'2023 CEP List'!A:G,7,FALSE),0)</f>
        <v>0</v>
      </c>
      <c r="G303" s="165">
        <f>IFERROR(VLOOKUP(A:A,'2024 CEP List'!A:G,7,FALSE),0)</f>
        <v>0</v>
      </c>
      <c r="H303" s="165">
        <f>IFERROR(VLOOKUP(A:A,'2025 CEP List'!A:G,7,FALSE),0)</f>
        <v>0</v>
      </c>
      <c r="I303" s="165">
        <f t="shared" si="23"/>
        <v>0</v>
      </c>
      <c r="J303" s="165">
        <f t="shared" si="23"/>
        <v>0</v>
      </c>
      <c r="K303" s="165">
        <f t="shared" si="23"/>
        <v>0</v>
      </c>
      <c r="L303" s="165">
        <f t="shared" si="23"/>
        <v>0</v>
      </c>
      <c r="M303" s="165">
        <f t="shared" si="23"/>
        <v>0</v>
      </c>
    </row>
    <row r="304" spans="1:13" x14ac:dyDescent="0.25">
      <c r="A304" s="43" t="s">
        <v>275</v>
      </c>
      <c r="B304" s="95" t="s">
        <v>877</v>
      </c>
      <c r="D304" s="100" t="str">
        <f t="shared" si="20"/>
        <v>No</v>
      </c>
      <c r="E304" s="165">
        <v>0</v>
      </c>
      <c r="F304" s="165">
        <f>IFERROR(VLOOKUP(A:A,'2023 CEP List'!A:G,7,FALSE),0)</f>
        <v>0</v>
      </c>
      <c r="G304" s="165">
        <f>IFERROR(VLOOKUP(A:A,'2024 CEP List'!A:G,7,FALSE),0)</f>
        <v>0</v>
      </c>
      <c r="H304" s="165">
        <f>IFERROR(VLOOKUP(A:A,'2025 CEP List'!A:G,7,FALSE),0)</f>
        <v>0</v>
      </c>
      <c r="I304" s="165">
        <f t="shared" si="23"/>
        <v>0</v>
      </c>
      <c r="J304" s="165">
        <f t="shared" si="23"/>
        <v>0</v>
      </c>
      <c r="K304" s="165">
        <f t="shared" si="23"/>
        <v>0</v>
      </c>
      <c r="L304" s="165">
        <f t="shared" si="23"/>
        <v>0</v>
      </c>
      <c r="M304" s="165">
        <f t="shared" si="23"/>
        <v>0</v>
      </c>
    </row>
    <row r="305" spans="1:13" x14ac:dyDescent="0.25">
      <c r="A305" s="43" t="s">
        <v>276</v>
      </c>
      <c r="B305" s="95" t="s">
        <v>878</v>
      </c>
      <c r="D305" s="100" t="str">
        <f t="shared" si="20"/>
        <v>No</v>
      </c>
      <c r="E305" s="165">
        <v>0</v>
      </c>
      <c r="F305" s="165">
        <f>IFERROR(VLOOKUP(A:A,'2023 CEP List'!A:G,7,FALSE),0)</f>
        <v>0</v>
      </c>
      <c r="G305" s="165">
        <f>IFERROR(VLOOKUP(A:A,'2024 CEP List'!A:G,7,FALSE),0)</f>
        <v>0</v>
      </c>
      <c r="H305" s="165">
        <f>IFERROR(VLOOKUP(A:A,'2025 CEP List'!A:G,7,FALSE),0)</f>
        <v>0</v>
      </c>
      <c r="I305" s="165">
        <f t="shared" si="23"/>
        <v>0</v>
      </c>
      <c r="J305" s="165">
        <f t="shared" si="23"/>
        <v>0</v>
      </c>
      <c r="K305" s="165">
        <f t="shared" si="23"/>
        <v>0</v>
      </c>
      <c r="L305" s="165">
        <f t="shared" si="23"/>
        <v>0</v>
      </c>
      <c r="M305" s="165">
        <f t="shared" si="23"/>
        <v>0</v>
      </c>
    </row>
    <row r="306" spans="1:13" x14ac:dyDescent="0.25">
      <c r="A306" s="43" t="s">
        <v>277</v>
      </c>
      <c r="B306" s="95" t="s">
        <v>879</v>
      </c>
      <c r="D306" s="100" t="str">
        <f t="shared" si="20"/>
        <v>No</v>
      </c>
      <c r="E306" s="165">
        <v>0</v>
      </c>
      <c r="F306" s="165">
        <f>IFERROR(VLOOKUP(A:A,'2023 CEP List'!A:G,7,FALSE),0)</f>
        <v>0</v>
      </c>
      <c r="G306" s="165">
        <f>IFERROR(VLOOKUP(A:A,'2024 CEP List'!A:G,7,FALSE),0)</f>
        <v>0</v>
      </c>
      <c r="H306" s="165">
        <f>IFERROR(VLOOKUP(A:A,'2025 CEP List'!A:G,7,FALSE),0)</f>
        <v>0</v>
      </c>
      <c r="I306" s="165">
        <f t="shared" si="23"/>
        <v>0</v>
      </c>
      <c r="J306" s="165">
        <f t="shared" si="23"/>
        <v>0</v>
      </c>
      <c r="K306" s="165">
        <f t="shared" si="23"/>
        <v>0</v>
      </c>
      <c r="L306" s="165">
        <f t="shared" si="23"/>
        <v>0</v>
      </c>
      <c r="M306" s="165">
        <f t="shared" si="23"/>
        <v>0</v>
      </c>
    </row>
    <row r="307" spans="1:13" x14ac:dyDescent="0.25">
      <c r="A307" s="43" t="s">
        <v>278</v>
      </c>
      <c r="B307" s="95" t="s">
        <v>880</v>
      </c>
      <c r="D307" s="100" t="str">
        <f t="shared" si="20"/>
        <v>No</v>
      </c>
      <c r="E307" s="165">
        <v>0</v>
      </c>
      <c r="F307" s="165">
        <f>IFERROR(VLOOKUP(A:A,'2023 CEP List'!A:G,7,FALSE),0)</f>
        <v>0</v>
      </c>
      <c r="G307" s="165">
        <f>IFERROR(VLOOKUP(A:A,'2024 CEP List'!A:G,7,FALSE),0)</f>
        <v>0</v>
      </c>
      <c r="H307" s="165">
        <f>IFERROR(VLOOKUP(A:A,'2025 CEP List'!A:G,7,FALSE),0)</f>
        <v>0</v>
      </c>
      <c r="I307" s="165">
        <f t="shared" si="23"/>
        <v>0</v>
      </c>
      <c r="J307" s="165">
        <f t="shared" si="23"/>
        <v>0</v>
      </c>
      <c r="K307" s="165">
        <f t="shared" si="23"/>
        <v>0</v>
      </c>
      <c r="L307" s="165">
        <f t="shared" si="23"/>
        <v>0</v>
      </c>
      <c r="M307" s="165">
        <f t="shared" si="23"/>
        <v>0</v>
      </c>
    </row>
    <row r="308" spans="1:13" x14ac:dyDescent="0.25">
      <c r="A308" s="43" t="s">
        <v>279</v>
      </c>
      <c r="B308" s="95" t="s">
        <v>881</v>
      </c>
      <c r="D308" s="100" t="str">
        <f t="shared" si="20"/>
        <v>No</v>
      </c>
      <c r="E308" s="165">
        <v>0</v>
      </c>
      <c r="F308" s="165">
        <f>IFERROR(VLOOKUP(A:A,'2023 CEP List'!A:G,7,FALSE),0)</f>
        <v>0</v>
      </c>
      <c r="G308" s="165">
        <f>IFERROR(VLOOKUP(A:A,'2024 CEP List'!A:G,7,FALSE),0)</f>
        <v>0</v>
      </c>
      <c r="H308" s="165">
        <f>IFERROR(VLOOKUP(A:A,'2025 CEP List'!A:G,7,FALSE),0)</f>
        <v>0</v>
      </c>
      <c r="I308" s="165">
        <f t="shared" si="23"/>
        <v>0</v>
      </c>
      <c r="J308" s="165">
        <f t="shared" si="23"/>
        <v>0</v>
      </c>
      <c r="K308" s="165">
        <f t="shared" si="23"/>
        <v>0</v>
      </c>
      <c r="L308" s="165">
        <f t="shared" si="23"/>
        <v>0</v>
      </c>
      <c r="M308" s="165">
        <f t="shared" si="23"/>
        <v>0</v>
      </c>
    </row>
    <row r="309" spans="1:13" x14ac:dyDescent="0.25">
      <c r="A309" s="43" t="s">
        <v>537</v>
      </c>
      <c r="B309" s="95" t="s">
        <v>882</v>
      </c>
      <c r="D309" s="100" t="str">
        <f t="shared" si="20"/>
        <v>No</v>
      </c>
      <c r="E309" s="165">
        <v>0</v>
      </c>
      <c r="F309" s="165">
        <f>IFERROR(VLOOKUP(A:A,'2023 CEP List'!A:G,7,FALSE),0)</f>
        <v>0</v>
      </c>
      <c r="G309" s="165">
        <f>IFERROR(VLOOKUP(A:A,'2024 CEP List'!A:G,7,FALSE),0)</f>
        <v>0</v>
      </c>
      <c r="H309" s="165">
        <f>IFERROR(VLOOKUP(A:A,'2025 CEP List'!A:G,7,FALSE),0)</f>
        <v>0</v>
      </c>
      <c r="I309" s="165">
        <f t="shared" si="23"/>
        <v>0</v>
      </c>
      <c r="J309" s="165">
        <f t="shared" si="23"/>
        <v>0</v>
      </c>
      <c r="K309" s="165">
        <f t="shared" si="23"/>
        <v>0</v>
      </c>
      <c r="L309" s="165">
        <f t="shared" si="23"/>
        <v>0</v>
      </c>
      <c r="M309" s="165">
        <f t="shared" si="23"/>
        <v>0</v>
      </c>
    </row>
    <row r="310" spans="1:13" x14ac:dyDescent="0.25">
      <c r="A310" s="43" t="s">
        <v>280</v>
      </c>
      <c r="B310" s="95" t="s">
        <v>883</v>
      </c>
      <c r="D310" s="100" t="str">
        <f t="shared" si="20"/>
        <v>No</v>
      </c>
      <c r="E310" s="165">
        <v>0</v>
      </c>
      <c r="F310" s="165">
        <f>IFERROR(VLOOKUP(A:A,'2023 CEP List'!A:G,7,FALSE),0)</f>
        <v>0</v>
      </c>
      <c r="G310" s="165">
        <f>IFERROR(VLOOKUP(A:A,'2024 CEP List'!A:G,7,FALSE),0)</f>
        <v>0</v>
      </c>
      <c r="H310" s="165">
        <f>IFERROR(VLOOKUP(A:A,'2025 CEP List'!A:G,7,FALSE),0)</f>
        <v>0</v>
      </c>
      <c r="I310" s="165">
        <f t="shared" si="23"/>
        <v>0</v>
      </c>
      <c r="J310" s="165">
        <f t="shared" si="23"/>
        <v>0</v>
      </c>
      <c r="K310" s="165">
        <f t="shared" si="23"/>
        <v>0</v>
      </c>
      <c r="L310" s="165">
        <f t="shared" si="23"/>
        <v>0</v>
      </c>
      <c r="M310" s="165">
        <f t="shared" si="23"/>
        <v>0</v>
      </c>
    </row>
    <row r="311" spans="1:13" x14ac:dyDescent="0.25">
      <c r="A311" s="43" t="s">
        <v>281</v>
      </c>
      <c r="B311" s="95" t="s">
        <v>884</v>
      </c>
      <c r="C311" s="100">
        <v>2015</v>
      </c>
      <c r="D311" s="100" t="str">
        <f t="shared" si="20"/>
        <v>Yes</v>
      </c>
      <c r="E311" s="165">
        <v>0.68189999999999995</v>
      </c>
      <c r="F311" s="165">
        <f>IFERROR(VLOOKUP(A:A,'2023 CEP List'!A:G,7,FALSE),0)</f>
        <v>0.68189999999999995</v>
      </c>
      <c r="G311" s="165">
        <f>IFERROR(VLOOKUP(A:A,'2024 CEP List'!A:G,7,FALSE),0)</f>
        <v>0.68189999999999995</v>
      </c>
      <c r="H311" s="165">
        <f>IFERROR(VLOOKUP(A:A,'2025 CEP List'!A:G,7,FALSE),0)</f>
        <v>0.68189999999999995</v>
      </c>
      <c r="I311" s="165">
        <f t="shared" si="23"/>
        <v>0.68189999999999995</v>
      </c>
      <c r="J311" s="165">
        <f t="shared" si="23"/>
        <v>0.68189999999999995</v>
      </c>
      <c r="K311" s="165">
        <f t="shared" si="23"/>
        <v>0.68189999999999995</v>
      </c>
      <c r="L311" s="165">
        <f t="shared" si="23"/>
        <v>0.68189999999999995</v>
      </c>
      <c r="M311" s="165">
        <f t="shared" si="23"/>
        <v>0.68189999999999995</v>
      </c>
    </row>
    <row r="312" spans="1:13" x14ac:dyDescent="0.25">
      <c r="A312" s="43" t="s">
        <v>282</v>
      </c>
      <c r="B312" s="95" t="s">
        <v>885</v>
      </c>
      <c r="D312" s="100" t="str">
        <f t="shared" si="20"/>
        <v>No</v>
      </c>
      <c r="E312" s="165">
        <v>0</v>
      </c>
      <c r="F312" s="165">
        <f>IFERROR(VLOOKUP(A:A,'2023 CEP List'!A:G,7,FALSE),0)</f>
        <v>0</v>
      </c>
      <c r="G312" s="165">
        <f>IFERROR(VLOOKUP(A:A,'2024 CEP List'!A:G,7,FALSE),0)</f>
        <v>0</v>
      </c>
      <c r="H312" s="165">
        <f>IFERROR(VLOOKUP(A:A,'2025 CEP List'!A:G,7,FALSE),0)</f>
        <v>0</v>
      </c>
      <c r="I312" s="165">
        <f t="shared" si="23"/>
        <v>0</v>
      </c>
      <c r="J312" s="165">
        <f t="shared" si="23"/>
        <v>0</v>
      </c>
      <c r="K312" s="165">
        <f t="shared" si="23"/>
        <v>0</v>
      </c>
      <c r="L312" s="165">
        <f t="shared" si="23"/>
        <v>0</v>
      </c>
      <c r="M312" s="165">
        <f t="shared" si="23"/>
        <v>0</v>
      </c>
    </row>
    <row r="313" spans="1:13" x14ac:dyDescent="0.25">
      <c r="A313" s="43" t="s">
        <v>283</v>
      </c>
      <c r="B313" s="95" t="s">
        <v>886</v>
      </c>
      <c r="D313" s="100" t="str">
        <f t="shared" si="20"/>
        <v>No</v>
      </c>
      <c r="E313" s="165">
        <v>0</v>
      </c>
      <c r="F313" s="165">
        <f>IFERROR(VLOOKUP(A:A,'2023 CEP List'!A:G,7,FALSE),0)</f>
        <v>0</v>
      </c>
      <c r="G313" s="165">
        <f>IFERROR(VLOOKUP(A:A,'2024 CEP List'!A:G,7,FALSE),0)</f>
        <v>0</v>
      </c>
      <c r="H313" s="165">
        <f>IFERROR(VLOOKUP(A:A,'2025 CEP List'!A:G,7,FALSE),0)</f>
        <v>0</v>
      </c>
      <c r="I313" s="165">
        <f t="shared" si="23"/>
        <v>0</v>
      </c>
      <c r="J313" s="165">
        <f t="shared" si="23"/>
        <v>0</v>
      </c>
      <c r="K313" s="165">
        <f t="shared" si="23"/>
        <v>0</v>
      </c>
      <c r="L313" s="165">
        <f t="shared" si="23"/>
        <v>0</v>
      </c>
      <c r="M313" s="165">
        <f t="shared" si="23"/>
        <v>0</v>
      </c>
    </row>
    <row r="314" spans="1:13" x14ac:dyDescent="0.25">
      <c r="A314" s="43" t="s">
        <v>284</v>
      </c>
      <c r="B314" s="95" t="s">
        <v>887</v>
      </c>
      <c r="C314" s="95">
        <v>2018</v>
      </c>
      <c r="D314" s="100" t="str">
        <f t="shared" si="20"/>
        <v>No</v>
      </c>
      <c r="E314" s="165">
        <v>0.6119</v>
      </c>
      <c r="F314" s="165">
        <f>IFERROR(VLOOKUP(A:A,'2023 CEP List'!A:G,7,FALSE),0)</f>
        <v>0.6119</v>
      </c>
      <c r="G314" s="165">
        <f>IFERROR(VLOOKUP(A:A,'2024 CEP List'!A:G,7,FALSE),0)</f>
        <v>0</v>
      </c>
      <c r="H314" s="165">
        <f>IFERROR(VLOOKUP(A:A,'2025 CEP List'!A:G,7,FALSE),0)</f>
        <v>0</v>
      </c>
      <c r="I314" s="165">
        <f t="shared" si="23"/>
        <v>0</v>
      </c>
      <c r="J314" s="165">
        <f t="shared" si="23"/>
        <v>0</v>
      </c>
      <c r="K314" s="165">
        <f t="shared" si="23"/>
        <v>0</v>
      </c>
      <c r="L314" s="165">
        <f t="shared" si="23"/>
        <v>0</v>
      </c>
      <c r="M314" s="165">
        <f t="shared" si="23"/>
        <v>0</v>
      </c>
    </row>
    <row r="315" spans="1:13" x14ac:dyDescent="0.25">
      <c r="A315" s="43" t="s">
        <v>285</v>
      </c>
      <c r="B315" s="95" t="s">
        <v>888</v>
      </c>
      <c r="D315" s="100" t="str">
        <f t="shared" si="20"/>
        <v>No</v>
      </c>
      <c r="E315" s="165">
        <v>0</v>
      </c>
      <c r="F315" s="165">
        <f>IFERROR(VLOOKUP(A:A,'2023 CEP List'!A:G,7,FALSE),0)</f>
        <v>0</v>
      </c>
      <c r="G315" s="165">
        <f>IFERROR(VLOOKUP(A:A,'2024 CEP List'!A:G,7,FALSE),0)</f>
        <v>0</v>
      </c>
      <c r="H315" s="165">
        <f>IFERROR(VLOOKUP(A:A,'2025 CEP List'!A:G,7,FALSE),0)</f>
        <v>0</v>
      </c>
      <c r="I315" s="165">
        <f t="shared" si="23"/>
        <v>0</v>
      </c>
      <c r="J315" s="165">
        <f t="shared" si="23"/>
        <v>0</v>
      </c>
      <c r="K315" s="165">
        <f t="shared" si="23"/>
        <v>0</v>
      </c>
      <c r="L315" s="165">
        <f t="shared" si="23"/>
        <v>0</v>
      </c>
      <c r="M315" s="165">
        <f t="shared" si="23"/>
        <v>0</v>
      </c>
    </row>
    <row r="316" spans="1:13" x14ac:dyDescent="0.25">
      <c r="A316" s="43" t="s">
        <v>286</v>
      </c>
      <c r="B316" s="95" t="s">
        <v>889</v>
      </c>
      <c r="D316" s="100" t="str">
        <f t="shared" si="20"/>
        <v>No</v>
      </c>
      <c r="E316" s="165">
        <v>0</v>
      </c>
      <c r="F316" s="165">
        <f>IFERROR(VLOOKUP(A:A,'2023 CEP List'!A:G,7,FALSE),0)</f>
        <v>0</v>
      </c>
      <c r="G316" s="165">
        <f>IFERROR(VLOOKUP(A:A,'2024 CEP List'!A:G,7,FALSE),0)</f>
        <v>0</v>
      </c>
      <c r="H316" s="165">
        <f>IFERROR(VLOOKUP(A:A,'2025 CEP List'!A:G,7,FALSE),0)</f>
        <v>0</v>
      </c>
      <c r="I316" s="165">
        <f t="shared" ref="I316:M331" si="24">H316</f>
        <v>0</v>
      </c>
      <c r="J316" s="165">
        <f t="shared" si="24"/>
        <v>0</v>
      </c>
      <c r="K316" s="165">
        <f t="shared" si="24"/>
        <v>0</v>
      </c>
      <c r="L316" s="165">
        <f t="shared" si="24"/>
        <v>0</v>
      </c>
      <c r="M316" s="165">
        <f t="shared" si="24"/>
        <v>0</v>
      </c>
    </row>
    <row r="317" spans="1:13" x14ac:dyDescent="0.25">
      <c r="A317" s="43" t="s">
        <v>287</v>
      </c>
      <c r="B317" s="95" t="s">
        <v>890</v>
      </c>
      <c r="D317" s="100" t="str">
        <f t="shared" si="20"/>
        <v>No</v>
      </c>
      <c r="E317" s="165">
        <v>0</v>
      </c>
      <c r="F317" s="165">
        <f>IFERROR(VLOOKUP(A:A,'2023 CEP List'!A:G,7,FALSE),0)</f>
        <v>0</v>
      </c>
      <c r="G317" s="165">
        <f>IFERROR(VLOOKUP(A:A,'2024 CEP List'!A:G,7,FALSE),0)</f>
        <v>0</v>
      </c>
      <c r="H317" s="165">
        <f>IFERROR(VLOOKUP(A:A,'2025 CEP List'!A:G,7,FALSE),0)</f>
        <v>0</v>
      </c>
      <c r="I317" s="165">
        <f t="shared" si="24"/>
        <v>0</v>
      </c>
      <c r="J317" s="165">
        <f t="shared" si="24"/>
        <v>0</v>
      </c>
      <c r="K317" s="165">
        <f t="shared" si="24"/>
        <v>0</v>
      </c>
      <c r="L317" s="165">
        <f t="shared" si="24"/>
        <v>0</v>
      </c>
      <c r="M317" s="165">
        <f t="shared" si="24"/>
        <v>0</v>
      </c>
    </row>
    <row r="318" spans="1:13" x14ac:dyDescent="0.25">
      <c r="A318" s="43" t="s">
        <v>288</v>
      </c>
      <c r="B318" s="95" t="s">
        <v>891</v>
      </c>
      <c r="D318" s="100" t="str">
        <f t="shared" si="20"/>
        <v>No</v>
      </c>
      <c r="E318" s="165">
        <v>0</v>
      </c>
      <c r="F318" s="165">
        <f>IFERROR(VLOOKUP(A:A,'2023 CEP List'!A:G,7,FALSE),0)</f>
        <v>0</v>
      </c>
      <c r="G318" s="165">
        <f>IFERROR(VLOOKUP(A:A,'2024 CEP List'!A:G,7,FALSE),0)</f>
        <v>0</v>
      </c>
      <c r="H318" s="165">
        <f>IFERROR(VLOOKUP(A:A,'2025 CEP List'!A:G,7,FALSE),0)</f>
        <v>0</v>
      </c>
      <c r="I318" s="165">
        <f t="shared" si="24"/>
        <v>0</v>
      </c>
      <c r="J318" s="165">
        <f t="shared" si="24"/>
        <v>0</v>
      </c>
      <c r="K318" s="165">
        <f t="shared" si="24"/>
        <v>0</v>
      </c>
      <c r="L318" s="165">
        <f t="shared" si="24"/>
        <v>0</v>
      </c>
      <c r="M318" s="165">
        <f t="shared" si="24"/>
        <v>0</v>
      </c>
    </row>
    <row r="319" spans="1:13" x14ac:dyDescent="0.25">
      <c r="A319" s="43" t="s">
        <v>289</v>
      </c>
      <c r="B319" s="95" t="s">
        <v>892</v>
      </c>
      <c r="D319" s="100" t="str">
        <f t="shared" si="20"/>
        <v>No</v>
      </c>
      <c r="E319" s="165">
        <v>0</v>
      </c>
      <c r="F319" s="165">
        <f>IFERROR(VLOOKUP(A:A,'2023 CEP List'!A:G,7,FALSE),0)</f>
        <v>0</v>
      </c>
      <c r="G319" s="165">
        <f>IFERROR(VLOOKUP(A:A,'2024 CEP List'!A:G,7,FALSE),0)</f>
        <v>0</v>
      </c>
      <c r="H319" s="165">
        <f>IFERROR(VLOOKUP(A:A,'2025 CEP List'!A:G,7,FALSE),0)</f>
        <v>0</v>
      </c>
      <c r="I319" s="165">
        <f t="shared" si="24"/>
        <v>0</v>
      </c>
      <c r="J319" s="165">
        <f t="shared" si="24"/>
        <v>0</v>
      </c>
      <c r="K319" s="165">
        <f t="shared" si="24"/>
        <v>0</v>
      </c>
      <c r="L319" s="165">
        <f t="shared" si="24"/>
        <v>0</v>
      </c>
      <c r="M319" s="165">
        <f t="shared" si="24"/>
        <v>0</v>
      </c>
    </row>
    <row r="320" spans="1:13" x14ac:dyDescent="0.25">
      <c r="A320" s="43" t="s">
        <v>290</v>
      </c>
      <c r="B320" s="95" t="s">
        <v>893</v>
      </c>
      <c r="D320" s="100" t="str">
        <f t="shared" si="20"/>
        <v>No</v>
      </c>
      <c r="E320" s="165">
        <v>0</v>
      </c>
      <c r="F320" s="165">
        <f>IFERROR(VLOOKUP(A:A,'2023 CEP List'!A:G,7,FALSE),0)</f>
        <v>0</v>
      </c>
      <c r="G320" s="165">
        <f>IFERROR(VLOOKUP(A:A,'2024 CEP List'!A:G,7,FALSE),0)</f>
        <v>0</v>
      </c>
      <c r="H320" s="165">
        <f>IFERROR(VLOOKUP(A:A,'2025 CEP List'!A:G,7,FALSE),0)</f>
        <v>0</v>
      </c>
      <c r="I320" s="165">
        <f t="shared" si="24"/>
        <v>0</v>
      </c>
      <c r="J320" s="165">
        <f t="shared" si="24"/>
        <v>0</v>
      </c>
      <c r="K320" s="165">
        <f t="shared" si="24"/>
        <v>0</v>
      </c>
      <c r="L320" s="165">
        <f t="shared" si="24"/>
        <v>0</v>
      </c>
      <c r="M320" s="165">
        <f t="shared" si="24"/>
        <v>0</v>
      </c>
    </row>
    <row r="321" spans="1:13" x14ac:dyDescent="0.25">
      <c r="A321" s="43" t="s">
        <v>291</v>
      </c>
      <c r="B321" s="95" t="s">
        <v>894</v>
      </c>
      <c r="D321" s="100" t="str">
        <f t="shared" si="20"/>
        <v>No</v>
      </c>
      <c r="E321" s="165">
        <v>0</v>
      </c>
      <c r="F321" s="165">
        <f>IFERROR(VLOOKUP(A:A,'2023 CEP List'!A:G,7,FALSE),0)</f>
        <v>0</v>
      </c>
      <c r="G321" s="165">
        <f>IFERROR(VLOOKUP(A:A,'2024 CEP List'!A:G,7,FALSE),0)</f>
        <v>0</v>
      </c>
      <c r="H321" s="165">
        <f>IFERROR(VLOOKUP(A:A,'2025 CEP List'!A:G,7,FALSE),0)</f>
        <v>0</v>
      </c>
      <c r="I321" s="165">
        <f t="shared" si="24"/>
        <v>0</v>
      </c>
      <c r="J321" s="165">
        <f t="shared" si="24"/>
        <v>0</v>
      </c>
      <c r="K321" s="165">
        <f t="shared" si="24"/>
        <v>0</v>
      </c>
      <c r="L321" s="165">
        <f t="shared" si="24"/>
        <v>0</v>
      </c>
      <c r="M321" s="165">
        <f t="shared" si="24"/>
        <v>0</v>
      </c>
    </row>
    <row r="322" spans="1:13" x14ac:dyDescent="0.25">
      <c r="A322" s="43" t="s">
        <v>292</v>
      </c>
      <c r="B322" s="95" t="s">
        <v>895</v>
      </c>
      <c r="D322" s="100" t="str">
        <f t="shared" si="20"/>
        <v>No</v>
      </c>
      <c r="E322" s="165">
        <v>0</v>
      </c>
      <c r="F322" s="165">
        <f>IFERROR(VLOOKUP(A:A,'2023 CEP List'!A:G,7,FALSE),0)</f>
        <v>0</v>
      </c>
      <c r="G322" s="165">
        <f>IFERROR(VLOOKUP(A:A,'2024 CEP List'!A:G,7,FALSE),0)</f>
        <v>0</v>
      </c>
      <c r="H322" s="165">
        <f>IFERROR(VLOOKUP(A:A,'2025 CEP List'!A:G,7,FALSE),0)</f>
        <v>0</v>
      </c>
      <c r="I322" s="165">
        <f t="shared" si="24"/>
        <v>0</v>
      </c>
      <c r="J322" s="165">
        <f t="shared" si="24"/>
        <v>0</v>
      </c>
      <c r="K322" s="165">
        <f t="shared" si="24"/>
        <v>0</v>
      </c>
      <c r="L322" s="165">
        <f t="shared" si="24"/>
        <v>0</v>
      </c>
      <c r="M322" s="165">
        <f t="shared" si="24"/>
        <v>0</v>
      </c>
    </row>
    <row r="323" spans="1:13" x14ac:dyDescent="0.25">
      <c r="A323" s="43" t="s">
        <v>293</v>
      </c>
      <c r="B323" s="95" t="s">
        <v>896</v>
      </c>
      <c r="D323" s="100" t="str">
        <f t="shared" ref="D323:D386" si="25">IF(H323&gt;0,"Yes","No")</f>
        <v>No</v>
      </c>
      <c r="E323" s="165">
        <v>0</v>
      </c>
      <c r="F323" s="165">
        <f>IFERROR(VLOOKUP(A:A,'2023 CEP List'!A:G,7,FALSE),0)</f>
        <v>0</v>
      </c>
      <c r="G323" s="165">
        <f>IFERROR(VLOOKUP(A:A,'2024 CEP List'!A:G,7,FALSE),0)</f>
        <v>0</v>
      </c>
      <c r="H323" s="165">
        <f>IFERROR(VLOOKUP(A:A,'2025 CEP List'!A:G,7,FALSE),0)</f>
        <v>0</v>
      </c>
      <c r="I323" s="165">
        <f t="shared" si="24"/>
        <v>0</v>
      </c>
      <c r="J323" s="165">
        <f t="shared" si="24"/>
        <v>0</v>
      </c>
      <c r="K323" s="165">
        <f t="shared" si="24"/>
        <v>0</v>
      </c>
      <c r="L323" s="165">
        <f t="shared" si="24"/>
        <v>0</v>
      </c>
      <c r="M323" s="165">
        <f t="shared" si="24"/>
        <v>0</v>
      </c>
    </row>
    <row r="324" spans="1:13" x14ac:dyDescent="0.25">
      <c r="A324" s="43" t="s">
        <v>294</v>
      </c>
      <c r="B324" s="95" t="s">
        <v>897</v>
      </c>
      <c r="D324" s="100" t="str">
        <f t="shared" si="25"/>
        <v>No</v>
      </c>
      <c r="E324" s="165">
        <v>0</v>
      </c>
      <c r="F324" s="165">
        <f>IFERROR(VLOOKUP(A:A,'2023 CEP List'!A:G,7,FALSE),0)</f>
        <v>0</v>
      </c>
      <c r="G324" s="165">
        <f>IFERROR(VLOOKUP(A:A,'2024 CEP List'!A:G,7,FALSE),0)</f>
        <v>0</v>
      </c>
      <c r="H324" s="165">
        <f>IFERROR(VLOOKUP(A:A,'2025 CEP List'!A:G,7,FALSE),0)</f>
        <v>0</v>
      </c>
      <c r="I324" s="165">
        <f t="shared" si="24"/>
        <v>0</v>
      </c>
      <c r="J324" s="165">
        <f t="shared" si="24"/>
        <v>0</v>
      </c>
      <c r="K324" s="165">
        <f t="shared" si="24"/>
        <v>0</v>
      </c>
      <c r="L324" s="165">
        <f t="shared" si="24"/>
        <v>0</v>
      </c>
      <c r="M324" s="165">
        <f t="shared" si="24"/>
        <v>0</v>
      </c>
    </row>
    <row r="325" spans="1:13" x14ac:dyDescent="0.25">
      <c r="A325" s="43" t="s">
        <v>295</v>
      </c>
      <c r="B325" s="95" t="s">
        <v>898</v>
      </c>
      <c r="C325" s="95">
        <v>2020</v>
      </c>
      <c r="D325" s="100" t="str">
        <f t="shared" si="25"/>
        <v>Yes</v>
      </c>
      <c r="E325" s="165">
        <v>0.70499999999999996</v>
      </c>
      <c r="F325" s="165">
        <f>IFERROR(VLOOKUP(A:A,'2023 CEP List'!A:G,7,FALSE),0)</f>
        <v>0.70499999999999996</v>
      </c>
      <c r="G325" s="165">
        <f>IFERROR(VLOOKUP(A:A,'2024 CEP List'!A:G,7,FALSE),0)</f>
        <v>0.70499999999999996</v>
      </c>
      <c r="H325" s="165">
        <f>IFERROR(VLOOKUP(A:A,'2025 CEP List'!A:G,7,FALSE),0)</f>
        <v>0.70499999999999996</v>
      </c>
      <c r="I325" s="165">
        <f t="shared" si="24"/>
        <v>0.70499999999999996</v>
      </c>
      <c r="J325" s="165">
        <f t="shared" si="24"/>
        <v>0.70499999999999996</v>
      </c>
      <c r="K325" s="165">
        <f t="shared" si="24"/>
        <v>0.70499999999999996</v>
      </c>
      <c r="L325" s="165">
        <f t="shared" si="24"/>
        <v>0.70499999999999996</v>
      </c>
      <c r="M325" s="165">
        <f t="shared" si="24"/>
        <v>0.70499999999999996</v>
      </c>
    </row>
    <row r="326" spans="1:13" x14ac:dyDescent="0.25">
      <c r="A326" s="43" t="s">
        <v>296</v>
      </c>
      <c r="B326" s="95" t="s">
        <v>899</v>
      </c>
      <c r="C326" s="100">
        <v>2015</v>
      </c>
      <c r="D326" s="100" t="str">
        <f t="shared" si="25"/>
        <v>No</v>
      </c>
      <c r="E326" s="165">
        <v>0</v>
      </c>
      <c r="F326" s="165">
        <f>IFERROR(VLOOKUP(A:A,'2023 CEP List'!A:G,7,FALSE),0)</f>
        <v>1.0269999999999999</v>
      </c>
      <c r="G326" s="165">
        <f>IFERROR(VLOOKUP(A:A,'2024 CEP List'!A:G,7,FALSE),0)</f>
        <v>0</v>
      </c>
      <c r="H326" s="165">
        <f>IFERROR(VLOOKUP(A:A,'2025 CEP List'!A:G,7,FALSE),0)</f>
        <v>0</v>
      </c>
      <c r="I326" s="165">
        <f t="shared" si="24"/>
        <v>0</v>
      </c>
      <c r="J326" s="165">
        <f t="shared" si="24"/>
        <v>0</v>
      </c>
      <c r="K326" s="165">
        <f t="shared" si="24"/>
        <v>0</v>
      </c>
      <c r="L326" s="165">
        <f t="shared" si="24"/>
        <v>0</v>
      </c>
      <c r="M326" s="165">
        <f t="shared" si="24"/>
        <v>0</v>
      </c>
    </row>
    <row r="327" spans="1:13" x14ac:dyDescent="0.25">
      <c r="A327" s="43" t="s">
        <v>297</v>
      </c>
      <c r="B327" s="95" t="s">
        <v>900</v>
      </c>
      <c r="D327" s="100" t="str">
        <f t="shared" si="25"/>
        <v>No</v>
      </c>
      <c r="E327" s="165">
        <v>0</v>
      </c>
      <c r="F327" s="165">
        <f>IFERROR(VLOOKUP(A:A,'2023 CEP List'!A:G,7,FALSE),0)</f>
        <v>0</v>
      </c>
      <c r="G327" s="165">
        <f>IFERROR(VLOOKUP(A:A,'2024 CEP List'!A:G,7,FALSE),0)</f>
        <v>0</v>
      </c>
      <c r="H327" s="165">
        <f>IFERROR(VLOOKUP(A:A,'2025 CEP List'!A:G,7,FALSE),0)</f>
        <v>0</v>
      </c>
      <c r="I327" s="165">
        <f t="shared" si="24"/>
        <v>0</v>
      </c>
      <c r="J327" s="165">
        <f t="shared" si="24"/>
        <v>0</v>
      </c>
      <c r="K327" s="165">
        <f t="shared" si="24"/>
        <v>0</v>
      </c>
      <c r="L327" s="165">
        <f t="shared" si="24"/>
        <v>0</v>
      </c>
      <c r="M327" s="165">
        <f t="shared" si="24"/>
        <v>0</v>
      </c>
    </row>
    <row r="328" spans="1:13" x14ac:dyDescent="0.25">
      <c r="A328" s="43" t="s">
        <v>538</v>
      </c>
      <c r="B328" s="95" t="s">
        <v>901</v>
      </c>
      <c r="D328" s="100" t="str">
        <f t="shared" si="25"/>
        <v>No</v>
      </c>
      <c r="E328" s="165">
        <v>0</v>
      </c>
      <c r="F328" s="165">
        <f>IFERROR(VLOOKUP(A:A,'2023 CEP List'!A:G,7,FALSE),0)</f>
        <v>0</v>
      </c>
      <c r="G328" s="165">
        <f>IFERROR(VLOOKUP(A:A,'2024 CEP List'!A:G,7,FALSE),0)</f>
        <v>0</v>
      </c>
      <c r="H328" s="165">
        <f>IFERROR(VLOOKUP(A:A,'2025 CEP List'!A:G,7,FALSE),0)</f>
        <v>0</v>
      </c>
      <c r="I328" s="165">
        <f t="shared" si="24"/>
        <v>0</v>
      </c>
      <c r="J328" s="165">
        <f t="shared" si="24"/>
        <v>0</v>
      </c>
      <c r="K328" s="165">
        <f t="shared" si="24"/>
        <v>0</v>
      </c>
      <c r="L328" s="165">
        <f t="shared" si="24"/>
        <v>0</v>
      </c>
      <c r="M328" s="165">
        <f t="shared" si="24"/>
        <v>0</v>
      </c>
    </row>
    <row r="329" spans="1:13" x14ac:dyDescent="0.25">
      <c r="A329" s="43" t="s">
        <v>539</v>
      </c>
      <c r="B329" s="95" t="s">
        <v>902</v>
      </c>
      <c r="D329" s="100" t="str">
        <f t="shared" si="25"/>
        <v>No</v>
      </c>
      <c r="E329" s="165">
        <v>0</v>
      </c>
      <c r="F329" s="165">
        <f>IFERROR(VLOOKUP(A:A,'2023 CEP List'!A:G,7,FALSE),0)</f>
        <v>0</v>
      </c>
      <c r="G329" s="165">
        <f>IFERROR(VLOOKUP(A:A,'2024 CEP List'!A:G,7,FALSE),0)</f>
        <v>0</v>
      </c>
      <c r="H329" s="165">
        <f>IFERROR(VLOOKUP(A:A,'2025 CEP List'!A:G,7,FALSE),0)</f>
        <v>0</v>
      </c>
      <c r="I329" s="165">
        <f t="shared" si="24"/>
        <v>0</v>
      </c>
      <c r="J329" s="165">
        <f t="shared" si="24"/>
        <v>0</v>
      </c>
      <c r="K329" s="165">
        <f t="shared" si="24"/>
        <v>0</v>
      </c>
      <c r="L329" s="165">
        <f t="shared" si="24"/>
        <v>0</v>
      </c>
      <c r="M329" s="165">
        <f t="shared" si="24"/>
        <v>0</v>
      </c>
    </row>
    <row r="330" spans="1:13" x14ac:dyDescent="0.25">
      <c r="A330" s="43" t="s">
        <v>298</v>
      </c>
      <c r="B330" s="95" t="s">
        <v>903</v>
      </c>
      <c r="D330" s="100" t="str">
        <f t="shared" si="25"/>
        <v>No</v>
      </c>
      <c r="E330" s="165">
        <v>0</v>
      </c>
      <c r="F330" s="165">
        <f>IFERROR(VLOOKUP(A:A,'2023 CEP List'!A:G,7,FALSE),0)</f>
        <v>0</v>
      </c>
      <c r="G330" s="165">
        <f>IFERROR(VLOOKUP(A:A,'2024 CEP List'!A:G,7,FALSE),0)</f>
        <v>0</v>
      </c>
      <c r="H330" s="165">
        <f>IFERROR(VLOOKUP(A:A,'2025 CEP List'!A:G,7,FALSE),0)</f>
        <v>0</v>
      </c>
      <c r="I330" s="165">
        <f t="shared" si="24"/>
        <v>0</v>
      </c>
      <c r="J330" s="165">
        <f t="shared" si="24"/>
        <v>0</v>
      </c>
      <c r="K330" s="165">
        <f t="shared" si="24"/>
        <v>0</v>
      </c>
      <c r="L330" s="165">
        <f t="shared" si="24"/>
        <v>0</v>
      </c>
      <c r="M330" s="165">
        <f t="shared" si="24"/>
        <v>0</v>
      </c>
    </row>
    <row r="331" spans="1:13" x14ac:dyDescent="0.25">
      <c r="A331" s="43" t="s">
        <v>299</v>
      </c>
      <c r="B331" s="95" t="s">
        <v>904</v>
      </c>
      <c r="D331" s="100" t="str">
        <f t="shared" si="25"/>
        <v>No</v>
      </c>
      <c r="E331" s="165">
        <v>0</v>
      </c>
      <c r="F331" s="165">
        <f>IFERROR(VLOOKUP(A:A,'2023 CEP List'!A:G,7,FALSE),0)</f>
        <v>0</v>
      </c>
      <c r="G331" s="165">
        <f>IFERROR(VLOOKUP(A:A,'2024 CEP List'!A:G,7,FALSE),0)</f>
        <v>0</v>
      </c>
      <c r="H331" s="165">
        <f>IFERROR(VLOOKUP(A:A,'2025 CEP List'!A:G,7,FALSE),0)</f>
        <v>0</v>
      </c>
      <c r="I331" s="165">
        <f t="shared" si="24"/>
        <v>0</v>
      </c>
      <c r="J331" s="165">
        <f t="shared" si="24"/>
        <v>0</v>
      </c>
      <c r="K331" s="165">
        <f t="shared" si="24"/>
        <v>0</v>
      </c>
      <c r="L331" s="165">
        <f t="shared" si="24"/>
        <v>0</v>
      </c>
      <c r="M331" s="165">
        <f t="shared" si="24"/>
        <v>0</v>
      </c>
    </row>
    <row r="332" spans="1:13" x14ac:dyDescent="0.25">
      <c r="A332" s="43" t="s">
        <v>540</v>
      </c>
      <c r="B332" s="95" t="s">
        <v>905</v>
      </c>
      <c r="D332" s="100" t="str">
        <f t="shared" si="25"/>
        <v>No</v>
      </c>
      <c r="E332" s="165">
        <v>0</v>
      </c>
      <c r="F332" s="165">
        <f>IFERROR(VLOOKUP(A:A,'2023 CEP List'!A:G,7,FALSE),0)</f>
        <v>0</v>
      </c>
      <c r="G332" s="165">
        <f>IFERROR(VLOOKUP(A:A,'2024 CEP List'!A:G,7,FALSE),0)</f>
        <v>0</v>
      </c>
      <c r="H332" s="165">
        <f>IFERROR(VLOOKUP(A:A,'2025 CEP List'!A:G,7,FALSE),0)</f>
        <v>0</v>
      </c>
      <c r="I332" s="165">
        <f t="shared" ref="I332:M347" si="26">H332</f>
        <v>0</v>
      </c>
      <c r="J332" s="165">
        <f t="shared" si="26"/>
        <v>0</v>
      </c>
      <c r="K332" s="165">
        <f t="shared" si="26"/>
        <v>0</v>
      </c>
      <c r="L332" s="165">
        <f t="shared" si="26"/>
        <v>0</v>
      </c>
      <c r="M332" s="165">
        <f t="shared" si="26"/>
        <v>0</v>
      </c>
    </row>
    <row r="333" spans="1:13" x14ac:dyDescent="0.25">
      <c r="A333" s="43" t="s">
        <v>541</v>
      </c>
      <c r="B333" s="95" t="s">
        <v>906</v>
      </c>
      <c r="D333" s="100" t="str">
        <f t="shared" si="25"/>
        <v>No</v>
      </c>
      <c r="E333" s="165">
        <v>0</v>
      </c>
      <c r="F333" s="165">
        <f>IFERROR(VLOOKUP(A:A,'2023 CEP List'!A:G,7,FALSE),0)</f>
        <v>0</v>
      </c>
      <c r="G333" s="165">
        <f>IFERROR(VLOOKUP(A:A,'2024 CEP List'!A:G,7,FALSE),0)</f>
        <v>0</v>
      </c>
      <c r="H333" s="165">
        <f>IFERROR(VLOOKUP(A:A,'2025 CEP List'!A:G,7,FALSE),0)</f>
        <v>0</v>
      </c>
      <c r="I333" s="165">
        <f t="shared" si="26"/>
        <v>0</v>
      </c>
      <c r="J333" s="165">
        <f t="shared" si="26"/>
        <v>0</v>
      </c>
      <c r="K333" s="165">
        <f t="shared" si="26"/>
        <v>0</v>
      </c>
      <c r="L333" s="165">
        <f t="shared" si="26"/>
        <v>0</v>
      </c>
      <c r="M333" s="165">
        <f t="shared" si="26"/>
        <v>0</v>
      </c>
    </row>
    <row r="334" spans="1:13" x14ac:dyDescent="0.25">
      <c r="A334" s="43" t="s">
        <v>300</v>
      </c>
      <c r="B334" s="95" t="s">
        <v>907</v>
      </c>
      <c r="D334" s="100" t="str">
        <f t="shared" si="25"/>
        <v>No</v>
      </c>
      <c r="E334" s="165">
        <v>0</v>
      </c>
      <c r="F334" s="165">
        <f>IFERROR(VLOOKUP(A:A,'2023 CEP List'!A:G,7,FALSE),0)</f>
        <v>0</v>
      </c>
      <c r="G334" s="165">
        <f>IFERROR(VLOOKUP(A:A,'2024 CEP List'!A:G,7,FALSE),0)</f>
        <v>0</v>
      </c>
      <c r="H334" s="165">
        <f>IFERROR(VLOOKUP(A:A,'2025 CEP List'!A:G,7,FALSE),0)</f>
        <v>0</v>
      </c>
      <c r="I334" s="165">
        <f t="shared" si="26"/>
        <v>0</v>
      </c>
      <c r="J334" s="165">
        <f t="shared" si="26"/>
        <v>0</v>
      </c>
      <c r="K334" s="165">
        <f t="shared" si="26"/>
        <v>0</v>
      </c>
      <c r="L334" s="165">
        <f t="shared" si="26"/>
        <v>0</v>
      </c>
      <c r="M334" s="165">
        <f t="shared" si="26"/>
        <v>0</v>
      </c>
    </row>
    <row r="335" spans="1:13" x14ac:dyDescent="0.25">
      <c r="A335" s="43" t="s">
        <v>542</v>
      </c>
      <c r="B335" s="95" t="s">
        <v>908</v>
      </c>
      <c r="D335" s="100" t="str">
        <f t="shared" si="25"/>
        <v>No</v>
      </c>
      <c r="E335" s="165">
        <v>0</v>
      </c>
      <c r="F335" s="165">
        <f>IFERROR(VLOOKUP(A:A,'2023 CEP List'!A:G,7,FALSE),0)</f>
        <v>0</v>
      </c>
      <c r="G335" s="165">
        <f>IFERROR(VLOOKUP(A:A,'2024 CEP List'!A:G,7,FALSE),0)</f>
        <v>0</v>
      </c>
      <c r="H335" s="165">
        <f>IFERROR(VLOOKUP(A:A,'2025 CEP List'!A:G,7,FALSE),0)</f>
        <v>0</v>
      </c>
      <c r="I335" s="165">
        <f t="shared" si="26"/>
        <v>0</v>
      </c>
      <c r="J335" s="165">
        <f t="shared" si="26"/>
        <v>0</v>
      </c>
      <c r="K335" s="165">
        <f t="shared" si="26"/>
        <v>0</v>
      </c>
      <c r="L335" s="165">
        <f t="shared" si="26"/>
        <v>0</v>
      </c>
      <c r="M335" s="165">
        <f t="shared" si="26"/>
        <v>0</v>
      </c>
    </row>
    <row r="336" spans="1:13" x14ac:dyDescent="0.25">
      <c r="A336" s="43" t="s">
        <v>301</v>
      </c>
      <c r="B336" s="95" t="s">
        <v>909</v>
      </c>
      <c r="D336" s="100" t="str">
        <f t="shared" si="25"/>
        <v>No</v>
      </c>
      <c r="E336" s="165">
        <v>0</v>
      </c>
      <c r="F336" s="165">
        <f>IFERROR(VLOOKUP(A:A,'2023 CEP List'!A:G,7,FALSE),0)</f>
        <v>0</v>
      </c>
      <c r="G336" s="165">
        <f>IFERROR(VLOOKUP(A:A,'2024 CEP List'!A:G,7,FALSE),0)</f>
        <v>0</v>
      </c>
      <c r="H336" s="165">
        <f>IFERROR(VLOOKUP(A:A,'2025 CEP List'!A:G,7,FALSE),0)</f>
        <v>0</v>
      </c>
      <c r="I336" s="165">
        <f t="shared" si="26"/>
        <v>0</v>
      </c>
      <c r="J336" s="165">
        <f t="shared" si="26"/>
        <v>0</v>
      </c>
      <c r="K336" s="165">
        <f t="shared" si="26"/>
        <v>0</v>
      </c>
      <c r="L336" s="165">
        <f t="shared" si="26"/>
        <v>0</v>
      </c>
      <c r="M336" s="165">
        <f t="shared" si="26"/>
        <v>0</v>
      </c>
    </row>
    <row r="337" spans="1:13" x14ac:dyDescent="0.25">
      <c r="A337" s="43" t="s">
        <v>302</v>
      </c>
      <c r="B337" s="95" t="s">
        <v>910</v>
      </c>
      <c r="D337" s="100" t="str">
        <f t="shared" si="25"/>
        <v>No</v>
      </c>
      <c r="E337" s="165">
        <v>0</v>
      </c>
      <c r="F337" s="165">
        <f>IFERROR(VLOOKUP(A:A,'2023 CEP List'!A:G,7,FALSE),0)</f>
        <v>0</v>
      </c>
      <c r="G337" s="165">
        <f>IFERROR(VLOOKUP(A:A,'2024 CEP List'!A:G,7,FALSE),0)</f>
        <v>0</v>
      </c>
      <c r="H337" s="165">
        <f>IFERROR(VLOOKUP(A:A,'2025 CEP List'!A:G,7,FALSE),0)</f>
        <v>0</v>
      </c>
      <c r="I337" s="165">
        <f t="shared" si="26"/>
        <v>0</v>
      </c>
      <c r="J337" s="165">
        <f t="shared" si="26"/>
        <v>0</v>
      </c>
      <c r="K337" s="165">
        <f t="shared" si="26"/>
        <v>0</v>
      </c>
      <c r="L337" s="165">
        <f t="shared" si="26"/>
        <v>0</v>
      </c>
      <c r="M337" s="165">
        <f t="shared" si="26"/>
        <v>0</v>
      </c>
    </row>
    <row r="338" spans="1:13" x14ac:dyDescent="0.25">
      <c r="A338" s="43" t="s">
        <v>303</v>
      </c>
      <c r="B338" s="95" t="s">
        <v>911</v>
      </c>
      <c r="D338" s="100" t="str">
        <f t="shared" si="25"/>
        <v>No</v>
      </c>
      <c r="E338" s="165">
        <v>0</v>
      </c>
      <c r="F338" s="165">
        <f>IFERROR(VLOOKUP(A:A,'2023 CEP List'!A:G,7,FALSE),0)</f>
        <v>0</v>
      </c>
      <c r="G338" s="165">
        <f>IFERROR(VLOOKUP(A:A,'2024 CEP List'!A:G,7,FALSE),0)</f>
        <v>0</v>
      </c>
      <c r="H338" s="165">
        <f>IFERROR(VLOOKUP(A:A,'2025 CEP List'!A:G,7,FALSE),0)</f>
        <v>0</v>
      </c>
      <c r="I338" s="165">
        <f t="shared" si="26"/>
        <v>0</v>
      </c>
      <c r="J338" s="165">
        <f t="shared" si="26"/>
        <v>0</v>
      </c>
      <c r="K338" s="165">
        <f t="shared" si="26"/>
        <v>0</v>
      </c>
      <c r="L338" s="165">
        <f t="shared" si="26"/>
        <v>0</v>
      </c>
      <c r="M338" s="165">
        <f t="shared" si="26"/>
        <v>0</v>
      </c>
    </row>
    <row r="339" spans="1:13" x14ac:dyDescent="0.25">
      <c r="A339" s="43" t="s">
        <v>304</v>
      </c>
      <c r="B339" s="95" t="s">
        <v>912</v>
      </c>
      <c r="D339" s="100" t="str">
        <f t="shared" si="25"/>
        <v>No</v>
      </c>
      <c r="E339" s="165">
        <v>0</v>
      </c>
      <c r="F339" s="165">
        <f>IFERROR(VLOOKUP(A:A,'2023 CEP List'!A:G,7,FALSE),0)</f>
        <v>0</v>
      </c>
      <c r="G339" s="165">
        <f>IFERROR(VLOOKUP(A:A,'2024 CEP List'!A:G,7,FALSE),0)</f>
        <v>0</v>
      </c>
      <c r="H339" s="165">
        <f>IFERROR(VLOOKUP(A:A,'2025 CEP List'!A:G,7,FALSE),0)</f>
        <v>0</v>
      </c>
      <c r="I339" s="165">
        <f t="shared" si="26"/>
        <v>0</v>
      </c>
      <c r="J339" s="165">
        <f t="shared" si="26"/>
        <v>0</v>
      </c>
      <c r="K339" s="165">
        <f t="shared" si="26"/>
        <v>0</v>
      </c>
      <c r="L339" s="165">
        <f t="shared" si="26"/>
        <v>0</v>
      </c>
      <c r="M339" s="165">
        <f t="shared" si="26"/>
        <v>0</v>
      </c>
    </row>
    <row r="340" spans="1:13" x14ac:dyDescent="0.25">
      <c r="A340" s="43" t="s">
        <v>305</v>
      </c>
      <c r="B340" s="95" t="s">
        <v>913</v>
      </c>
      <c r="C340" s="100">
        <v>2015</v>
      </c>
      <c r="D340" s="100" t="str">
        <f t="shared" si="25"/>
        <v>Yes</v>
      </c>
      <c r="E340" s="165">
        <v>0.76619999999999999</v>
      </c>
      <c r="F340" s="165">
        <f>IFERROR(VLOOKUP(A:A,'2023 CEP List'!A:G,7,FALSE),0)</f>
        <v>0.76619999999999999</v>
      </c>
      <c r="G340" s="165">
        <f>IFERROR(VLOOKUP(A:A,'2024 CEP List'!A:G,7,FALSE),0)</f>
        <v>0.76619999999999999</v>
      </c>
      <c r="H340" s="165">
        <f>IFERROR(VLOOKUP(A:A,'2025 CEP List'!A:G,7,FALSE),0)</f>
        <v>0.76619999999999999</v>
      </c>
      <c r="I340" s="165">
        <f t="shared" si="26"/>
        <v>0.76619999999999999</v>
      </c>
      <c r="J340" s="165">
        <f t="shared" si="26"/>
        <v>0.76619999999999999</v>
      </c>
      <c r="K340" s="165">
        <f t="shared" si="26"/>
        <v>0.76619999999999999</v>
      </c>
      <c r="L340" s="165">
        <f t="shared" si="26"/>
        <v>0.76619999999999999</v>
      </c>
      <c r="M340" s="165">
        <f t="shared" si="26"/>
        <v>0.76619999999999999</v>
      </c>
    </row>
    <row r="341" spans="1:13" x14ac:dyDescent="0.25">
      <c r="A341" s="43" t="s">
        <v>306</v>
      </c>
      <c r="B341" s="95" t="s">
        <v>914</v>
      </c>
      <c r="D341" s="100" t="str">
        <f t="shared" si="25"/>
        <v>No</v>
      </c>
      <c r="E341" s="165">
        <v>0</v>
      </c>
      <c r="F341" s="165">
        <f>IFERROR(VLOOKUP(A:A,'2023 CEP List'!A:G,7,FALSE),0)</f>
        <v>0</v>
      </c>
      <c r="G341" s="165">
        <f>IFERROR(VLOOKUP(A:A,'2024 CEP List'!A:G,7,FALSE),0)</f>
        <v>0</v>
      </c>
      <c r="H341" s="165">
        <f>IFERROR(VLOOKUP(A:A,'2025 CEP List'!A:G,7,FALSE),0)</f>
        <v>0</v>
      </c>
      <c r="I341" s="165">
        <f t="shared" si="26"/>
        <v>0</v>
      </c>
      <c r="J341" s="165">
        <f t="shared" si="26"/>
        <v>0</v>
      </c>
      <c r="K341" s="165">
        <f t="shared" si="26"/>
        <v>0</v>
      </c>
      <c r="L341" s="165">
        <f t="shared" si="26"/>
        <v>0</v>
      </c>
      <c r="M341" s="165">
        <f t="shared" si="26"/>
        <v>0</v>
      </c>
    </row>
    <row r="342" spans="1:13" x14ac:dyDescent="0.25">
      <c r="A342" s="43" t="s">
        <v>307</v>
      </c>
      <c r="B342" s="95" t="s">
        <v>915</v>
      </c>
      <c r="D342" s="100" t="str">
        <f t="shared" si="25"/>
        <v>No</v>
      </c>
      <c r="E342" s="165">
        <v>0</v>
      </c>
      <c r="F342" s="165">
        <f>IFERROR(VLOOKUP(A:A,'2023 CEP List'!A:G,7,FALSE),0)</f>
        <v>0</v>
      </c>
      <c r="G342" s="165">
        <f>IFERROR(VLOOKUP(A:A,'2024 CEP List'!A:G,7,FALSE),0)</f>
        <v>0</v>
      </c>
      <c r="H342" s="165">
        <f>IFERROR(VLOOKUP(A:A,'2025 CEP List'!A:G,7,FALSE),0)</f>
        <v>0</v>
      </c>
      <c r="I342" s="165">
        <f t="shared" si="26"/>
        <v>0</v>
      </c>
      <c r="J342" s="165">
        <f t="shared" si="26"/>
        <v>0</v>
      </c>
      <c r="K342" s="165">
        <f t="shared" si="26"/>
        <v>0</v>
      </c>
      <c r="L342" s="165">
        <f t="shared" si="26"/>
        <v>0</v>
      </c>
      <c r="M342" s="165">
        <f t="shared" si="26"/>
        <v>0</v>
      </c>
    </row>
    <row r="343" spans="1:13" x14ac:dyDescent="0.25">
      <c r="A343" s="43" t="s">
        <v>308</v>
      </c>
      <c r="B343" s="95" t="s">
        <v>916</v>
      </c>
      <c r="C343" s="95">
        <v>2019</v>
      </c>
      <c r="D343" s="100" t="str">
        <f t="shared" si="25"/>
        <v>Yes</v>
      </c>
      <c r="E343" s="165">
        <v>0.71060000000000001</v>
      </c>
      <c r="F343" s="165">
        <f>IFERROR(VLOOKUP(A:A,'2023 CEP List'!A:G,7,FALSE),0)</f>
        <v>0.71060000000000001</v>
      </c>
      <c r="G343" s="165">
        <f>IFERROR(VLOOKUP(A:A,'2024 CEP List'!A:G,7,FALSE),0)</f>
        <v>0.71060000000000001</v>
      </c>
      <c r="H343" s="165">
        <f>IFERROR(VLOOKUP(A:A,'2025 CEP List'!A:G,7,FALSE),0)</f>
        <v>0.71060000000000001</v>
      </c>
      <c r="I343" s="165">
        <f t="shared" si="26"/>
        <v>0.71060000000000001</v>
      </c>
      <c r="J343" s="165">
        <f t="shared" si="26"/>
        <v>0.71060000000000001</v>
      </c>
      <c r="K343" s="165">
        <f t="shared" si="26"/>
        <v>0.71060000000000001</v>
      </c>
      <c r="L343" s="165">
        <f t="shared" si="26"/>
        <v>0.71060000000000001</v>
      </c>
      <c r="M343" s="165">
        <f t="shared" si="26"/>
        <v>0.71060000000000001</v>
      </c>
    </row>
    <row r="344" spans="1:13" x14ac:dyDescent="0.25">
      <c r="A344" s="43" t="s">
        <v>309</v>
      </c>
      <c r="B344" s="95" t="s">
        <v>917</v>
      </c>
      <c r="C344" s="100">
        <v>2015</v>
      </c>
      <c r="D344" s="100" t="str">
        <f t="shared" si="25"/>
        <v>Yes</v>
      </c>
      <c r="E344" s="165">
        <v>0.71540000000000004</v>
      </c>
      <c r="F344" s="165">
        <f>IFERROR(VLOOKUP(A:A,'2023 CEP List'!A:G,7,FALSE),0)</f>
        <v>0.71540000000000004</v>
      </c>
      <c r="G344" s="165">
        <f>IFERROR(VLOOKUP(A:A,'2024 CEP List'!A:G,7,FALSE),0)</f>
        <v>0.71540000000000004</v>
      </c>
      <c r="H344" s="165">
        <f>IFERROR(VLOOKUP(A:A,'2025 CEP List'!A:G,7,FALSE),0)</f>
        <v>0.71540000000000004</v>
      </c>
      <c r="I344" s="165">
        <f t="shared" si="26"/>
        <v>0.71540000000000004</v>
      </c>
      <c r="J344" s="165">
        <f t="shared" si="26"/>
        <v>0.71540000000000004</v>
      </c>
      <c r="K344" s="165">
        <f t="shared" si="26"/>
        <v>0.71540000000000004</v>
      </c>
      <c r="L344" s="165">
        <f t="shared" si="26"/>
        <v>0.71540000000000004</v>
      </c>
      <c r="M344" s="165">
        <f t="shared" si="26"/>
        <v>0.71540000000000004</v>
      </c>
    </row>
    <row r="345" spans="1:13" x14ac:dyDescent="0.25">
      <c r="A345" s="43" t="s">
        <v>310</v>
      </c>
      <c r="B345" s="95" t="s">
        <v>918</v>
      </c>
      <c r="C345" s="95">
        <v>2019</v>
      </c>
      <c r="D345" s="100" t="str">
        <f t="shared" si="25"/>
        <v>Yes</v>
      </c>
      <c r="E345" s="165">
        <v>0.76539999999999997</v>
      </c>
      <c r="F345" s="165">
        <f>IFERROR(VLOOKUP(A:A,'2023 CEP List'!A:G,7,FALSE),0)</f>
        <v>0.76539999999999997</v>
      </c>
      <c r="G345" s="165">
        <f>IFERROR(VLOOKUP(A:A,'2024 CEP List'!A:G,7,FALSE),0)</f>
        <v>0.76539999999999997</v>
      </c>
      <c r="H345" s="165">
        <f>IFERROR(VLOOKUP(A:A,'2025 CEP List'!A:G,7,FALSE),0)</f>
        <v>0.76539999999999997</v>
      </c>
      <c r="I345" s="165">
        <f t="shared" si="26"/>
        <v>0.76539999999999997</v>
      </c>
      <c r="J345" s="165">
        <f t="shared" si="26"/>
        <v>0.76539999999999997</v>
      </c>
      <c r="K345" s="165">
        <f t="shared" si="26"/>
        <v>0.76539999999999997</v>
      </c>
      <c r="L345" s="165">
        <f t="shared" si="26"/>
        <v>0.76539999999999997</v>
      </c>
      <c r="M345" s="165">
        <f t="shared" si="26"/>
        <v>0.76539999999999997</v>
      </c>
    </row>
    <row r="346" spans="1:13" x14ac:dyDescent="0.25">
      <c r="A346" s="43" t="s">
        <v>311</v>
      </c>
      <c r="B346" s="95" t="s">
        <v>919</v>
      </c>
      <c r="D346" s="100" t="str">
        <f t="shared" si="25"/>
        <v>No</v>
      </c>
      <c r="E346" s="165">
        <v>0</v>
      </c>
      <c r="F346" s="165">
        <f>IFERROR(VLOOKUP(A:A,'2023 CEP List'!A:G,7,FALSE),0)</f>
        <v>0</v>
      </c>
      <c r="G346" s="165">
        <f>IFERROR(VLOOKUP(A:A,'2024 CEP List'!A:G,7,FALSE),0)</f>
        <v>0</v>
      </c>
      <c r="H346" s="165">
        <f>IFERROR(VLOOKUP(A:A,'2025 CEP List'!A:G,7,FALSE),0)</f>
        <v>0</v>
      </c>
      <c r="I346" s="165">
        <f t="shared" si="26"/>
        <v>0</v>
      </c>
      <c r="J346" s="165">
        <f t="shared" si="26"/>
        <v>0</v>
      </c>
      <c r="K346" s="165">
        <f t="shared" si="26"/>
        <v>0</v>
      </c>
      <c r="L346" s="165">
        <f t="shared" si="26"/>
        <v>0</v>
      </c>
      <c r="M346" s="165">
        <f t="shared" si="26"/>
        <v>0</v>
      </c>
    </row>
    <row r="347" spans="1:13" x14ac:dyDescent="0.25">
      <c r="A347" s="43" t="s">
        <v>312</v>
      </c>
      <c r="B347" s="95" t="s">
        <v>920</v>
      </c>
      <c r="D347" s="100" t="str">
        <f t="shared" si="25"/>
        <v>No</v>
      </c>
      <c r="E347" s="165">
        <v>0</v>
      </c>
      <c r="F347" s="165">
        <f>IFERROR(VLOOKUP(A:A,'2023 CEP List'!A:G,7,FALSE),0)</f>
        <v>0</v>
      </c>
      <c r="G347" s="165">
        <f>IFERROR(VLOOKUP(A:A,'2024 CEP List'!A:G,7,FALSE),0)</f>
        <v>0</v>
      </c>
      <c r="H347" s="165">
        <f>IFERROR(VLOOKUP(A:A,'2025 CEP List'!A:G,7,FALSE),0)</f>
        <v>0</v>
      </c>
      <c r="I347" s="165">
        <f t="shared" si="26"/>
        <v>0</v>
      </c>
      <c r="J347" s="165">
        <f t="shared" si="26"/>
        <v>0</v>
      </c>
      <c r="K347" s="165">
        <f t="shared" si="26"/>
        <v>0</v>
      </c>
      <c r="L347" s="165">
        <f t="shared" si="26"/>
        <v>0</v>
      </c>
      <c r="M347" s="165">
        <f t="shared" si="26"/>
        <v>0</v>
      </c>
    </row>
    <row r="348" spans="1:13" x14ac:dyDescent="0.25">
      <c r="A348" s="43" t="s">
        <v>543</v>
      </c>
      <c r="B348" s="95" t="s">
        <v>921</v>
      </c>
      <c r="D348" s="100" t="str">
        <f t="shared" si="25"/>
        <v>No</v>
      </c>
      <c r="E348" s="165">
        <v>0</v>
      </c>
      <c r="F348" s="165">
        <f>IFERROR(VLOOKUP(A:A,'2023 CEP List'!A:G,7,FALSE),0)</f>
        <v>0</v>
      </c>
      <c r="G348" s="165">
        <f>IFERROR(VLOOKUP(A:A,'2024 CEP List'!A:G,7,FALSE),0)</f>
        <v>0</v>
      </c>
      <c r="H348" s="165">
        <f>IFERROR(VLOOKUP(A:A,'2025 CEP List'!A:G,7,FALSE),0)</f>
        <v>0</v>
      </c>
      <c r="I348" s="165">
        <f t="shared" ref="I348:M363" si="27">H348</f>
        <v>0</v>
      </c>
      <c r="J348" s="165">
        <f t="shared" si="27"/>
        <v>0</v>
      </c>
      <c r="K348" s="165">
        <f t="shared" si="27"/>
        <v>0</v>
      </c>
      <c r="L348" s="165">
        <f t="shared" si="27"/>
        <v>0</v>
      </c>
      <c r="M348" s="165">
        <f t="shared" si="27"/>
        <v>0</v>
      </c>
    </row>
    <row r="349" spans="1:13" x14ac:dyDescent="0.25">
      <c r="A349" s="43" t="s">
        <v>313</v>
      </c>
      <c r="B349" s="95" t="s">
        <v>922</v>
      </c>
      <c r="D349" s="100" t="str">
        <f t="shared" si="25"/>
        <v>No</v>
      </c>
      <c r="E349" s="165">
        <v>0</v>
      </c>
      <c r="F349" s="165">
        <f>IFERROR(VLOOKUP(A:A,'2023 CEP List'!A:G,7,FALSE),0)</f>
        <v>0</v>
      </c>
      <c r="G349" s="165">
        <f>IFERROR(VLOOKUP(A:A,'2024 CEP List'!A:G,7,FALSE),0)</f>
        <v>0</v>
      </c>
      <c r="H349" s="165">
        <f>IFERROR(VLOOKUP(A:A,'2025 CEP List'!A:G,7,FALSE),0)</f>
        <v>0</v>
      </c>
      <c r="I349" s="165">
        <f t="shared" si="27"/>
        <v>0</v>
      </c>
      <c r="J349" s="165">
        <f t="shared" si="27"/>
        <v>0</v>
      </c>
      <c r="K349" s="165">
        <f t="shared" si="27"/>
        <v>0</v>
      </c>
      <c r="L349" s="165">
        <f t="shared" si="27"/>
        <v>0</v>
      </c>
      <c r="M349" s="165">
        <f t="shared" si="27"/>
        <v>0</v>
      </c>
    </row>
    <row r="350" spans="1:13" x14ac:dyDescent="0.25">
      <c r="A350" s="43" t="s">
        <v>314</v>
      </c>
      <c r="B350" s="95" t="s">
        <v>1191</v>
      </c>
      <c r="D350" s="100" t="str">
        <f t="shared" si="25"/>
        <v>No</v>
      </c>
      <c r="E350" s="165">
        <v>0</v>
      </c>
      <c r="F350" s="165">
        <f>IFERROR(VLOOKUP(A:A,'2023 CEP List'!A:G,7,FALSE),0)</f>
        <v>0</v>
      </c>
      <c r="G350" s="165">
        <f>IFERROR(VLOOKUP(A:A,'2024 CEP List'!A:G,7,FALSE),0)</f>
        <v>0</v>
      </c>
      <c r="H350" s="165">
        <f>IFERROR(VLOOKUP(A:A,'2025 CEP List'!A:G,7,FALSE),0)</f>
        <v>0</v>
      </c>
      <c r="I350" s="165">
        <f t="shared" si="27"/>
        <v>0</v>
      </c>
      <c r="J350" s="165">
        <f t="shared" si="27"/>
        <v>0</v>
      </c>
      <c r="K350" s="165">
        <f t="shared" si="27"/>
        <v>0</v>
      </c>
      <c r="L350" s="165">
        <f t="shared" si="27"/>
        <v>0</v>
      </c>
      <c r="M350" s="165">
        <f t="shared" si="27"/>
        <v>0</v>
      </c>
    </row>
    <row r="351" spans="1:13" x14ac:dyDescent="0.25">
      <c r="A351" s="43" t="s">
        <v>315</v>
      </c>
      <c r="B351" s="95" t="s">
        <v>924</v>
      </c>
      <c r="D351" s="100" t="str">
        <f t="shared" si="25"/>
        <v>No</v>
      </c>
      <c r="E351" s="165">
        <v>0</v>
      </c>
      <c r="F351" s="165">
        <f>IFERROR(VLOOKUP(A:A,'2023 CEP List'!A:G,7,FALSE),0)</f>
        <v>0</v>
      </c>
      <c r="G351" s="165">
        <f>IFERROR(VLOOKUP(A:A,'2024 CEP List'!A:G,7,FALSE),0)</f>
        <v>0</v>
      </c>
      <c r="H351" s="165">
        <f>IFERROR(VLOOKUP(A:A,'2025 CEP List'!A:G,7,FALSE),0)</f>
        <v>0</v>
      </c>
      <c r="I351" s="165">
        <f t="shared" si="27"/>
        <v>0</v>
      </c>
      <c r="J351" s="165">
        <f t="shared" si="27"/>
        <v>0</v>
      </c>
      <c r="K351" s="165">
        <f t="shared" si="27"/>
        <v>0</v>
      </c>
      <c r="L351" s="165">
        <f t="shared" si="27"/>
        <v>0</v>
      </c>
      <c r="M351" s="165">
        <f t="shared" si="27"/>
        <v>0</v>
      </c>
    </row>
    <row r="352" spans="1:13" x14ac:dyDescent="0.25">
      <c r="A352" s="43" t="s">
        <v>316</v>
      </c>
      <c r="B352" s="95" t="s">
        <v>925</v>
      </c>
      <c r="D352" s="100" t="str">
        <f t="shared" si="25"/>
        <v>No</v>
      </c>
      <c r="E352" s="165">
        <v>0</v>
      </c>
      <c r="F352" s="165">
        <f>IFERROR(VLOOKUP(A:A,'2023 CEP List'!A:G,7,FALSE),0)</f>
        <v>0</v>
      </c>
      <c r="G352" s="165">
        <f>IFERROR(VLOOKUP(A:A,'2024 CEP List'!A:G,7,FALSE),0)</f>
        <v>0</v>
      </c>
      <c r="H352" s="165">
        <f>IFERROR(VLOOKUP(A:A,'2025 CEP List'!A:G,7,FALSE),0)</f>
        <v>0</v>
      </c>
      <c r="I352" s="165">
        <f t="shared" si="27"/>
        <v>0</v>
      </c>
      <c r="J352" s="165">
        <f t="shared" si="27"/>
        <v>0</v>
      </c>
      <c r="K352" s="165">
        <f t="shared" si="27"/>
        <v>0</v>
      </c>
      <c r="L352" s="165">
        <f t="shared" si="27"/>
        <v>0</v>
      </c>
      <c r="M352" s="165">
        <f t="shared" si="27"/>
        <v>0</v>
      </c>
    </row>
    <row r="353" spans="1:13" x14ac:dyDescent="0.25">
      <c r="A353" s="43" t="s">
        <v>317</v>
      </c>
      <c r="B353" s="95" t="s">
        <v>926</v>
      </c>
      <c r="D353" s="100" t="str">
        <f t="shared" si="25"/>
        <v>No</v>
      </c>
      <c r="E353" s="165">
        <v>0</v>
      </c>
      <c r="F353" s="165">
        <f>IFERROR(VLOOKUP(A:A,'2023 CEP List'!A:G,7,FALSE),0)</f>
        <v>0</v>
      </c>
      <c r="G353" s="165">
        <f>IFERROR(VLOOKUP(A:A,'2024 CEP List'!A:G,7,FALSE),0)</f>
        <v>0</v>
      </c>
      <c r="H353" s="165">
        <f>IFERROR(VLOOKUP(A:A,'2025 CEP List'!A:G,7,FALSE),0)</f>
        <v>0</v>
      </c>
      <c r="I353" s="165">
        <f t="shared" si="27"/>
        <v>0</v>
      </c>
      <c r="J353" s="165">
        <f t="shared" si="27"/>
        <v>0</v>
      </c>
      <c r="K353" s="165">
        <f t="shared" si="27"/>
        <v>0</v>
      </c>
      <c r="L353" s="165">
        <f t="shared" si="27"/>
        <v>0</v>
      </c>
      <c r="M353" s="165">
        <f t="shared" si="27"/>
        <v>0</v>
      </c>
    </row>
    <row r="354" spans="1:13" x14ac:dyDescent="0.25">
      <c r="A354" s="43" t="s">
        <v>318</v>
      </c>
      <c r="B354" s="95" t="s">
        <v>927</v>
      </c>
      <c r="D354" s="100" t="str">
        <f t="shared" si="25"/>
        <v>No</v>
      </c>
      <c r="E354" s="165">
        <v>0</v>
      </c>
      <c r="F354" s="165">
        <f>IFERROR(VLOOKUP(A:A,'2023 CEP List'!A:G,7,FALSE),0)</f>
        <v>0</v>
      </c>
      <c r="G354" s="165">
        <f>IFERROR(VLOOKUP(A:A,'2024 CEP List'!A:G,7,FALSE),0)</f>
        <v>0</v>
      </c>
      <c r="H354" s="165">
        <f>IFERROR(VLOOKUP(A:A,'2025 CEP List'!A:G,7,FALSE),0)</f>
        <v>0</v>
      </c>
      <c r="I354" s="165">
        <f t="shared" si="27"/>
        <v>0</v>
      </c>
      <c r="J354" s="165">
        <f t="shared" si="27"/>
        <v>0</v>
      </c>
      <c r="K354" s="165">
        <f t="shared" si="27"/>
        <v>0</v>
      </c>
      <c r="L354" s="165">
        <f t="shared" si="27"/>
        <v>0</v>
      </c>
      <c r="M354" s="165">
        <f t="shared" si="27"/>
        <v>0</v>
      </c>
    </row>
    <row r="355" spans="1:13" x14ac:dyDescent="0.25">
      <c r="A355" s="43" t="s">
        <v>319</v>
      </c>
      <c r="B355" s="95" t="s">
        <v>928</v>
      </c>
      <c r="D355" s="100" t="str">
        <f t="shared" si="25"/>
        <v>No</v>
      </c>
      <c r="E355" s="165">
        <v>0</v>
      </c>
      <c r="F355" s="165">
        <f>IFERROR(VLOOKUP(A:A,'2023 CEP List'!A:G,7,FALSE),0)</f>
        <v>0</v>
      </c>
      <c r="G355" s="165">
        <f>IFERROR(VLOOKUP(A:A,'2024 CEP List'!A:G,7,FALSE),0)</f>
        <v>0</v>
      </c>
      <c r="H355" s="165">
        <f>IFERROR(VLOOKUP(A:A,'2025 CEP List'!A:G,7,FALSE),0)</f>
        <v>0</v>
      </c>
      <c r="I355" s="165">
        <f t="shared" si="27"/>
        <v>0</v>
      </c>
      <c r="J355" s="165">
        <f t="shared" si="27"/>
        <v>0</v>
      </c>
      <c r="K355" s="165">
        <f t="shared" si="27"/>
        <v>0</v>
      </c>
      <c r="L355" s="165">
        <f t="shared" si="27"/>
        <v>0</v>
      </c>
      <c r="M355" s="165">
        <f t="shared" si="27"/>
        <v>0</v>
      </c>
    </row>
    <row r="356" spans="1:13" x14ac:dyDescent="0.25">
      <c r="A356" s="43" t="s">
        <v>320</v>
      </c>
      <c r="B356" s="95" t="s">
        <v>929</v>
      </c>
      <c r="D356" s="100" t="str">
        <f t="shared" si="25"/>
        <v>No</v>
      </c>
      <c r="E356" s="165">
        <v>0</v>
      </c>
      <c r="F356" s="165">
        <f>IFERROR(VLOOKUP(A:A,'2023 CEP List'!A:G,7,FALSE),0)</f>
        <v>0</v>
      </c>
      <c r="G356" s="165">
        <f>IFERROR(VLOOKUP(A:A,'2024 CEP List'!A:G,7,FALSE),0)</f>
        <v>0</v>
      </c>
      <c r="H356" s="165">
        <f>IFERROR(VLOOKUP(A:A,'2025 CEP List'!A:G,7,FALSE),0)</f>
        <v>0</v>
      </c>
      <c r="I356" s="165">
        <f t="shared" si="27"/>
        <v>0</v>
      </c>
      <c r="J356" s="165">
        <f t="shared" si="27"/>
        <v>0</v>
      </c>
      <c r="K356" s="165">
        <f t="shared" si="27"/>
        <v>0</v>
      </c>
      <c r="L356" s="165">
        <f t="shared" si="27"/>
        <v>0</v>
      </c>
      <c r="M356" s="165">
        <f t="shared" si="27"/>
        <v>0</v>
      </c>
    </row>
    <row r="357" spans="1:13" x14ac:dyDescent="0.25">
      <c r="A357" s="43" t="s">
        <v>321</v>
      </c>
      <c r="B357" s="95" t="s">
        <v>930</v>
      </c>
      <c r="D357" s="100" t="str">
        <f t="shared" si="25"/>
        <v>No</v>
      </c>
      <c r="E357" s="165">
        <v>0</v>
      </c>
      <c r="F357" s="165">
        <f>IFERROR(VLOOKUP(A:A,'2023 CEP List'!A:G,7,FALSE),0)</f>
        <v>0</v>
      </c>
      <c r="G357" s="165">
        <f>IFERROR(VLOOKUP(A:A,'2024 CEP List'!A:G,7,FALSE),0)</f>
        <v>0</v>
      </c>
      <c r="H357" s="165">
        <f>IFERROR(VLOOKUP(A:A,'2025 CEP List'!A:G,7,FALSE),0)</f>
        <v>0</v>
      </c>
      <c r="I357" s="165">
        <f t="shared" si="27"/>
        <v>0</v>
      </c>
      <c r="J357" s="165">
        <f t="shared" si="27"/>
        <v>0</v>
      </c>
      <c r="K357" s="165">
        <f t="shared" si="27"/>
        <v>0</v>
      </c>
      <c r="L357" s="165">
        <f t="shared" si="27"/>
        <v>0</v>
      </c>
      <c r="M357" s="165">
        <f t="shared" si="27"/>
        <v>0</v>
      </c>
    </row>
    <row r="358" spans="1:13" x14ac:dyDescent="0.25">
      <c r="A358" s="43" t="s">
        <v>322</v>
      </c>
      <c r="B358" s="95" t="s">
        <v>931</v>
      </c>
      <c r="C358" s="100">
        <v>2017</v>
      </c>
      <c r="D358" s="100" t="str">
        <f t="shared" si="25"/>
        <v>No</v>
      </c>
      <c r="E358" s="165">
        <v>0.62170000000000003</v>
      </c>
      <c r="F358" s="165">
        <f>IFERROR(VLOOKUP(A:A,'2023 CEP List'!A:G,7,FALSE),0)</f>
        <v>0</v>
      </c>
      <c r="G358" s="165">
        <f>IFERROR(VLOOKUP(A:A,'2024 CEP List'!A:G,7,FALSE),0)</f>
        <v>0</v>
      </c>
      <c r="H358" s="165">
        <f>IFERROR(VLOOKUP(A:A,'2025 CEP List'!A:G,7,FALSE),0)</f>
        <v>0</v>
      </c>
      <c r="I358" s="165">
        <f t="shared" si="27"/>
        <v>0</v>
      </c>
      <c r="J358" s="165">
        <f t="shared" si="27"/>
        <v>0</v>
      </c>
      <c r="K358" s="165">
        <f t="shared" si="27"/>
        <v>0</v>
      </c>
      <c r="L358" s="165">
        <f t="shared" si="27"/>
        <v>0</v>
      </c>
      <c r="M358" s="165">
        <f t="shared" si="27"/>
        <v>0</v>
      </c>
    </row>
    <row r="359" spans="1:13" x14ac:dyDescent="0.25">
      <c r="A359" s="43" t="s">
        <v>323</v>
      </c>
      <c r="B359" s="95" t="s">
        <v>932</v>
      </c>
      <c r="D359" s="100" t="str">
        <f t="shared" si="25"/>
        <v>No</v>
      </c>
      <c r="E359" s="165">
        <v>0</v>
      </c>
      <c r="F359" s="165">
        <f>IFERROR(VLOOKUP(A:A,'2023 CEP List'!A:G,7,FALSE),0)</f>
        <v>0</v>
      </c>
      <c r="G359" s="165">
        <f>IFERROR(VLOOKUP(A:A,'2024 CEP List'!A:G,7,FALSE),0)</f>
        <v>0</v>
      </c>
      <c r="H359" s="165">
        <f>IFERROR(VLOOKUP(A:A,'2025 CEP List'!A:G,7,FALSE),0)</f>
        <v>0</v>
      </c>
      <c r="I359" s="165">
        <f t="shared" si="27"/>
        <v>0</v>
      </c>
      <c r="J359" s="165">
        <f t="shared" si="27"/>
        <v>0</v>
      </c>
      <c r="K359" s="165">
        <f t="shared" si="27"/>
        <v>0</v>
      </c>
      <c r="L359" s="165">
        <f t="shared" si="27"/>
        <v>0</v>
      </c>
      <c r="M359" s="165">
        <f t="shared" si="27"/>
        <v>0</v>
      </c>
    </row>
    <row r="360" spans="1:13" x14ac:dyDescent="0.25">
      <c r="A360" s="43" t="s">
        <v>324</v>
      </c>
      <c r="B360" s="95" t="s">
        <v>933</v>
      </c>
      <c r="D360" s="100" t="str">
        <f t="shared" si="25"/>
        <v>No</v>
      </c>
      <c r="E360" s="165">
        <v>0</v>
      </c>
      <c r="F360" s="165">
        <f>IFERROR(VLOOKUP(A:A,'2023 CEP List'!A:G,7,FALSE),0)</f>
        <v>0</v>
      </c>
      <c r="G360" s="165">
        <f>IFERROR(VLOOKUP(A:A,'2024 CEP List'!A:G,7,FALSE),0)</f>
        <v>0</v>
      </c>
      <c r="H360" s="165">
        <f>IFERROR(VLOOKUP(A:A,'2025 CEP List'!A:G,7,FALSE),0)</f>
        <v>0</v>
      </c>
      <c r="I360" s="165">
        <f t="shared" si="27"/>
        <v>0</v>
      </c>
      <c r="J360" s="165">
        <f t="shared" si="27"/>
        <v>0</v>
      </c>
      <c r="K360" s="165">
        <f t="shared" si="27"/>
        <v>0</v>
      </c>
      <c r="L360" s="165">
        <f t="shared" si="27"/>
        <v>0</v>
      </c>
      <c r="M360" s="165">
        <f t="shared" si="27"/>
        <v>0</v>
      </c>
    </row>
    <row r="361" spans="1:13" x14ac:dyDescent="0.25">
      <c r="A361" s="43" t="s">
        <v>325</v>
      </c>
      <c r="B361" s="95" t="s">
        <v>934</v>
      </c>
      <c r="D361" s="100" t="str">
        <f t="shared" si="25"/>
        <v>No</v>
      </c>
      <c r="E361" s="165">
        <v>0</v>
      </c>
      <c r="F361" s="165">
        <f>IFERROR(VLOOKUP(A:A,'2023 CEP List'!A:G,7,FALSE),0)</f>
        <v>0</v>
      </c>
      <c r="G361" s="165">
        <f>IFERROR(VLOOKUP(A:A,'2024 CEP List'!A:G,7,FALSE),0)</f>
        <v>0</v>
      </c>
      <c r="H361" s="165">
        <f>IFERROR(VLOOKUP(A:A,'2025 CEP List'!A:G,7,FALSE),0)</f>
        <v>0</v>
      </c>
      <c r="I361" s="165">
        <f t="shared" si="27"/>
        <v>0</v>
      </c>
      <c r="J361" s="165">
        <f t="shared" si="27"/>
        <v>0</v>
      </c>
      <c r="K361" s="165">
        <f t="shared" si="27"/>
        <v>0</v>
      </c>
      <c r="L361" s="165">
        <f t="shared" si="27"/>
        <v>0</v>
      </c>
      <c r="M361" s="165">
        <f t="shared" si="27"/>
        <v>0</v>
      </c>
    </row>
    <row r="362" spans="1:13" x14ac:dyDescent="0.25">
      <c r="A362" s="43" t="s">
        <v>326</v>
      </c>
      <c r="B362" s="95" t="s">
        <v>935</v>
      </c>
      <c r="D362" s="100" t="str">
        <f t="shared" si="25"/>
        <v>Yes</v>
      </c>
      <c r="E362" s="165">
        <v>0</v>
      </c>
      <c r="F362" s="165">
        <f>IFERROR(VLOOKUP(A:A,'2023 CEP List'!A:G,7,FALSE),0)</f>
        <v>0</v>
      </c>
      <c r="G362" s="165">
        <f>IFERROR(VLOOKUP(A:A,'2024 CEP List'!A:G,7,FALSE),0)</f>
        <v>0</v>
      </c>
      <c r="H362" s="165">
        <f>IFERROR(VLOOKUP(A:A,'2025 CEP List'!A:G,7,FALSE),0)</f>
        <v>0.61709999999999998</v>
      </c>
      <c r="I362" s="165">
        <f t="shared" si="27"/>
        <v>0.61709999999999998</v>
      </c>
      <c r="J362" s="165">
        <f t="shared" si="27"/>
        <v>0.61709999999999998</v>
      </c>
      <c r="K362" s="165">
        <f t="shared" si="27"/>
        <v>0.61709999999999998</v>
      </c>
      <c r="L362" s="165">
        <f t="shared" si="27"/>
        <v>0.61709999999999998</v>
      </c>
      <c r="M362" s="165">
        <f t="shared" si="27"/>
        <v>0.61709999999999998</v>
      </c>
    </row>
    <row r="363" spans="1:13" x14ac:dyDescent="0.25">
      <c r="A363" s="43" t="s">
        <v>327</v>
      </c>
      <c r="B363" s="95" t="s">
        <v>936</v>
      </c>
      <c r="D363" s="100" t="str">
        <f t="shared" si="25"/>
        <v>No</v>
      </c>
      <c r="E363" s="165">
        <v>0</v>
      </c>
      <c r="F363" s="165">
        <f>IFERROR(VLOOKUP(A:A,'2023 CEP List'!A:G,7,FALSE),0)</f>
        <v>0</v>
      </c>
      <c r="G363" s="165">
        <f>IFERROR(VLOOKUP(A:A,'2024 CEP List'!A:G,7,FALSE),0)</f>
        <v>0</v>
      </c>
      <c r="H363" s="165">
        <f>IFERROR(VLOOKUP(A:A,'2025 CEP List'!A:G,7,FALSE),0)</f>
        <v>0</v>
      </c>
      <c r="I363" s="165">
        <f t="shared" si="27"/>
        <v>0</v>
      </c>
      <c r="J363" s="165">
        <f t="shared" si="27"/>
        <v>0</v>
      </c>
      <c r="K363" s="165">
        <f t="shared" si="27"/>
        <v>0</v>
      </c>
      <c r="L363" s="165">
        <f t="shared" si="27"/>
        <v>0</v>
      </c>
      <c r="M363" s="165">
        <f t="shared" si="27"/>
        <v>0</v>
      </c>
    </row>
    <row r="364" spans="1:13" x14ac:dyDescent="0.25">
      <c r="A364" s="43" t="s">
        <v>328</v>
      </c>
      <c r="B364" s="95" t="s">
        <v>937</v>
      </c>
      <c r="D364" s="100" t="str">
        <f t="shared" si="25"/>
        <v>No</v>
      </c>
      <c r="E364" s="165">
        <v>0</v>
      </c>
      <c r="F364" s="165">
        <f>IFERROR(VLOOKUP(A:A,'2023 CEP List'!A:G,7,FALSE),0)</f>
        <v>0</v>
      </c>
      <c r="G364" s="165">
        <f>IFERROR(VLOOKUP(A:A,'2024 CEP List'!A:G,7,FALSE),0)</f>
        <v>0</v>
      </c>
      <c r="H364" s="165">
        <f>IFERROR(VLOOKUP(A:A,'2025 CEP List'!A:G,7,FALSE),0)</f>
        <v>0</v>
      </c>
      <c r="I364" s="165">
        <f t="shared" ref="I364:M379" si="28">H364</f>
        <v>0</v>
      </c>
      <c r="J364" s="165">
        <f t="shared" si="28"/>
        <v>0</v>
      </c>
      <c r="K364" s="165">
        <f t="shared" si="28"/>
        <v>0</v>
      </c>
      <c r="L364" s="165">
        <f t="shared" si="28"/>
        <v>0</v>
      </c>
      <c r="M364" s="165">
        <f t="shared" si="28"/>
        <v>0</v>
      </c>
    </row>
    <row r="365" spans="1:13" x14ac:dyDescent="0.25">
      <c r="A365" s="43" t="s">
        <v>544</v>
      </c>
      <c r="B365" s="95" t="s">
        <v>938</v>
      </c>
      <c r="D365" s="100" t="str">
        <f t="shared" si="25"/>
        <v>No</v>
      </c>
      <c r="E365" s="165">
        <v>0</v>
      </c>
      <c r="F365" s="165">
        <f>IFERROR(VLOOKUP(A:A,'2023 CEP List'!A:G,7,FALSE),0)</f>
        <v>0</v>
      </c>
      <c r="G365" s="165">
        <f>IFERROR(VLOOKUP(A:A,'2024 CEP List'!A:G,7,FALSE),0)</f>
        <v>0</v>
      </c>
      <c r="H365" s="165">
        <f>IFERROR(VLOOKUP(A:A,'2025 CEP List'!A:G,7,FALSE),0)</f>
        <v>0</v>
      </c>
      <c r="I365" s="165">
        <f t="shared" si="28"/>
        <v>0</v>
      </c>
      <c r="J365" s="165">
        <f t="shared" si="28"/>
        <v>0</v>
      </c>
      <c r="K365" s="165">
        <f t="shared" si="28"/>
        <v>0</v>
      </c>
      <c r="L365" s="165">
        <f t="shared" si="28"/>
        <v>0</v>
      </c>
      <c r="M365" s="165">
        <f t="shared" si="28"/>
        <v>0</v>
      </c>
    </row>
    <row r="366" spans="1:13" x14ac:dyDescent="0.25">
      <c r="A366" s="43" t="s">
        <v>329</v>
      </c>
      <c r="B366" s="95" t="s">
        <v>939</v>
      </c>
      <c r="D366" s="100" t="str">
        <f t="shared" si="25"/>
        <v>No</v>
      </c>
      <c r="E366" s="165">
        <v>0</v>
      </c>
      <c r="F366" s="165">
        <f>IFERROR(VLOOKUP(A:A,'2023 CEP List'!A:G,7,FALSE),0)</f>
        <v>0</v>
      </c>
      <c r="G366" s="165">
        <f>IFERROR(VLOOKUP(A:A,'2024 CEP List'!A:G,7,FALSE),0)</f>
        <v>0</v>
      </c>
      <c r="H366" s="165">
        <f>IFERROR(VLOOKUP(A:A,'2025 CEP List'!A:G,7,FALSE),0)</f>
        <v>0</v>
      </c>
      <c r="I366" s="165">
        <f t="shared" si="28"/>
        <v>0</v>
      </c>
      <c r="J366" s="165">
        <f t="shared" si="28"/>
        <v>0</v>
      </c>
      <c r="K366" s="165">
        <f t="shared" si="28"/>
        <v>0</v>
      </c>
      <c r="L366" s="165">
        <f t="shared" si="28"/>
        <v>0</v>
      </c>
      <c r="M366" s="165">
        <f t="shared" si="28"/>
        <v>0</v>
      </c>
    </row>
    <row r="367" spans="1:13" x14ac:dyDescent="0.25">
      <c r="A367" s="43" t="s">
        <v>330</v>
      </c>
      <c r="B367" s="95" t="s">
        <v>940</v>
      </c>
      <c r="D367" s="100" t="str">
        <f t="shared" si="25"/>
        <v>No</v>
      </c>
      <c r="E367" s="165">
        <v>0</v>
      </c>
      <c r="F367" s="165">
        <f>IFERROR(VLOOKUP(A:A,'2023 CEP List'!A:G,7,FALSE),0)</f>
        <v>0</v>
      </c>
      <c r="G367" s="165">
        <f>IFERROR(VLOOKUP(A:A,'2024 CEP List'!A:G,7,FALSE),0)</f>
        <v>0</v>
      </c>
      <c r="H367" s="165">
        <f>IFERROR(VLOOKUP(A:A,'2025 CEP List'!A:G,7,FALSE),0)</f>
        <v>0</v>
      </c>
      <c r="I367" s="165">
        <f t="shared" si="28"/>
        <v>0</v>
      </c>
      <c r="J367" s="165">
        <f t="shared" si="28"/>
        <v>0</v>
      </c>
      <c r="K367" s="165">
        <f t="shared" si="28"/>
        <v>0</v>
      </c>
      <c r="L367" s="165">
        <f t="shared" si="28"/>
        <v>0</v>
      </c>
      <c r="M367" s="165">
        <f t="shared" si="28"/>
        <v>0</v>
      </c>
    </row>
    <row r="368" spans="1:13" x14ac:dyDescent="0.25">
      <c r="A368" s="43" t="s">
        <v>331</v>
      </c>
      <c r="B368" s="95" t="s">
        <v>941</v>
      </c>
      <c r="D368" s="100" t="str">
        <f t="shared" si="25"/>
        <v>No</v>
      </c>
      <c r="E368" s="165">
        <v>0</v>
      </c>
      <c r="F368" s="165">
        <f>IFERROR(VLOOKUP(A:A,'2023 CEP List'!A:G,7,FALSE),0)</f>
        <v>0</v>
      </c>
      <c r="G368" s="165">
        <f>IFERROR(VLOOKUP(A:A,'2024 CEP List'!A:G,7,FALSE),0)</f>
        <v>0</v>
      </c>
      <c r="H368" s="165">
        <f>IFERROR(VLOOKUP(A:A,'2025 CEP List'!A:G,7,FALSE),0)</f>
        <v>0</v>
      </c>
      <c r="I368" s="165">
        <f t="shared" si="28"/>
        <v>0</v>
      </c>
      <c r="J368" s="165">
        <f t="shared" si="28"/>
        <v>0</v>
      </c>
      <c r="K368" s="165">
        <f t="shared" si="28"/>
        <v>0</v>
      </c>
      <c r="L368" s="165">
        <f t="shared" si="28"/>
        <v>0</v>
      </c>
      <c r="M368" s="165">
        <f t="shared" si="28"/>
        <v>0</v>
      </c>
    </row>
    <row r="369" spans="1:13" x14ac:dyDescent="0.25">
      <c r="A369" s="43" t="s">
        <v>332</v>
      </c>
      <c r="B369" s="95" t="s">
        <v>942</v>
      </c>
      <c r="C369" s="100">
        <v>2015</v>
      </c>
      <c r="D369" s="100" t="str">
        <f t="shared" si="25"/>
        <v>Yes</v>
      </c>
      <c r="E369" s="165">
        <v>0.86439999999999995</v>
      </c>
      <c r="F369" s="165">
        <f>IFERROR(VLOOKUP(A:A,'2023 CEP List'!A:G,7,FALSE),0)</f>
        <v>0.86439999999999995</v>
      </c>
      <c r="G369" s="165">
        <f>IFERROR(VLOOKUP(A:A,'2024 CEP List'!A:G,7,FALSE),0)</f>
        <v>0.86439999999999995</v>
      </c>
      <c r="H369" s="165">
        <f>IFERROR(VLOOKUP(A:A,'2025 CEP List'!A:G,7,FALSE),0)</f>
        <v>0.86439999999999995</v>
      </c>
      <c r="I369" s="165">
        <f t="shared" si="28"/>
        <v>0.86439999999999995</v>
      </c>
      <c r="J369" s="165">
        <f t="shared" si="28"/>
        <v>0.86439999999999995</v>
      </c>
      <c r="K369" s="165">
        <f t="shared" si="28"/>
        <v>0.86439999999999995</v>
      </c>
      <c r="L369" s="165">
        <f t="shared" si="28"/>
        <v>0.86439999999999995</v>
      </c>
      <c r="M369" s="165">
        <f t="shared" si="28"/>
        <v>0.86439999999999995</v>
      </c>
    </row>
    <row r="370" spans="1:13" x14ac:dyDescent="0.25">
      <c r="A370" s="43" t="s">
        <v>333</v>
      </c>
      <c r="B370" s="95" t="s">
        <v>943</v>
      </c>
      <c r="C370" s="100">
        <v>2016</v>
      </c>
      <c r="D370" s="100" t="str">
        <f t="shared" si="25"/>
        <v>Yes</v>
      </c>
      <c r="E370" s="165">
        <v>0.96599999999999997</v>
      </c>
      <c r="F370" s="165">
        <f>IFERROR(VLOOKUP(A:A,'2023 CEP List'!A:G,7,FALSE),0)</f>
        <v>0.96599999999999997</v>
      </c>
      <c r="G370" s="165">
        <f>IFERROR(VLOOKUP(A:A,'2024 CEP List'!A:G,7,FALSE),0)</f>
        <v>0.96599999999999997</v>
      </c>
      <c r="H370" s="165">
        <f>IFERROR(VLOOKUP(A:A,'2025 CEP List'!A:G,7,FALSE),0)</f>
        <v>0.96599999999999997</v>
      </c>
      <c r="I370" s="165">
        <f t="shared" si="28"/>
        <v>0.96599999999999997</v>
      </c>
      <c r="J370" s="165">
        <f t="shared" si="28"/>
        <v>0.96599999999999997</v>
      </c>
      <c r="K370" s="165">
        <f t="shared" si="28"/>
        <v>0.96599999999999997</v>
      </c>
      <c r="L370" s="165">
        <f t="shared" si="28"/>
        <v>0.96599999999999997</v>
      </c>
      <c r="M370" s="165">
        <f t="shared" si="28"/>
        <v>0.96599999999999997</v>
      </c>
    </row>
    <row r="371" spans="1:13" x14ac:dyDescent="0.25">
      <c r="A371" s="43" t="s">
        <v>334</v>
      </c>
      <c r="B371" s="95" t="s">
        <v>944</v>
      </c>
      <c r="C371" s="100">
        <v>2015</v>
      </c>
      <c r="D371" s="100" t="str">
        <f t="shared" si="25"/>
        <v>Yes</v>
      </c>
      <c r="E371" s="165">
        <v>0</v>
      </c>
      <c r="F371" s="165">
        <f>IFERROR(VLOOKUP(A:A,'2023 CEP List'!A:G,7,FALSE),0)</f>
        <v>1.1029</v>
      </c>
      <c r="G371" s="165">
        <f>IFERROR(VLOOKUP(A:A,'2024 CEP List'!A:G,7,FALSE),0)</f>
        <v>1.1029</v>
      </c>
      <c r="H371" s="165">
        <f>IFERROR(VLOOKUP(A:A,'2025 CEP List'!A:G,7,FALSE),0)</f>
        <v>1.1029</v>
      </c>
      <c r="I371" s="165">
        <f t="shared" si="28"/>
        <v>1.1029</v>
      </c>
      <c r="J371" s="165">
        <f t="shared" si="28"/>
        <v>1.1029</v>
      </c>
      <c r="K371" s="165">
        <f t="shared" si="28"/>
        <v>1.1029</v>
      </c>
      <c r="L371" s="165">
        <f t="shared" si="28"/>
        <v>1.1029</v>
      </c>
      <c r="M371" s="165">
        <f t="shared" si="28"/>
        <v>1.1029</v>
      </c>
    </row>
    <row r="372" spans="1:13" x14ac:dyDescent="0.25">
      <c r="A372" s="43" t="s">
        <v>545</v>
      </c>
      <c r="B372" s="95" t="s">
        <v>945</v>
      </c>
      <c r="C372" s="100">
        <v>2023</v>
      </c>
      <c r="D372" s="100" t="str">
        <f t="shared" si="25"/>
        <v>Yes</v>
      </c>
      <c r="E372" s="165">
        <v>0</v>
      </c>
      <c r="F372" s="165">
        <f>IFERROR(VLOOKUP(A:A,'2023 CEP List'!A:G,7,FALSE),0)</f>
        <v>0.4546</v>
      </c>
      <c r="G372" s="165">
        <f>IFERROR(VLOOKUP(A:A,'2024 CEP List'!A:G,7,FALSE),0)</f>
        <v>0.4546</v>
      </c>
      <c r="H372" s="165">
        <f>IFERROR(VLOOKUP(A:A,'2025 CEP List'!A:G,7,FALSE),0)</f>
        <v>0.4546</v>
      </c>
      <c r="I372" s="165">
        <f t="shared" si="28"/>
        <v>0.4546</v>
      </c>
      <c r="J372" s="165">
        <f t="shared" si="28"/>
        <v>0.4546</v>
      </c>
      <c r="K372" s="165">
        <f t="shared" si="28"/>
        <v>0.4546</v>
      </c>
      <c r="L372" s="165">
        <f t="shared" si="28"/>
        <v>0.4546</v>
      </c>
      <c r="M372" s="165">
        <f t="shared" si="28"/>
        <v>0.4546</v>
      </c>
    </row>
    <row r="373" spans="1:13" x14ac:dyDescent="0.25">
      <c r="A373" s="43" t="s">
        <v>335</v>
      </c>
      <c r="B373" s="95" t="s">
        <v>946</v>
      </c>
      <c r="D373" s="100" t="str">
        <f t="shared" si="25"/>
        <v>No</v>
      </c>
      <c r="E373" s="165">
        <v>0</v>
      </c>
      <c r="F373" s="165">
        <f>IFERROR(VLOOKUP(A:A,'2023 CEP List'!A:G,7,FALSE),0)</f>
        <v>0</v>
      </c>
      <c r="G373" s="165">
        <f>IFERROR(VLOOKUP(A:A,'2024 CEP List'!A:G,7,FALSE),0)</f>
        <v>0</v>
      </c>
      <c r="H373" s="165">
        <f>IFERROR(VLOOKUP(A:A,'2025 CEP List'!A:G,7,FALSE),0)</f>
        <v>0</v>
      </c>
      <c r="I373" s="165">
        <f t="shared" si="28"/>
        <v>0</v>
      </c>
      <c r="J373" s="165">
        <f t="shared" si="28"/>
        <v>0</v>
      </c>
      <c r="K373" s="165">
        <f t="shared" si="28"/>
        <v>0</v>
      </c>
      <c r="L373" s="165">
        <f t="shared" si="28"/>
        <v>0</v>
      </c>
      <c r="M373" s="165">
        <f t="shared" si="28"/>
        <v>0</v>
      </c>
    </row>
    <row r="374" spans="1:13" x14ac:dyDescent="0.25">
      <c r="A374" s="43" t="s">
        <v>336</v>
      </c>
      <c r="B374" s="95" t="s">
        <v>947</v>
      </c>
      <c r="C374" s="100">
        <v>2015</v>
      </c>
      <c r="D374" s="100" t="str">
        <f t="shared" si="25"/>
        <v>Yes</v>
      </c>
      <c r="E374" s="165">
        <v>0.69779999999999998</v>
      </c>
      <c r="F374" s="165">
        <f>IFERROR(VLOOKUP(A:A,'2023 CEP List'!A:G,7,FALSE),0)</f>
        <v>0.69779999999999998</v>
      </c>
      <c r="G374" s="165">
        <f>IFERROR(VLOOKUP(A:A,'2024 CEP List'!A:G,7,FALSE),0)</f>
        <v>0.69779999999999998</v>
      </c>
      <c r="H374" s="165">
        <f>IFERROR(VLOOKUP(A:A,'2025 CEP List'!A:G,7,FALSE),0)</f>
        <v>0.69779999999999998</v>
      </c>
      <c r="I374" s="165">
        <f t="shared" si="28"/>
        <v>0.69779999999999998</v>
      </c>
      <c r="J374" s="165">
        <f t="shared" si="28"/>
        <v>0.69779999999999998</v>
      </c>
      <c r="K374" s="165">
        <f t="shared" si="28"/>
        <v>0.69779999999999998</v>
      </c>
      <c r="L374" s="165">
        <f t="shared" si="28"/>
        <v>0.69779999999999998</v>
      </c>
      <c r="M374" s="165">
        <f t="shared" si="28"/>
        <v>0.69779999999999998</v>
      </c>
    </row>
    <row r="375" spans="1:13" x14ac:dyDescent="0.25">
      <c r="A375" s="43" t="s">
        <v>337</v>
      </c>
      <c r="B375" s="95" t="s">
        <v>948</v>
      </c>
      <c r="D375" s="100" t="str">
        <f t="shared" si="25"/>
        <v>No</v>
      </c>
      <c r="E375" s="165">
        <v>0</v>
      </c>
      <c r="F375" s="165">
        <f>IFERROR(VLOOKUP(A:A,'2023 CEP List'!A:G,7,FALSE),0)</f>
        <v>0</v>
      </c>
      <c r="G375" s="165">
        <f>IFERROR(VLOOKUP(A:A,'2024 CEP List'!A:G,7,FALSE),0)</f>
        <v>0</v>
      </c>
      <c r="H375" s="165">
        <f>IFERROR(VLOOKUP(A:A,'2025 CEP List'!A:G,7,FALSE),0)</f>
        <v>0</v>
      </c>
      <c r="I375" s="165">
        <f t="shared" si="28"/>
        <v>0</v>
      </c>
      <c r="J375" s="165">
        <f t="shared" si="28"/>
        <v>0</v>
      </c>
      <c r="K375" s="165">
        <f t="shared" si="28"/>
        <v>0</v>
      </c>
      <c r="L375" s="165">
        <f t="shared" si="28"/>
        <v>0</v>
      </c>
      <c r="M375" s="165">
        <f t="shared" si="28"/>
        <v>0</v>
      </c>
    </row>
    <row r="376" spans="1:13" x14ac:dyDescent="0.25">
      <c r="A376" s="43" t="s">
        <v>338</v>
      </c>
      <c r="B376" s="95" t="s">
        <v>949</v>
      </c>
      <c r="C376" s="100">
        <v>2015</v>
      </c>
      <c r="D376" s="100" t="str">
        <f t="shared" si="25"/>
        <v>Yes</v>
      </c>
      <c r="E376" s="165">
        <v>0.77810000000000001</v>
      </c>
      <c r="F376" s="165">
        <f>IFERROR(VLOOKUP(A:A,'2023 CEP List'!A:G,7,FALSE),0)</f>
        <v>0.77810000000000001</v>
      </c>
      <c r="G376" s="165">
        <f>IFERROR(VLOOKUP(A:A,'2024 CEP List'!A:G,7,FALSE),0)</f>
        <v>0.77810000000000001</v>
      </c>
      <c r="H376" s="165">
        <f>IFERROR(VLOOKUP(A:A,'2025 CEP List'!A:G,7,FALSE),0)</f>
        <v>0.77810000000000001</v>
      </c>
      <c r="I376" s="165">
        <f t="shared" si="28"/>
        <v>0.77810000000000001</v>
      </c>
      <c r="J376" s="165">
        <f t="shared" si="28"/>
        <v>0.77810000000000001</v>
      </c>
      <c r="K376" s="165">
        <f t="shared" si="28"/>
        <v>0.77810000000000001</v>
      </c>
      <c r="L376" s="165">
        <f t="shared" si="28"/>
        <v>0.77810000000000001</v>
      </c>
      <c r="M376" s="165">
        <f t="shared" si="28"/>
        <v>0.77810000000000001</v>
      </c>
    </row>
    <row r="377" spans="1:13" x14ac:dyDescent="0.25">
      <c r="A377" s="43" t="s">
        <v>339</v>
      </c>
      <c r="B377" s="95" t="s">
        <v>950</v>
      </c>
      <c r="D377" s="100" t="str">
        <f t="shared" si="25"/>
        <v>No</v>
      </c>
      <c r="E377" s="165">
        <v>0</v>
      </c>
      <c r="F377" s="165">
        <f>IFERROR(VLOOKUP(A:A,'2023 CEP List'!A:G,7,FALSE),0)</f>
        <v>0</v>
      </c>
      <c r="G377" s="165">
        <f>IFERROR(VLOOKUP(A:A,'2024 CEP List'!A:G,7,FALSE),0)</f>
        <v>0</v>
      </c>
      <c r="H377" s="165">
        <f>IFERROR(VLOOKUP(A:A,'2025 CEP List'!A:G,7,FALSE),0)</f>
        <v>0</v>
      </c>
      <c r="I377" s="165">
        <f t="shared" si="28"/>
        <v>0</v>
      </c>
      <c r="J377" s="165">
        <f t="shared" si="28"/>
        <v>0</v>
      </c>
      <c r="K377" s="165">
        <f t="shared" si="28"/>
        <v>0</v>
      </c>
      <c r="L377" s="165">
        <f t="shared" si="28"/>
        <v>0</v>
      </c>
      <c r="M377" s="165">
        <f t="shared" si="28"/>
        <v>0</v>
      </c>
    </row>
    <row r="378" spans="1:13" x14ac:dyDescent="0.25">
      <c r="A378" s="43" t="s">
        <v>546</v>
      </c>
      <c r="B378" s="95" t="s">
        <v>951</v>
      </c>
      <c r="D378" s="100" t="str">
        <f t="shared" si="25"/>
        <v>No</v>
      </c>
      <c r="E378" s="165">
        <v>0</v>
      </c>
      <c r="F378" s="165">
        <f>IFERROR(VLOOKUP(A:A,'2023 CEP List'!A:G,7,FALSE),0)</f>
        <v>0</v>
      </c>
      <c r="G378" s="165">
        <f>IFERROR(VLOOKUP(A:A,'2024 CEP List'!A:G,7,FALSE),0)</f>
        <v>0</v>
      </c>
      <c r="H378" s="165">
        <f>IFERROR(VLOOKUP(A:A,'2025 CEP List'!A:G,7,FALSE),0)</f>
        <v>0</v>
      </c>
      <c r="I378" s="165">
        <f t="shared" si="28"/>
        <v>0</v>
      </c>
      <c r="J378" s="165">
        <f t="shared" si="28"/>
        <v>0</v>
      </c>
      <c r="K378" s="165">
        <f t="shared" si="28"/>
        <v>0</v>
      </c>
      <c r="L378" s="165">
        <f t="shared" si="28"/>
        <v>0</v>
      </c>
      <c r="M378" s="165">
        <f t="shared" si="28"/>
        <v>0</v>
      </c>
    </row>
    <row r="379" spans="1:13" x14ac:dyDescent="0.25">
      <c r="A379" s="43" t="s">
        <v>340</v>
      </c>
      <c r="B379" s="95" t="s">
        <v>952</v>
      </c>
      <c r="D379" s="100" t="str">
        <f t="shared" si="25"/>
        <v>No</v>
      </c>
      <c r="E379" s="165">
        <v>0</v>
      </c>
      <c r="F379" s="165">
        <f>IFERROR(VLOOKUP(A:A,'2023 CEP List'!A:G,7,FALSE),0)</f>
        <v>0</v>
      </c>
      <c r="G379" s="165">
        <f>IFERROR(VLOOKUP(A:A,'2024 CEP List'!A:G,7,FALSE),0)</f>
        <v>0</v>
      </c>
      <c r="H379" s="165">
        <f>IFERROR(VLOOKUP(A:A,'2025 CEP List'!A:G,7,FALSE),0)</f>
        <v>0</v>
      </c>
      <c r="I379" s="165">
        <f t="shared" si="28"/>
        <v>0</v>
      </c>
      <c r="J379" s="165">
        <f t="shared" si="28"/>
        <v>0</v>
      </c>
      <c r="K379" s="165">
        <f t="shared" si="28"/>
        <v>0</v>
      </c>
      <c r="L379" s="165">
        <f t="shared" si="28"/>
        <v>0</v>
      </c>
      <c r="M379" s="165">
        <f t="shared" si="28"/>
        <v>0</v>
      </c>
    </row>
    <row r="380" spans="1:13" x14ac:dyDescent="0.25">
      <c r="A380" s="43" t="s">
        <v>341</v>
      </c>
      <c r="B380" s="95" t="s">
        <v>953</v>
      </c>
      <c r="D380" s="100" t="str">
        <f t="shared" si="25"/>
        <v>No</v>
      </c>
      <c r="E380" s="165">
        <v>0</v>
      </c>
      <c r="F380" s="165">
        <f>IFERROR(VLOOKUP(A:A,'2023 CEP List'!A:G,7,FALSE),0)</f>
        <v>0</v>
      </c>
      <c r="G380" s="165">
        <f>IFERROR(VLOOKUP(A:A,'2024 CEP List'!A:G,7,FALSE),0)</f>
        <v>0</v>
      </c>
      <c r="H380" s="165">
        <f>IFERROR(VLOOKUP(A:A,'2025 CEP List'!A:G,7,FALSE),0)</f>
        <v>0</v>
      </c>
      <c r="I380" s="165">
        <f t="shared" ref="I380:M395" si="29">H380</f>
        <v>0</v>
      </c>
      <c r="J380" s="165">
        <f t="shared" si="29"/>
        <v>0</v>
      </c>
      <c r="K380" s="165">
        <f t="shared" si="29"/>
        <v>0</v>
      </c>
      <c r="L380" s="165">
        <f t="shared" si="29"/>
        <v>0</v>
      </c>
      <c r="M380" s="165">
        <f t="shared" si="29"/>
        <v>0</v>
      </c>
    </row>
    <row r="381" spans="1:13" x14ac:dyDescent="0.25">
      <c r="A381" s="43" t="s">
        <v>342</v>
      </c>
      <c r="B381" s="95" t="s">
        <v>954</v>
      </c>
      <c r="D381" s="100" t="str">
        <f t="shared" si="25"/>
        <v>No</v>
      </c>
      <c r="E381" s="165">
        <v>0</v>
      </c>
      <c r="F381" s="165">
        <f>IFERROR(VLOOKUP(A:A,'2023 CEP List'!A:G,7,FALSE),0)</f>
        <v>0</v>
      </c>
      <c r="G381" s="165">
        <f>IFERROR(VLOOKUP(A:A,'2024 CEP List'!A:G,7,FALSE),0)</f>
        <v>0</v>
      </c>
      <c r="H381" s="165">
        <f>IFERROR(VLOOKUP(A:A,'2025 CEP List'!A:G,7,FALSE),0)</f>
        <v>0</v>
      </c>
      <c r="I381" s="165">
        <f t="shared" si="29"/>
        <v>0</v>
      </c>
      <c r="J381" s="165">
        <f t="shared" si="29"/>
        <v>0</v>
      </c>
      <c r="K381" s="165">
        <f t="shared" si="29"/>
        <v>0</v>
      </c>
      <c r="L381" s="165">
        <f t="shared" si="29"/>
        <v>0</v>
      </c>
      <c r="M381" s="165">
        <f t="shared" si="29"/>
        <v>0</v>
      </c>
    </row>
    <row r="382" spans="1:13" x14ac:dyDescent="0.25">
      <c r="A382" s="43" t="s">
        <v>343</v>
      </c>
      <c r="B382" s="95" t="s">
        <v>955</v>
      </c>
      <c r="D382" s="100" t="str">
        <f t="shared" si="25"/>
        <v>No</v>
      </c>
      <c r="E382" s="165">
        <v>0</v>
      </c>
      <c r="F382" s="165">
        <f>IFERROR(VLOOKUP(A:A,'2023 CEP List'!A:G,7,FALSE),0)</f>
        <v>0</v>
      </c>
      <c r="G382" s="165">
        <f>IFERROR(VLOOKUP(A:A,'2024 CEP List'!A:G,7,FALSE),0)</f>
        <v>0</v>
      </c>
      <c r="H382" s="165">
        <f>IFERROR(VLOOKUP(A:A,'2025 CEP List'!A:G,7,FALSE),0)</f>
        <v>0</v>
      </c>
      <c r="I382" s="165">
        <f t="shared" si="29"/>
        <v>0</v>
      </c>
      <c r="J382" s="165">
        <f t="shared" si="29"/>
        <v>0</v>
      </c>
      <c r="K382" s="165">
        <f t="shared" si="29"/>
        <v>0</v>
      </c>
      <c r="L382" s="165">
        <f t="shared" si="29"/>
        <v>0</v>
      </c>
      <c r="M382" s="165">
        <f t="shared" si="29"/>
        <v>0</v>
      </c>
    </row>
    <row r="383" spans="1:13" x14ac:dyDescent="0.25">
      <c r="A383" s="43" t="s">
        <v>547</v>
      </c>
      <c r="B383" s="95" t="s">
        <v>956</v>
      </c>
      <c r="C383" s="100">
        <v>2015</v>
      </c>
      <c r="D383" s="100" t="str">
        <f t="shared" si="25"/>
        <v>Yes</v>
      </c>
      <c r="E383" s="165">
        <v>0.76490000000000002</v>
      </c>
      <c r="F383" s="165">
        <f>IFERROR(VLOOKUP(A:A,'2023 CEP List'!A:G,7,FALSE),0)</f>
        <v>0.76490000000000002</v>
      </c>
      <c r="G383" s="165">
        <f>IFERROR(VLOOKUP(A:A,'2024 CEP List'!A:G,7,FALSE),0)</f>
        <v>0.76490000000000002</v>
      </c>
      <c r="H383" s="165">
        <f>IFERROR(VLOOKUP(A:A,'2025 CEP List'!A:G,7,FALSE),0)</f>
        <v>0.76490000000000002</v>
      </c>
      <c r="I383" s="165">
        <f t="shared" si="29"/>
        <v>0.76490000000000002</v>
      </c>
      <c r="J383" s="165">
        <f t="shared" si="29"/>
        <v>0.76490000000000002</v>
      </c>
      <c r="K383" s="165">
        <f t="shared" si="29"/>
        <v>0.76490000000000002</v>
      </c>
      <c r="L383" s="165">
        <f t="shared" si="29"/>
        <v>0.76490000000000002</v>
      </c>
      <c r="M383" s="165">
        <f t="shared" si="29"/>
        <v>0.76490000000000002</v>
      </c>
    </row>
    <row r="384" spans="1:13" x14ac:dyDescent="0.25">
      <c r="A384" s="43" t="s">
        <v>344</v>
      </c>
      <c r="B384" s="95" t="s">
        <v>957</v>
      </c>
      <c r="C384" s="100">
        <v>2015</v>
      </c>
      <c r="D384" s="100" t="str">
        <f t="shared" si="25"/>
        <v>No</v>
      </c>
      <c r="E384" s="165">
        <v>0</v>
      </c>
      <c r="F384" s="165">
        <f>IFERROR(VLOOKUP(A:A,'2023 CEP List'!A:G,7,FALSE),0)</f>
        <v>0</v>
      </c>
      <c r="G384" s="165">
        <f>IFERROR(VLOOKUP(A:A,'2024 CEP List'!A:G,7,FALSE),0)</f>
        <v>0</v>
      </c>
      <c r="H384" s="165">
        <f>IFERROR(VLOOKUP(A:A,'2025 CEP List'!A:G,7,FALSE),0)</f>
        <v>0</v>
      </c>
      <c r="I384" s="165">
        <f t="shared" si="29"/>
        <v>0</v>
      </c>
      <c r="J384" s="165">
        <f t="shared" si="29"/>
        <v>0</v>
      </c>
      <c r="K384" s="165">
        <f t="shared" si="29"/>
        <v>0</v>
      </c>
      <c r="L384" s="165">
        <f t="shared" si="29"/>
        <v>0</v>
      </c>
      <c r="M384" s="165">
        <f t="shared" si="29"/>
        <v>0</v>
      </c>
    </row>
    <row r="385" spans="1:13" x14ac:dyDescent="0.25">
      <c r="A385" s="43" t="s">
        <v>345</v>
      </c>
      <c r="B385" s="95" t="s">
        <v>958</v>
      </c>
      <c r="D385" s="100" t="str">
        <f t="shared" si="25"/>
        <v>No</v>
      </c>
      <c r="E385" s="165">
        <v>0.61450000000000005</v>
      </c>
      <c r="F385" s="165">
        <f>IFERROR(VLOOKUP(A:A,'2023 CEP List'!A:G,7,FALSE),0)</f>
        <v>0</v>
      </c>
      <c r="G385" s="165">
        <f>IFERROR(VLOOKUP(A:A,'2024 CEP List'!A:G,7,FALSE),0)</f>
        <v>0</v>
      </c>
      <c r="H385" s="165">
        <f>IFERROR(VLOOKUP(A:A,'2025 CEP List'!A:G,7,FALSE),0)</f>
        <v>0</v>
      </c>
      <c r="I385" s="165">
        <f t="shared" si="29"/>
        <v>0</v>
      </c>
      <c r="J385" s="165">
        <f t="shared" si="29"/>
        <v>0</v>
      </c>
      <c r="K385" s="165">
        <f t="shared" si="29"/>
        <v>0</v>
      </c>
      <c r="L385" s="165">
        <f t="shared" si="29"/>
        <v>0</v>
      </c>
      <c r="M385" s="165">
        <f t="shared" si="29"/>
        <v>0</v>
      </c>
    </row>
    <row r="386" spans="1:13" x14ac:dyDescent="0.25">
      <c r="A386" s="43" t="s">
        <v>346</v>
      </c>
      <c r="B386" s="95" t="s">
        <v>959</v>
      </c>
      <c r="D386" s="100" t="str">
        <f t="shared" si="25"/>
        <v>No</v>
      </c>
      <c r="E386" s="165">
        <v>0</v>
      </c>
      <c r="F386" s="165">
        <f>IFERROR(VLOOKUP(A:A,'2023 CEP List'!A:G,7,FALSE),0)</f>
        <v>0</v>
      </c>
      <c r="G386" s="165">
        <f>IFERROR(VLOOKUP(A:A,'2024 CEP List'!A:G,7,FALSE),0)</f>
        <v>0</v>
      </c>
      <c r="H386" s="165">
        <f>IFERROR(VLOOKUP(A:A,'2025 CEP List'!A:G,7,FALSE),0)</f>
        <v>0</v>
      </c>
      <c r="I386" s="165">
        <f t="shared" si="29"/>
        <v>0</v>
      </c>
      <c r="J386" s="165">
        <f t="shared" si="29"/>
        <v>0</v>
      </c>
      <c r="K386" s="165">
        <f t="shared" si="29"/>
        <v>0</v>
      </c>
      <c r="L386" s="165">
        <f t="shared" si="29"/>
        <v>0</v>
      </c>
      <c r="M386" s="165">
        <f t="shared" si="29"/>
        <v>0</v>
      </c>
    </row>
    <row r="387" spans="1:13" x14ac:dyDescent="0.25">
      <c r="A387" s="43" t="s">
        <v>347</v>
      </c>
      <c r="B387" s="95" t="s">
        <v>960</v>
      </c>
      <c r="D387" s="100" t="str">
        <f t="shared" ref="D387:D450" si="30">IF(H387&gt;0,"Yes","No")</f>
        <v>No</v>
      </c>
      <c r="E387" s="165">
        <v>0</v>
      </c>
      <c r="F387" s="165">
        <f>IFERROR(VLOOKUP(A:A,'2023 CEP List'!A:G,7,FALSE),0)</f>
        <v>0</v>
      </c>
      <c r="G387" s="165">
        <f>IFERROR(VLOOKUP(A:A,'2024 CEP List'!A:G,7,FALSE),0)</f>
        <v>0</v>
      </c>
      <c r="H387" s="165">
        <f>IFERROR(VLOOKUP(A:A,'2025 CEP List'!A:G,7,FALSE),0)</f>
        <v>0</v>
      </c>
      <c r="I387" s="165">
        <f t="shared" si="29"/>
        <v>0</v>
      </c>
      <c r="J387" s="165">
        <f t="shared" si="29"/>
        <v>0</v>
      </c>
      <c r="K387" s="165">
        <f t="shared" si="29"/>
        <v>0</v>
      </c>
      <c r="L387" s="165">
        <f t="shared" si="29"/>
        <v>0</v>
      </c>
      <c r="M387" s="165">
        <f t="shared" si="29"/>
        <v>0</v>
      </c>
    </row>
    <row r="388" spans="1:13" x14ac:dyDescent="0.25">
      <c r="A388" s="43" t="s">
        <v>548</v>
      </c>
      <c r="B388" s="95" t="s">
        <v>961</v>
      </c>
      <c r="D388" s="100" t="str">
        <f t="shared" si="30"/>
        <v>No</v>
      </c>
      <c r="E388" s="165">
        <v>0</v>
      </c>
      <c r="F388" s="165">
        <f>IFERROR(VLOOKUP(A:A,'2023 CEP List'!A:G,7,FALSE),0)</f>
        <v>0</v>
      </c>
      <c r="G388" s="165">
        <f>IFERROR(VLOOKUP(A:A,'2024 CEP List'!A:G,7,FALSE),0)</f>
        <v>0</v>
      </c>
      <c r="H388" s="165">
        <f>IFERROR(VLOOKUP(A:A,'2025 CEP List'!A:G,7,FALSE),0)</f>
        <v>0</v>
      </c>
      <c r="I388" s="165">
        <f t="shared" si="29"/>
        <v>0</v>
      </c>
      <c r="J388" s="165">
        <f t="shared" si="29"/>
        <v>0</v>
      </c>
      <c r="K388" s="165">
        <f t="shared" si="29"/>
        <v>0</v>
      </c>
      <c r="L388" s="165">
        <f t="shared" si="29"/>
        <v>0</v>
      </c>
      <c r="M388" s="165">
        <f t="shared" si="29"/>
        <v>0</v>
      </c>
    </row>
    <row r="389" spans="1:13" x14ac:dyDescent="0.25">
      <c r="A389" s="43" t="s">
        <v>348</v>
      </c>
      <c r="B389" s="95" t="s">
        <v>962</v>
      </c>
      <c r="D389" s="100" t="str">
        <f t="shared" si="30"/>
        <v>No</v>
      </c>
      <c r="E389" s="165">
        <v>0</v>
      </c>
      <c r="F389" s="165">
        <f>IFERROR(VLOOKUP(A:A,'2023 CEP List'!A:G,7,FALSE),0)</f>
        <v>0</v>
      </c>
      <c r="G389" s="165">
        <f>IFERROR(VLOOKUP(A:A,'2024 CEP List'!A:G,7,FALSE),0)</f>
        <v>0</v>
      </c>
      <c r="H389" s="165">
        <f>IFERROR(VLOOKUP(A:A,'2025 CEP List'!A:G,7,FALSE),0)</f>
        <v>0</v>
      </c>
      <c r="I389" s="165">
        <f t="shared" si="29"/>
        <v>0</v>
      </c>
      <c r="J389" s="165">
        <f t="shared" si="29"/>
        <v>0</v>
      </c>
      <c r="K389" s="165">
        <f t="shared" si="29"/>
        <v>0</v>
      </c>
      <c r="L389" s="165">
        <f t="shared" si="29"/>
        <v>0</v>
      </c>
      <c r="M389" s="165">
        <f t="shared" si="29"/>
        <v>0</v>
      </c>
    </row>
    <row r="390" spans="1:13" x14ac:dyDescent="0.25">
      <c r="A390" s="43" t="s">
        <v>349</v>
      </c>
      <c r="B390" s="95" t="s">
        <v>963</v>
      </c>
      <c r="D390" s="100" t="str">
        <f t="shared" si="30"/>
        <v>No</v>
      </c>
      <c r="E390" s="165">
        <v>0</v>
      </c>
      <c r="F390" s="165">
        <f>IFERROR(VLOOKUP(A:A,'2023 CEP List'!A:G,7,FALSE),0)</f>
        <v>0</v>
      </c>
      <c r="G390" s="165">
        <f>IFERROR(VLOOKUP(A:A,'2024 CEP List'!A:G,7,FALSE),0)</f>
        <v>0</v>
      </c>
      <c r="H390" s="165">
        <f>IFERROR(VLOOKUP(A:A,'2025 CEP List'!A:G,7,FALSE),0)</f>
        <v>0</v>
      </c>
      <c r="I390" s="165">
        <f t="shared" si="29"/>
        <v>0</v>
      </c>
      <c r="J390" s="165">
        <f t="shared" si="29"/>
        <v>0</v>
      </c>
      <c r="K390" s="165">
        <f t="shared" si="29"/>
        <v>0</v>
      </c>
      <c r="L390" s="165">
        <f t="shared" si="29"/>
        <v>0</v>
      </c>
      <c r="M390" s="165">
        <f t="shared" si="29"/>
        <v>0</v>
      </c>
    </row>
    <row r="391" spans="1:13" x14ac:dyDescent="0.25">
      <c r="A391" s="43" t="s">
        <v>549</v>
      </c>
      <c r="B391" s="95" t="s">
        <v>964</v>
      </c>
      <c r="D391" s="100" t="str">
        <f t="shared" si="30"/>
        <v>No</v>
      </c>
      <c r="E391" s="165">
        <v>0</v>
      </c>
      <c r="F391" s="165">
        <f>IFERROR(VLOOKUP(A:A,'2023 CEP List'!A:G,7,FALSE),0)</f>
        <v>0</v>
      </c>
      <c r="G391" s="165">
        <f>IFERROR(VLOOKUP(A:A,'2024 CEP List'!A:G,7,FALSE),0)</f>
        <v>0</v>
      </c>
      <c r="H391" s="165">
        <f>IFERROR(VLOOKUP(A:A,'2025 CEP List'!A:G,7,FALSE),0)</f>
        <v>0</v>
      </c>
      <c r="I391" s="165">
        <f t="shared" si="29"/>
        <v>0</v>
      </c>
      <c r="J391" s="165">
        <f t="shared" si="29"/>
        <v>0</v>
      </c>
      <c r="K391" s="165">
        <f t="shared" si="29"/>
        <v>0</v>
      </c>
      <c r="L391" s="165">
        <f t="shared" si="29"/>
        <v>0</v>
      </c>
      <c r="M391" s="165">
        <f t="shared" si="29"/>
        <v>0</v>
      </c>
    </row>
    <row r="392" spans="1:13" x14ac:dyDescent="0.25">
      <c r="A392" s="43" t="s">
        <v>350</v>
      </c>
      <c r="B392" s="95" t="s">
        <v>965</v>
      </c>
      <c r="D392" s="100" t="str">
        <f t="shared" si="30"/>
        <v>No</v>
      </c>
      <c r="E392" s="165">
        <v>0</v>
      </c>
      <c r="F392" s="165">
        <f>IFERROR(VLOOKUP(A:A,'2023 CEP List'!A:G,7,FALSE),0)</f>
        <v>0</v>
      </c>
      <c r="G392" s="165">
        <f>IFERROR(VLOOKUP(A:A,'2024 CEP List'!A:G,7,FALSE),0)</f>
        <v>0</v>
      </c>
      <c r="H392" s="165">
        <f>IFERROR(VLOOKUP(A:A,'2025 CEP List'!A:G,7,FALSE),0)</f>
        <v>0</v>
      </c>
      <c r="I392" s="165">
        <f t="shared" si="29"/>
        <v>0</v>
      </c>
      <c r="J392" s="165">
        <f t="shared" si="29"/>
        <v>0</v>
      </c>
      <c r="K392" s="165">
        <f t="shared" si="29"/>
        <v>0</v>
      </c>
      <c r="L392" s="165">
        <f t="shared" si="29"/>
        <v>0</v>
      </c>
      <c r="M392" s="165">
        <f t="shared" si="29"/>
        <v>0</v>
      </c>
    </row>
    <row r="393" spans="1:13" x14ac:dyDescent="0.25">
      <c r="A393" s="43" t="s">
        <v>351</v>
      </c>
      <c r="B393" s="95" t="s">
        <v>966</v>
      </c>
      <c r="D393" s="100" t="str">
        <f t="shared" si="30"/>
        <v>No</v>
      </c>
      <c r="E393" s="165">
        <v>0</v>
      </c>
      <c r="F393" s="165">
        <f>IFERROR(VLOOKUP(A:A,'2023 CEP List'!A:G,7,FALSE),0)</f>
        <v>0</v>
      </c>
      <c r="G393" s="165">
        <f>IFERROR(VLOOKUP(A:A,'2024 CEP List'!A:G,7,FALSE),0)</f>
        <v>0</v>
      </c>
      <c r="H393" s="165">
        <f>IFERROR(VLOOKUP(A:A,'2025 CEP List'!A:G,7,FALSE),0)</f>
        <v>0</v>
      </c>
      <c r="I393" s="165">
        <f t="shared" si="29"/>
        <v>0</v>
      </c>
      <c r="J393" s="165">
        <f t="shared" si="29"/>
        <v>0</v>
      </c>
      <c r="K393" s="165">
        <f t="shared" si="29"/>
        <v>0</v>
      </c>
      <c r="L393" s="165">
        <f t="shared" si="29"/>
        <v>0</v>
      </c>
      <c r="M393" s="165">
        <f t="shared" si="29"/>
        <v>0</v>
      </c>
    </row>
    <row r="394" spans="1:13" x14ac:dyDescent="0.25">
      <c r="A394" s="43" t="s">
        <v>352</v>
      </c>
      <c r="B394" s="95" t="s">
        <v>967</v>
      </c>
      <c r="D394" s="100" t="str">
        <f t="shared" si="30"/>
        <v>No</v>
      </c>
      <c r="E394" s="165">
        <v>0</v>
      </c>
      <c r="F394" s="165">
        <f>IFERROR(VLOOKUP(A:A,'2023 CEP List'!A:G,7,FALSE),0)</f>
        <v>0</v>
      </c>
      <c r="G394" s="165">
        <f>IFERROR(VLOOKUP(A:A,'2024 CEP List'!A:G,7,FALSE),0)</f>
        <v>0</v>
      </c>
      <c r="H394" s="165">
        <f>IFERROR(VLOOKUP(A:A,'2025 CEP List'!A:G,7,FALSE),0)</f>
        <v>0</v>
      </c>
      <c r="I394" s="165">
        <f t="shared" si="29"/>
        <v>0</v>
      </c>
      <c r="J394" s="165">
        <f t="shared" si="29"/>
        <v>0</v>
      </c>
      <c r="K394" s="165">
        <f t="shared" si="29"/>
        <v>0</v>
      </c>
      <c r="L394" s="165">
        <f t="shared" si="29"/>
        <v>0</v>
      </c>
      <c r="M394" s="165">
        <f t="shared" si="29"/>
        <v>0</v>
      </c>
    </row>
    <row r="395" spans="1:13" x14ac:dyDescent="0.25">
      <c r="A395" s="43" t="s">
        <v>353</v>
      </c>
      <c r="B395" s="95" t="s">
        <v>968</v>
      </c>
      <c r="D395" s="100" t="str">
        <f t="shared" si="30"/>
        <v>No</v>
      </c>
      <c r="E395" s="165">
        <v>0</v>
      </c>
      <c r="F395" s="165">
        <f>IFERROR(VLOOKUP(A:A,'2023 CEP List'!A:G,7,FALSE),0)</f>
        <v>0</v>
      </c>
      <c r="G395" s="165">
        <f>IFERROR(VLOOKUP(A:A,'2024 CEP List'!A:G,7,FALSE),0)</f>
        <v>0</v>
      </c>
      <c r="H395" s="165">
        <f>IFERROR(VLOOKUP(A:A,'2025 CEP List'!A:G,7,FALSE),0)</f>
        <v>0</v>
      </c>
      <c r="I395" s="165">
        <f t="shared" si="29"/>
        <v>0</v>
      </c>
      <c r="J395" s="165">
        <f t="shared" si="29"/>
        <v>0</v>
      </c>
      <c r="K395" s="165">
        <f t="shared" si="29"/>
        <v>0</v>
      </c>
      <c r="L395" s="165">
        <f t="shared" si="29"/>
        <v>0</v>
      </c>
      <c r="M395" s="165">
        <f t="shared" si="29"/>
        <v>0</v>
      </c>
    </row>
    <row r="396" spans="1:13" x14ac:dyDescent="0.25">
      <c r="A396" s="43" t="s">
        <v>354</v>
      </c>
      <c r="B396" s="95" t="s">
        <v>969</v>
      </c>
      <c r="D396" s="100" t="str">
        <f t="shared" si="30"/>
        <v>No</v>
      </c>
      <c r="E396" s="165">
        <v>0</v>
      </c>
      <c r="F396" s="165">
        <f>IFERROR(VLOOKUP(A:A,'2023 CEP List'!A:G,7,FALSE),0)</f>
        <v>0</v>
      </c>
      <c r="G396" s="165">
        <f>IFERROR(VLOOKUP(A:A,'2024 CEP List'!A:G,7,FALSE),0)</f>
        <v>0</v>
      </c>
      <c r="H396" s="165">
        <f>IFERROR(VLOOKUP(A:A,'2025 CEP List'!A:G,7,FALSE),0)</f>
        <v>0</v>
      </c>
      <c r="I396" s="165">
        <f t="shared" ref="I396:M411" si="31">H396</f>
        <v>0</v>
      </c>
      <c r="J396" s="165">
        <f t="shared" si="31"/>
        <v>0</v>
      </c>
      <c r="K396" s="165">
        <f t="shared" si="31"/>
        <v>0</v>
      </c>
      <c r="L396" s="165">
        <f t="shared" si="31"/>
        <v>0</v>
      </c>
      <c r="M396" s="165">
        <f t="shared" si="31"/>
        <v>0</v>
      </c>
    </row>
    <row r="397" spans="1:13" x14ac:dyDescent="0.25">
      <c r="A397" s="43" t="s">
        <v>355</v>
      </c>
      <c r="B397" s="95" t="s">
        <v>970</v>
      </c>
      <c r="D397" s="100" t="str">
        <f t="shared" si="30"/>
        <v>No</v>
      </c>
      <c r="E397" s="165">
        <v>0</v>
      </c>
      <c r="F397" s="165">
        <f>IFERROR(VLOOKUP(A:A,'2023 CEP List'!A:G,7,FALSE),0)</f>
        <v>0</v>
      </c>
      <c r="G397" s="165">
        <f>IFERROR(VLOOKUP(A:A,'2024 CEP List'!A:G,7,FALSE),0)</f>
        <v>0</v>
      </c>
      <c r="H397" s="165">
        <f>IFERROR(VLOOKUP(A:A,'2025 CEP List'!A:G,7,FALSE),0)</f>
        <v>0</v>
      </c>
      <c r="I397" s="165">
        <f t="shared" si="31"/>
        <v>0</v>
      </c>
      <c r="J397" s="165">
        <f t="shared" si="31"/>
        <v>0</v>
      </c>
      <c r="K397" s="165">
        <f t="shared" si="31"/>
        <v>0</v>
      </c>
      <c r="L397" s="165">
        <f t="shared" si="31"/>
        <v>0</v>
      </c>
      <c r="M397" s="165">
        <f t="shared" si="31"/>
        <v>0</v>
      </c>
    </row>
    <row r="398" spans="1:13" x14ac:dyDescent="0.25">
      <c r="A398" s="43" t="s">
        <v>356</v>
      </c>
      <c r="B398" s="95" t="s">
        <v>971</v>
      </c>
      <c r="C398" s="100">
        <v>2015</v>
      </c>
      <c r="D398" s="100" t="str">
        <f t="shared" si="30"/>
        <v>Yes</v>
      </c>
      <c r="E398" s="165">
        <v>0</v>
      </c>
      <c r="F398" s="165">
        <f>IFERROR(VLOOKUP(A:A,'2023 CEP List'!A:G,7,FALSE),0)</f>
        <v>1.0569</v>
      </c>
      <c r="G398" s="165">
        <f>IFERROR(VLOOKUP(A:A,'2024 CEP List'!A:G,7,FALSE),0)</f>
        <v>1.0569</v>
      </c>
      <c r="H398" s="165">
        <f>IFERROR(VLOOKUP(A:A,'2025 CEP List'!A:G,7,FALSE),0)</f>
        <v>1.0569</v>
      </c>
      <c r="I398" s="165">
        <f t="shared" si="31"/>
        <v>1.0569</v>
      </c>
      <c r="J398" s="165">
        <f t="shared" si="31"/>
        <v>1.0569</v>
      </c>
      <c r="K398" s="165">
        <f t="shared" si="31"/>
        <v>1.0569</v>
      </c>
      <c r="L398" s="165">
        <f t="shared" si="31"/>
        <v>1.0569</v>
      </c>
      <c r="M398" s="165">
        <f t="shared" si="31"/>
        <v>1.0569</v>
      </c>
    </row>
    <row r="399" spans="1:13" x14ac:dyDescent="0.25">
      <c r="A399" s="43" t="s">
        <v>357</v>
      </c>
      <c r="B399" s="95" t="s">
        <v>972</v>
      </c>
      <c r="D399" s="100" t="str">
        <f t="shared" si="30"/>
        <v>No</v>
      </c>
      <c r="E399" s="165">
        <v>0</v>
      </c>
      <c r="F399" s="165">
        <f>IFERROR(VLOOKUP(A:A,'2023 CEP List'!A:G,7,FALSE),0)</f>
        <v>0</v>
      </c>
      <c r="G399" s="165">
        <f>IFERROR(VLOOKUP(A:A,'2024 CEP List'!A:G,7,FALSE),0)</f>
        <v>0</v>
      </c>
      <c r="H399" s="165">
        <f>IFERROR(VLOOKUP(A:A,'2025 CEP List'!A:G,7,FALSE),0)</f>
        <v>0</v>
      </c>
      <c r="I399" s="165">
        <f t="shared" si="31"/>
        <v>0</v>
      </c>
      <c r="J399" s="165">
        <f t="shared" si="31"/>
        <v>0</v>
      </c>
      <c r="K399" s="165">
        <f t="shared" si="31"/>
        <v>0</v>
      </c>
      <c r="L399" s="165">
        <f t="shared" si="31"/>
        <v>0</v>
      </c>
      <c r="M399" s="165">
        <f t="shared" si="31"/>
        <v>0</v>
      </c>
    </row>
    <row r="400" spans="1:13" x14ac:dyDescent="0.25">
      <c r="A400" s="43" t="s">
        <v>358</v>
      </c>
      <c r="B400" s="95" t="s">
        <v>973</v>
      </c>
      <c r="C400" s="100">
        <v>2015</v>
      </c>
      <c r="D400" s="100" t="str">
        <f t="shared" si="30"/>
        <v>Yes</v>
      </c>
      <c r="E400" s="165">
        <v>0.95650000000000002</v>
      </c>
      <c r="F400" s="165">
        <f>IFERROR(VLOOKUP(A:A,'2023 CEP List'!A:G,7,FALSE),0)</f>
        <v>0.95650000000000002</v>
      </c>
      <c r="G400" s="165">
        <f>IFERROR(VLOOKUP(A:A,'2024 CEP List'!A:G,7,FALSE),0)</f>
        <v>0.95650000000000002</v>
      </c>
      <c r="H400" s="165">
        <f>IFERROR(VLOOKUP(A:A,'2025 CEP List'!A:G,7,FALSE),0)</f>
        <v>0.95650000000000002</v>
      </c>
      <c r="I400" s="165">
        <f t="shared" si="31"/>
        <v>0.95650000000000002</v>
      </c>
      <c r="J400" s="165">
        <f t="shared" si="31"/>
        <v>0.95650000000000002</v>
      </c>
      <c r="K400" s="165">
        <f t="shared" si="31"/>
        <v>0.95650000000000002</v>
      </c>
      <c r="L400" s="165">
        <f t="shared" si="31"/>
        <v>0.95650000000000002</v>
      </c>
      <c r="M400" s="165">
        <f t="shared" si="31"/>
        <v>0.95650000000000002</v>
      </c>
    </row>
    <row r="401" spans="1:13" x14ac:dyDescent="0.25">
      <c r="A401" s="43" t="s">
        <v>359</v>
      </c>
      <c r="B401" s="95" t="s">
        <v>974</v>
      </c>
      <c r="D401" s="100" t="str">
        <f t="shared" si="30"/>
        <v>No</v>
      </c>
      <c r="E401" s="165">
        <v>0</v>
      </c>
      <c r="F401" s="165">
        <f>IFERROR(VLOOKUP(A:A,'2023 CEP List'!A:G,7,FALSE),0)</f>
        <v>0</v>
      </c>
      <c r="G401" s="165">
        <f>IFERROR(VLOOKUP(A:A,'2024 CEP List'!A:G,7,FALSE),0)</f>
        <v>0</v>
      </c>
      <c r="H401" s="165">
        <f>IFERROR(VLOOKUP(A:A,'2025 CEP List'!A:G,7,FALSE),0)</f>
        <v>0</v>
      </c>
      <c r="I401" s="165">
        <f t="shared" si="31"/>
        <v>0</v>
      </c>
      <c r="J401" s="165">
        <f t="shared" si="31"/>
        <v>0</v>
      </c>
      <c r="K401" s="165">
        <f t="shared" si="31"/>
        <v>0</v>
      </c>
      <c r="L401" s="165">
        <f t="shared" si="31"/>
        <v>0</v>
      </c>
      <c r="M401" s="165">
        <f t="shared" si="31"/>
        <v>0</v>
      </c>
    </row>
    <row r="402" spans="1:13" x14ac:dyDescent="0.25">
      <c r="A402" s="43" t="s">
        <v>360</v>
      </c>
      <c r="B402" s="95" t="s">
        <v>975</v>
      </c>
      <c r="D402" s="100" t="str">
        <f t="shared" si="30"/>
        <v>No</v>
      </c>
      <c r="E402" s="165">
        <v>0</v>
      </c>
      <c r="F402" s="165">
        <f>IFERROR(VLOOKUP(A:A,'2023 CEP List'!A:G,7,FALSE),0)</f>
        <v>0</v>
      </c>
      <c r="G402" s="165">
        <f>IFERROR(VLOOKUP(A:A,'2024 CEP List'!A:G,7,FALSE),0)</f>
        <v>0</v>
      </c>
      <c r="H402" s="165">
        <f>IFERROR(VLOOKUP(A:A,'2025 CEP List'!A:G,7,FALSE),0)</f>
        <v>0</v>
      </c>
      <c r="I402" s="165">
        <f t="shared" si="31"/>
        <v>0</v>
      </c>
      <c r="J402" s="165">
        <f t="shared" si="31"/>
        <v>0</v>
      </c>
      <c r="K402" s="165">
        <f t="shared" si="31"/>
        <v>0</v>
      </c>
      <c r="L402" s="165">
        <f t="shared" si="31"/>
        <v>0</v>
      </c>
      <c r="M402" s="165">
        <f t="shared" si="31"/>
        <v>0</v>
      </c>
    </row>
    <row r="403" spans="1:13" x14ac:dyDescent="0.25">
      <c r="A403" s="43" t="s">
        <v>550</v>
      </c>
      <c r="B403" s="95" t="s">
        <v>976</v>
      </c>
      <c r="C403" s="95">
        <v>2018</v>
      </c>
      <c r="D403" s="100" t="str">
        <f t="shared" si="30"/>
        <v>No</v>
      </c>
      <c r="E403" s="165">
        <v>0</v>
      </c>
      <c r="F403" s="165">
        <f>IFERROR(VLOOKUP(A:A,'2023 CEP List'!A:G,7,FALSE),0)</f>
        <v>0</v>
      </c>
      <c r="G403" s="165">
        <f>IFERROR(VLOOKUP(A:A,'2024 CEP List'!A:G,7,FALSE),0)</f>
        <v>0</v>
      </c>
      <c r="H403" s="165">
        <f>IFERROR(VLOOKUP(A:A,'2025 CEP List'!A:G,7,FALSE),0)</f>
        <v>0</v>
      </c>
      <c r="I403" s="165">
        <f t="shared" si="31"/>
        <v>0</v>
      </c>
      <c r="J403" s="165">
        <f t="shared" si="31"/>
        <v>0</v>
      </c>
      <c r="K403" s="165">
        <f t="shared" si="31"/>
        <v>0</v>
      </c>
      <c r="L403" s="165">
        <f t="shared" si="31"/>
        <v>0</v>
      </c>
      <c r="M403" s="165">
        <f t="shared" si="31"/>
        <v>0</v>
      </c>
    </row>
    <row r="404" spans="1:13" x14ac:dyDescent="0.25">
      <c r="A404" s="43" t="s">
        <v>361</v>
      </c>
      <c r="B404" s="95" t="s">
        <v>977</v>
      </c>
      <c r="C404" s="100">
        <v>2015</v>
      </c>
      <c r="D404" s="100" t="str">
        <f t="shared" si="30"/>
        <v>No</v>
      </c>
      <c r="E404" s="165">
        <v>0.7117</v>
      </c>
      <c r="F404" s="165">
        <f>IFERROR(VLOOKUP(A:A,'2023 CEP List'!A:G,7,FALSE),0)</f>
        <v>0.7117</v>
      </c>
      <c r="G404" s="165">
        <f>IFERROR(VLOOKUP(A:A,'2024 CEP List'!A:G,7,FALSE),0)</f>
        <v>0.7117</v>
      </c>
      <c r="H404" s="165">
        <f>IFERROR(VLOOKUP(A:A,'2025 CEP List'!A:G,7,FALSE),0)</f>
        <v>0</v>
      </c>
      <c r="I404" s="165">
        <f t="shared" si="31"/>
        <v>0</v>
      </c>
      <c r="J404" s="165">
        <f t="shared" si="31"/>
        <v>0</v>
      </c>
      <c r="K404" s="165">
        <f t="shared" si="31"/>
        <v>0</v>
      </c>
      <c r="L404" s="165">
        <f t="shared" si="31"/>
        <v>0</v>
      </c>
      <c r="M404" s="165">
        <f t="shared" si="31"/>
        <v>0</v>
      </c>
    </row>
    <row r="405" spans="1:13" x14ac:dyDescent="0.25">
      <c r="A405" s="43" t="s">
        <v>362</v>
      </c>
      <c r="B405" s="95" t="s">
        <v>978</v>
      </c>
      <c r="D405" s="100" t="str">
        <f t="shared" si="30"/>
        <v>No</v>
      </c>
      <c r="E405" s="165">
        <v>0</v>
      </c>
      <c r="F405" s="165">
        <f>IFERROR(VLOOKUP(A:A,'2023 CEP List'!A:G,7,FALSE),0)</f>
        <v>0</v>
      </c>
      <c r="G405" s="165">
        <f>IFERROR(VLOOKUP(A:A,'2024 CEP List'!A:G,7,FALSE),0)</f>
        <v>0</v>
      </c>
      <c r="H405" s="165">
        <f>IFERROR(VLOOKUP(A:A,'2025 CEP List'!A:G,7,FALSE),0)</f>
        <v>0</v>
      </c>
      <c r="I405" s="165">
        <f t="shared" si="31"/>
        <v>0</v>
      </c>
      <c r="J405" s="165">
        <f t="shared" si="31"/>
        <v>0</v>
      </c>
      <c r="K405" s="165">
        <f t="shared" si="31"/>
        <v>0</v>
      </c>
      <c r="L405" s="165">
        <f t="shared" si="31"/>
        <v>0</v>
      </c>
      <c r="M405" s="165">
        <f t="shared" si="31"/>
        <v>0</v>
      </c>
    </row>
    <row r="406" spans="1:13" x14ac:dyDescent="0.25">
      <c r="A406" s="43" t="s">
        <v>363</v>
      </c>
      <c r="B406" s="95" t="s">
        <v>979</v>
      </c>
      <c r="D406" s="100" t="str">
        <f t="shared" si="30"/>
        <v>No</v>
      </c>
      <c r="E406" s="165">
        <v>0</v>
      </c>
      <c r="F406" s="165">
        <f>IFERROR(VLOOKUP(A:A,'2023 CEP List'!A:G,7,FALSE),0)</f>
        <v>0</v>
      </c>
      <c r="G406" s="165">
        <f>IFERROR(VLOOKUP(A:A,'2024 CEP List'!A:G,7,FALSE),0)</f>
        <v>0</v>
      </c>
      <c r="H406" s="165">
        <f>IFERROR(VLOOKUP(A:A,'2025 CEP List'!A:G,7,FALSE),0)</f>
        <v>0</v>
      </c>
      <c r="I406" s="165">
        <f t="shared" si="31"/>
        <v>0</v>
      </c>
      <c r="J406" s="165">
        <f t="shared" si="31"/>
        <v>0</v>
      </c>
      <c r="K406" s="165">
        <f t="shared" si="31"/>
        <v>0</v>
      </c>
      <c r="L406" s="165">
        <f t="shared" si="31"/>
        <v>0</v>
      </c>
      <c r="M406" s="165">
        <f t="shared" si="31"/>
        <v>0</v>
      </c>
    </row>
    <row r="407" spans="1:13" x14ac:dyDescent="0.25">
      <c r="A407" s="43" t="s">
        <v>364</v>
      </c>
      <c r="B407" s="95" t="s">
        <v>980</v>
      </c>
      <c r="D407" s="100" t="str">
        <f t="shared" si="30"/>
        <v>No</v>
      </c>
      <c r="E407" s="165">
        <v>0</v>
      </c>
      <c r="F407" s="165">
        <f>IFERROR(VLOOKUP(A:A,'2023 CEP List'!A:G,7,FALSE),0)</f>
        <v>0</v>
      </c>
      <c r="G407" s="165">
        <f>IFERROR(VLOOKUP(A:A,'2024 CEP List'!A:G,7,FALSE),0)</f>
        <v>0</v>
      </c>
      <c r="H407" s="165">
        <f>IFERROR(VLOOKUP(A:A,'2025 CEP List'!A:G,7,FALSE),0)</f>
        <v>0</v>
      </c>
      <c r="I407" s="165">
        <f t="shared" si="31"/>
        <v>0</v>
      </c>
      <c r="J407" s="165">
        <f t="shared" si="31"/>
        <v>0</v>
      </c>
      <c r="K407" s="165">
        <f t="shared" si="31"/>
        <v>0</v>
      </c>
      <c r="L407" s="165">
        <f t="shared" si="31"/>
        <v>0</v>
      </c>
      <c r="M407" s="165">
        <f t="shared" si="31"/>
        <v>0</v>
      </c>
    </row>
    <row r="408" spans="1:13" x14ac:dyDescent="0.25">
      <c r="A408" s="43" t="s">
        <v>365</v>
      </c>
      <c r="B408" s="95" t="s">
        <v>981</v>
      </c>
      <c r="C408" s="100">
        <v>2017</v>
      </c>
      <c r="D408" s="100" t="str">
        <f t="shared" si="30"/>
        <v>Yes</v>
      </c>
      <c r="E408" s="165">
        <v>0</v>
      </c>
      <c r="F408" s="165">
        <f>IFERROR(VLOOKUP(A:A,'2023 CEP List'!A:G,7,FALSE),0)</f>
        <v>0.39119999999999999</v>
      </c>
      <c r="G408" s="165">
        <f>IFERROR(VLOOKUP(A:A,'2024 CEP List'!A:G,7,FALSE),0)</f>
        <v>0.39119999999999999</v>
      </c>
      <c r="H408" s="165">
        <f>IFERROR(VLOOKUP(A:A,'2025 CEP List'!A:G,7,FALSE),0)</f>
        <v>0.39119999999999999</v>
      </c>
      <c r="I408" s="165">
        <f t="shared" si="31"/>
        <v>0.39119999999999999</v>
      </c>
      <c r="J408" s="165">
        <f t="shared" si="31"/>
        <v>0.39119999999999999</v>
      </c>
      <c r="K408" s="165">
        <f t="shared" si="31"/>
        <v>0.39119999999999999</v>
      </c>
      <c r="L408" s="165">
        <f t="shared" si="31"/>
        <v>0.39119999999999999</v>
      </c>
      <c r="M408" s="165">
        <f t="shared" si="31"/>
        <v>0.39119999999999999</v>
      </c>
    </row>
    <row r="409" spans="1:13" x14ac:dyDescent="0.25">
      <c r="A409" s="43" t="s">
        <v>367</v>
      </c>
      <c r="B409" s="95" t="s">
        <v>983</v>
      </c>
      <c r="D409" s="100" t="str">
        <f t="shared" si="30"/>
        <v>No</v>
      </c>
      <c r="E409" s="165">
        <v>0</v>
      </c>
      <c r="F409" s="165">
        <f>IFERROR(VLOOKUP(A:A,'2023 CEP List'!A:G,7,FALSE),0)</f>
        <v>0</v>
      </c>
      <c r="G409" s="165">
        <f>IFERROR(VLOOKUP(A:A,'2024 CEP List'!A:G,7,FALSE),0)</f>
        <v>0</v>
      </c>
      <c r="H409" s="165">
        <f>IFERROR(VLOOKUP(A:A,'2025 CEP List'!A:G,7,FALSE),0)</f>
        <v>0</v>
      </c>
      <c r="I409" s="165">
        <f t="shared" si="31"/>
        <v>0</v>
      </c>
      <c r="J409" s="165">
        <f t="shared" si="31"/>
        <v>0</v>
      </c>
      <c r="K409" s="165">
        <f t="shared" si="31"/>
        <v>0</v>
      </c>
      <c r="L409" s="165">
        <f t="shared" si="31"/>
        <v>0</v>
      </c>
      <c r="M409" s="165">
        <f t="shared" si="31"/>
        <v>0</v>
      </c>
    </row>
    <row r="410" spans="1:13" x14ac:dyDescent="0.25">
      <c r="A410" s="43" t="s">
        <v>368</v>
      </c>
      <c r="B410" s="95" t="s">
        <v>984</v>
      </c>
      <c r="D410" s="100" t="str">
        <f t="shared" si="30"/>
        <v>No</v>
      </c>
      <c r="E410" s="165">
        <v>0</v>
      </c>
      <c r="F410" s="165">
        <f>IFERROR(VLOOKUP(A:A,'2023 CEP List'!A:G,7,FALSE),0)</f>
        <v>0</v>
      </c>
      <c r="G410" s="165">
        <f>IFERROR(VLOOKUP(A:A,'2024 CEP List'!A:G,7,FALSE),0)</f>
        <v>0</v>
      </c>
      <c r="H410" s="165">
        <f>IFERROR(VLOOKUP(A:A,'2025 CEP List'!A:G,7,FALSE),0)</f>
        <v>0</v>
      </c>
      <c r="I410" s="165">
        <f t="shared" si="31"/>
        <v>0</v>
      </c>
      <c r="J410" s="165">
        <f t="shared" si="31"/>
        <v>0</v>
      </c>
      <c r="K410" s="165">
        <f t="shared" si="31"/>
        <v>0</v>
      </c>
      <c r="L410" s="165">
        <f t="shared" si="31"/>
        <v>0</v>
      </c>
      <c r="M410" s="165">
        <f t="shared" si="31"/>
        <v>0</v>
      </c>
    </row>
    <row r="411" spans="1:13" x14ac:dyDescent="0.25">
      <c r="A411" s="43" t="s">
        <v>369</v>
      </c>
      <c r="B411" s="95" t="s">
        <v>985</v>
      </c>
      <c r="D411" s="100" t="str">
        <f t="shared" si="30"/>
        <v>No</v>
      </c>
      <c r="E411" s="165">
        <v>0</v>
      </c>
      <c r="F411" s="165">
        <f>IFERROR(VLOOKUP(A:A,'2023 CEP List'!A:G,7,FALSE),0)</f>
        <v>0</v>
      </c>
      <c r="G411" s="165">
        <f>IFERROR(VLOOKUP(A:A,'2024 CEP List'!A:G,7,FALSE),0)</f>
        <v>0</v>
      </c>
      <c r="H411" s="165">
        <f>IFERROR(VLOOKUP(A:A,'2025 CEP List'!A:G,7,FALSE),0)</f>
        <v>0</v>
      </c>
      <c r="I411" s="165">
        <f t="shared" si="31"/>
        <v>0</v>
      </c>
      <c r="J411" s="165">
        <f t="shared" si="31"/>
        <v>0</v>
      </c>
      <c r="K411" s="165">
        <f t="shared" si="31"/>
        <v>0</v>
      </c>
      <c r="L411" s="165">
        <f t="shared" si="31"/>
        <v>0</v>
      </c>
      <c r="M411" s="165">
        <f t="shared" si="31"/>
        <v>0</v>
      </c>
    </row>
    <row r="412" spans="1:13" x14ac:dyDescent="0.25">
      <c r="A412" s="43" t="s">
        <v>551</v>
      </c>
      <c r="B412" s="95" t="s">
        <v>986</v>
      </c>
      <c r="D412" s="100" t="str">
        <f t="shared" si="30"/>
        <v>No</v>
      </c>
      <c r="E412" s="165">
        <v>0</v>
      </c>
      <c r="F412" s="165">
        <f>IFERROR(VLOOKUP(A:A,'2023 CEP List'!A:G,7,FALSE),0)</f>
        <v>0</v>
      </c>
      <c r="G412" s="165">
        <f>IFERROR(VLOOKUP(A:A,'2024 CEP List'!A:G,7,FALSE),0)</f>
        <v>0</v>
      </c>
      <c r="H412" s="165">
        <f>IFERROR(VLOOKUP(A:A,'2025 CEP List'!A:G,7,FALSE),0)</f>
        <v>0</v>
      </c>
      <c r="I412" s="165">
        <f t="shared" ref="I412:M427" si="32">H412</f>
        <v>0</v>
      </c>
      <c r="J412" s="165">
        <f t="shared" si="32"/>
        <v>0</v>
      </c>
      <c r="K412" s="165">
        <f t="shared" si="32"/>
        <v>0</v>
      </c>
      <c r="L412" s="165">
        <f t="shared" si="32"/>
        <v>0</v>
      </c>
      <c r="M412" s="165">
        <f t="shared" si="32"/>
        <v>0</v>
      </c>
    </row>
    <row r="413" spans="1:13" x14ac:dyDescent="0.25">
      <c r="A413" s="43" t="s">
        <v>370</v>
      </c>
      <c r="B413" s="95" t="s">
        <v>987</v>
      </c>
      <c r="D413" s="100" t="str">
        <f t="shared" si="30"/>
        <v>No</v>
      </c>
      <c r="E413" s="165">
        <v>0</v>
      </c>
      <c r="F413" s="165">
        <f>IFERROR(VLOOKUP(A:A,'2023 CEP List'!A:G,7,FALSE),0)</f>
        <v>0</v>
      </c>
      <c r="G413" s="165">
        <f>IFERROR(VLOOKUP(A:A,'2024 CEP List'!A:G,7,FALSE),0)</f>
        <v>0</v>
      </c>
      <c r="H413" s="165">
        <f>IFERROR(VLOOKUP(A:A,'2025 CEP List'!A:G,7,FALSE),0)</f>
        <v>0</v>
      </c>
      <c r="I413" s="165">
        <f t="shared" si="32"/>
        <v>0</v>
      </c>
      <c r="J413" s="165">
        <f t="shared" si="32"/>
        <v>0</v>
      </c>
      <c r="K413" s="165">
        <f t="shared" si="32"/>
        <v>0</v>
      </c>
      <c r="L413" s="165">
        <f t="shared" si="32"/>
        <v>0</v>
      </c>
      <c r="M413" s="165">
        <f t="shared" si="32"/>
        <v>0</v>
      </c>
    </row>
    <row r="414" spans="1:13" x14ac:dyDescent="0.25">
      <c r="A414" s="43" t="s">
        <v>371</v>
      </c>
      <c r="B414" s="95" t="s">
        <v>988</v>
      </c>
      <c r="D414" s="100" t="str">
        <f t="shared" si="30"/>
        <v>No</v>
      </c>
      <c r="E414" s="165">
        <v>0</v>
      </c>
      <c r="F414" s="165">
        <f>IFERROR(VLOOKUP(A:A,'2023 CEP List'!A:G,7,FALSE),0)</f>
        <v>0</v>
      </c>
      <c r="G414" s="165">
        <f>IFERROR(VLOOKUP(A:A,'2024 CEP List'!A:G,7,FALSE),0)</f>
        <v>0</v>
      </c>
      <c r="H414" s="165">
        <f>IFERROR(VLOOKUP(A:A,'2025 CEP List'!A:G,7,FALSE),0)</f>
        <v>0</v>
      </c>
      <c r="I414" s="165">
        <f t="shared" si="32"/>
        <v>0</v>
      </c>
      <c r="J414" s="165">
        <f t="shared" si="32"/>
        <v>0</v>
      </c>
      <c r="K414" s="165">
        <f t="shared" si="32"/>
        <v>0</v>
      </c>
      <c r="L414" s="165">
        <f t="shared" si="32"/>
        <v>0</v>
      </c>
      <c r="M414" s="165">
        <f t="shared" si="32"/>
        <v>0</v>
      </c>
    </row>
    <row r="415" spans="1:13" x14ac:dyDescent="0.25">
      <c r="A415" s="43" t="s">
        <v>372</v>
      </c>
      <c r="B415" s="95" t="s">
        <v>989</v>
      </c>
      <c r="D415" s="100" t="str">
        <f t="shared" si="30"/>
        <v>No</v>
      </c>
      <c r="E415" s="165">
        <v>0</v>
      </c>
      <c r="F415" s="165">
        <f>IFERROR(VLOOKUP(A:A,'2023 CEP List'!A:G,7,FALSE),0)</f>
        <v>0</v>
      </c>
      <c r="G415" s="165">
        <f>IFERROR(VLOOKUP(A:A,'2024 CEP List'!A:G,7,FALSE),0)</f>
        <v>0</v>
      </c>
      <c r="H415" s="165">
        <f>IFERROR(VLOOKUP(A:A,'2025 CEP List'!A:G,7,FALSE),0)</f>
        <v>0</v>
      </c>
      <c r="I415" s="165">
        <f t="shared" si="32"/>
        <v>0</v>
      </c>
      <c r="J415" s="165">
        <f t="shared" si="32"/>
        <v>0</v>
      </c>
      <c r="K415" s="165">
        <f t="shared" si="32"/>
        <v>0</v>
      </c>
      <c r="L415" s="165">
        <f t="shared" si="32"/>
        <v>0</v>
      </c>
      <c r="M415" s="165">
        <f t="shared" si="32"/>
        <v>0</v>
      </c>
    </row>
    <row r="416" spans="1:13" x14ac:dyDescent="0.25">
      <c r="A416" s="43" t="s">
        <v>373</v>
      </c>
      <c r="B416" s="95" t="s">
        <v>990</v>
      </c>
      <c r="D416" s="100" t="str">
        <f t="shared" si="30"/>
        <v>No</v>
      </c>
      <c r="E416" s="165">
        <v>0</v>
      </c>
      <c r="F416" s="165">
        <f>IFERROR(VLOOKUP(A:A,'2023 CEP List'!A:G,7,FALSE),0)</f>
        <v>0</v>
      </c>
      <c r="G416" s="165">
        <f>IFERROR(VLOOKUP(A:A,'2024 CEP List'!A:G,7,FALSE),0)</f>
        <v>0</v>
      </c>
      <c r="H416" s="165">
        <f>IFERROR(VLOOKUP(A:A,'2025 CEP List'!A:G,7,FALSE),0)</f>
        <v>0</v>
      </c>
      <c r="I416" s="165">
        <f t="shared" si="32"/>
        <v>0</v>
      </c>
      <c r="J416" s="165">
        <f t="shared" si="32"/>
        <v>0</v>
      </c>
      <c r="K416" s="165">
        <f t="shared" si="32"/>
        <v>0</v>
      </c>
      <c r="L416" s="165">
        <f t="shared" si="32"/>
        <v>0</v>
      </c>
      <c r="M416" s="165">
        <f t="shared" si="32"/>
        <v>0</v>
      </c>
    </row>
    <row r="417" spans="1:13" x14ac:dyDescent="0.25">
      <c r="A417" s="43" t="s">
        <v>374</v>
      </c>
      <c r="B417" s="95" t="s">
        <v>991</v>
      </c>
      <c r="D417" s="100" t="str">
        <f t="shared" si="30"/>
        <v>No</v>
      </c>
      <c r="E417" s="165">
        <v>0</v>
      </c>
      <c r="F417" s="165">
        <f>IFERROR(VLOOKUP(A:A,'2023 CEP List'!A:G,7,FALSE),0)</f>
        <v>0</v>
      </c>
      <c r="G417" s="165">
        <f>IFERROR(VLOOKUP(A:A,'2024 CEP List'!A:G,7,FALSE),0)</f>
        <v>0</v>
      </c>
      <c r="H417" s="165">
        <f>IFERROR(VLOOKUP(A:A,'2025 CEP List'!A:G,7,FALSE),0)</f>
        <v>0</v>
      </c>
      <c r="I417" s="165">
        <f t="shared" si="32"/>
        <v>0</v>
      </c>
      <c r="J417" s="165">
        <f t="shared" si="32"/>
        <v>0</v>
      </c>
      <c r="K417" s="165">
        <f t="shared" si="32"/>
        <v>0</v>
      </c>
      <c r="L417" s="165">
        <f t="shared" si="32"/>
        <v>0</v>
      </c>
      <c r="M417" s="165">
        <f t="shared" si="32"/>
        <v>0</v>
      </c>
    </row>
    <row r="418" spans="1:13" x14ac:dyDescent="0.25">
      <c r="A418" s="43" t="s">
        <v>375</v>
      </c>
      <c r="B418" s="95" t="s">
        <v>992</v>
      </c>
      <c r="D418" s="100" t="str">
        <f t="shared" si="30"/>
        <v>No</v>
      </c>
      <c r="E418" s="165">
        <v>0</v>
      </c>
      <c r="F418" s="165">
        <f>IFERROR(VLOOKUP(A:A,'2023 CEP List'!A:G,7,FALSE),0)</f>
        <v>0</v>
      </c>
      <c r="G418" s="165">
        <f>IFERROR(VLOOKUP(A:A,'2024 CEP List'!A:G,7,FALSE),0)</f>
        <v>0</v>
      </c>
      <c r="H418" s="165">
        <f>IFERROR(VLOOKUP(A:A,'2025 CEP List'!A:G,7,FALSE),0)</f>
        <v>0</v>
      </c>
      <c r="I418" s="165">
        <f t="shared" si="32"/>
        <v>0</v>
      </c>
      <c r="J418" s="165">
        <f t="shared" si="32"/>
        <v>0</v>
      </c>
      <c r="K418" s="165">
        <f t="shared" si="32"/>
        <v>0</v>
      </c>
      <c r="L418" s="165">
        <f t="shared" si="32"/>
        <v>0</v>
      </c>
      <c r="M418" s="165">
        <f t="shared" si="32"/>
        <v>0</v>
      </c>
    </row>
    <row r="419" spans="1:13" x14ac:dyDescent="0.25">
      <c r="A419" s="43" t="s">
        <v>376</v>
      </c>
      <c r="B419" s="95" t="s">
        <v>993</v>
      </c>
      <c r="D419" s="100" t="str">
        <f t="shared" si="30"/>
        <v>No</v>
      </c>
      <c r="E419" s="165">
        <v>0</v>
      </c>
      <c r="F419" s="165">
        <f>IFERROR(VLOOKUP(A:A,'2023 CEP List'!A:G,7,FALSE),0)</f>
        <v>0</v>
      </c>
      <c r="G419" s="165">
        <f>IFERROR(VLOOKUP(A:A,'2024 CEP List'!A:G,7,FALSE),0)</f>
        <v>0</v>
      </c>
      <c r="H419" s="165">
        <f>IFERROR(VLOOKUP(A:A,'2025 CEP List'!A:G,7,FALSE),0)</f>
        <v>0</v>
      </c>
      <c r="I419" s="165">
        <f t="shared" si="32"/>
        <v>0</v>
      </c>
      <c r="J419" s="165">
        <f t="shared" si="32"/>
        <v>0</v>
      </c>
      <c r="K419" s="165">
        <f t="shared" si="32"/>
        <v>0</v>
      </c>
      <c r="L419" s="165">
        <f t="shared" si="32"/>
        <v>0</v>
      </c>
      <c r="M419" s="165">
        <f t="shared" si="32"/>
        <v>0</v>
      </c>
    </row>
    <row r="420" spans="1:13" x14ac:dyDescent="0.25">
      <c r="A420" s="43" t="s">
        <v>552</v>
      </c>
      <c r="B420" s="95" t="s">
        <v>994</v>
      </c>
      <c r="C420" s="100">
        <v>2016</v>
      </c>
      <c r="D420" s="100" t="str">
        <f t="shared" si="30"/>
        <v>Yes</v>
      </c>
      <c r="E420" s="165">
        <v>0.64290000000000003</v>
      </c>
      <c r="F420" s="165">
        <f>IFERROR(VLOOKUP(A:A,'2023 CEP List'!A:G,7,FALSE),0)</f>
        <v>0.64290000000000003</v>
      </c>
      <c r="G420" s="165">
        <f>IFERROR(VLOOKUP(A:A,'2024 CEP List'!A:G,7,FALSE),0)</f>
        <v>0.64290000000000003</v>
      </c>
      <c r="H420" s="165">
        <f>IFERROR(VLOOKUP(A:A,'2025 CEP List'!A:G,7,FALSE),0)</f>
        <v>0.64290000000000003</v>
      </c>
      <c r="I420" s="165">
        <f t="shared" si="32"/>
        <v>0.64290000000000003</v>
      </c>
      <c r="J420" s="165">
        <f t="shared" si="32"/>
        <v>0.64290000000000003</v>
      </c>
      <c r="K420" s="165">
        <f t="shared" si="32"/>
        <v>0.64290000000000003</v>
      </c>
      <c r="L420" s="165">
        <f t="shared" si="32"/>
        <v>0.64290000000000003</v>
      </c>
      <c r="M420" s="165">
        <f t="shared" si="32"/>
        <v>0.64290000000000003</v>
      </c>
    </row>
    <row r="421" spans="1:13" x14ac:dyDescent="0.25">
      <c r="A421" s="43" t="s">
        <v>377</v>
      </c>
      <c r="B421" s="95" t="s">
        <v>995</v>
      </c>
      <c r="D421" s="100" t="str">
        <f t="shared" si="30"/>
        <v>No</v>
      </c>
      <c r="E421" s="165">
        <v>0</v>
      </c>
      <c r="F421" s="165">
        <f>IFERROR(VLOOKUP(A:A,'2023 CEP List'!A:G,7,FALSE),0)</f>
        <v>0</v>
      </c>
      <c r="G421" s="165">
        <f>IFERROR(VLOOKUP(A:A,'2024 CEP List'!A:G,7,FALSE),0)</f>
        <v>0</v>
      </c>
      <c r="H421" s="165">
        <f>IFERROR(VLOOKUP(A:A,'2025 CEP List'!A:G,7,FALSE),0)</f>
        <v>0</v>
      </c>
      <c r="I421" s="165">
        <f t="shared" si="32"/>
        <v>0</v>
      </c>
      <c r="J421" s="165">
        <f t="shared" si="32"/>
        <v>0</v>
      </c>
      <c r="K421" s="165">
        <f t="shared" si="32"/>
        <v>0</v>
      </c>
      <c r="L421" s="165">
        <f t="shared" si="32"/>
        <v>0</v>
      </c>
      <c r="M421" s="165">
        <f t="shared" si="32"/>
        <v>0</v>
      </c>
    </row>
    <row r="422" spans="1:13" x14ac:dyDescent="0.25">
      <c r="A422" s="43" t="s">
        <v>378</v>
      </c>
      <c r="B422" s="95" t="s">
        <v>996</v>
      </c>
      <c r="D422" s="100" t="str">
        <f t="shared" si="30"/>
        <v>No</v>
      </c>
      <c r="E422" s="165">
        <v>0</v>
      </c>
      <c r="F422" s="165">
        <f>IFERROR(VLOOKUP(A:A,'2023 CEP List'!A:G,7,FALSE),0)</f>
        <v>0</v>
      </c>
      <c r="G422" s="165">
        <f>IFERROR(VLOOKUP(A:A,'2024 CEP List'!A:G,7,FALSE),0)</f>
        <v>0</v>
      </c>
      <c r="H422" s="165">
        <f>IFERROR(VLOOKUP(A:A,'2025 CEP List'!A:G,7,FALSE),0)</f>
        <v>0</v>
      </c>
      <c r="I422" s="165">
        <f t="shared" si="32"/>
        <v>0</v>
      </c>
      <c r="J422" s="165">
        <f t="shared" si="32"/>
        <v>0</v>
      </c>
      <c r="K422" s="165">
        <f t="shared" si="32"/>
        <v>0</v>
      </c>
      <c r="L422" s="165">
        <f t="shared" si="32"/>
        <v>0</v>
      </c>
      <c r="M422" s="165">
        <f t="shared" si="32"/>
        <v>0</v>
      </c>
    </row>
    <row r="423" spans="1:13" x14ac:dyDescent="0.25">
      <c r="A423" s="43" t="s">
        <v>379</v>
      </c>
      <c r="B423" s="95" t="s">
        <v>997</v>
      </c>
      <c r="D423" s="100" t="str">
        <f t="shared" si="30"/>
        <v>No</v>
      </c>
      <c r="E423" s="165">
        <v>0</v>
      </c>
      <c r="F423" s="165">
        <f>IFERROR(VLOOKUP(A:A,'2023 CEP List'!A:G,7,FALSE),0)</f>
        <v>0</v>
      </c>
      <c r="G423" s="165">
        <f>IFERROR(VLOOKUP(A:A,'2024 CEP List'!A:G,7,FALSE),0)</f>
        <v>0</v>
      </c>
      <c r="H423" s="165">
        <f>IFERROR(VLOOKUP(A:A,'2025 CEP List'!A:G,7,FALSE),0)</f>
        <v>0</v>
      </c>
      <c r="I423" s="165">
        <f t="shared" si="32"/>
        <v>0</v>
      </c>
      <c r="J423" s="165">
        <f t="shared" si="32"/>
        <v>0</v>
      </c>
      <c r="K423" s="165">
        <f t="shared" si="32"/>
        <v>0</v>
      </c>
      <c r="L423" s="165">
        <f t="shared" si="32"/>
        <v>0</v>
      </c>
      <c r="M423" s="165">
        <f t="shared" si="32"/>
        <v>0</v>
      </c>
    </row>
    <row r="424" spans="1:13" x14ac:dyDescent="0.25">
      <c r="A424" s="43" t="s">
        <v>380</v>
      </c>
      <c r="B424" s="95" t="s">
        <v>998</v>
      </c>
      <c r="D424" s="100" t="str">
        <f t="shared" si="30"/>
        <v>No</v>
      </c>
      <c r="E424" s="165">
        <v>0</v>
      </c>
      <c r="F424" s="165">
        <f>IFERROR(VLOOKUP(A:A,'2023 CEP List'!A:G,7,FALSE),0)</f>
        <v>0</v>
      </c>
      <c r="G424" s="165">
        <f>IFERROR(VLOOKUP(A:A,'2024 CEP List'!A:G,7,FALSE),0)</f>
        <v>0</v>
      </c>
      <c r="H424" s="165">
        <f>IFERROR(VLOOKUP(A:A,'2025 CEP List'!A:G,7,FALSE),0)</f>
        <v>0</v>
      </c>
      <c r="I424" s="165">
        <f t="shared" si="32"/>
        <v>0</v>
      </c>
      <c r="J424" s="165">
        <f t="shared" si="32"/>
        <v>0</v>
      </c>
      <c r="K424" s="165">
        <f t="shared" si="32"/>
        <v>0</v>
      </c>
      <c r="L424" s="165">
        <f t="shared" si="32"/>
        <v>0</v>
      </c>
      <c r="M424" s="165">
        <f t="shared" si="32"/>
        <v>0</v>
      </c>
    </row>
    <row r="425" spans="1:13" x14ac:dyDescent="0.25">
      <c r="A425" s="43" t="s">
        <v>381</v>
      </c>
      <c r="B425" s="95" t="s">
        <v>999</v>
      </c>
      <c r="D425" s="100" t="str">
        <f t="shared" si="30"/>
        <v>Yes</v>
      </c>
      <c r="E425" s="165">
        <v>0.75570000000000004</v>
      </c>
      <c r="F425" s="165">
        <f>IFERROR(VLOOKUP(A:A,'2023 CEP List'!A:G,7,FALSE),0)</f>
        <v>0.75570000000000004</v>
      </c>
      <c r="G425" s="165">
        <f>IFERROR(VLOOKUP(A:A,'2024 CEP List'!A:G,7,FALSE),0)</f>
        <v>0.75570000000000004</v>
      </c>
      <c r="H425" s="165">
        <f>IFERROR(VLOOKUP(A:A,'2025 CEP List'!A:G,7,FALSE),0)</f>
        <v>0.75570000000000004</v>
      </c>
      <c r="I425" s="165">
        <f t="shared" si="32"/>
        <v>0.75570000000000004</v>
      </c>
      <c r="J425" s="165">
        <f t="shared" si="32"/>
        <v>0.75570000000000004</v>
      </c>
      <c r="K425" s="165">
        <f t="shared" si="32"/>
        <v>0.75570000000000004</v>
      </c>
      <c r="L425" s="165">
        <f t="shared" si="32"/>
        <v>0.75570000000000004</v>
      </c>
      <c r="M425" s="165">
        <f t="shared" si="32"/>
        <v>0.75570000000000004</v>
      </c>
    </row>
    <row r="426" spans="1:13" x14ac:dyDescent="0.25">
      <c r="A426" s="43" t="s">
        <v>553</v>
      </c>
      <c r="B426" s="95" t="s">
        <v>1000</v>
      </c>
      <c r="D426" s="100" t="str">
        <f t="shared" si="30"/>
        <v>Yes</v>
      </c>
      <c r="E426" s="165">
        <v>0</v>
      </c>
      <c r="F426" s="165">
        <f>IFERROR(VLOOKUP(A:A,'2023 CEP List'!A:G,7,FALSE),0)</f>
        <v>0</v>
      </c>
      <c r="G426" s="165">
        <f>IFERROR(VLOOKUP(A:A,'2024 CEP List'!A:G,7,FALSE),0)</f>
        <v>0</v>
      </c>
      <c r="H426" s="165">
        <f>IFERROR(VLOOKUP(A:A,'2025 CEP List'!A:G,7,FALSE),0)</f>
        <v>0.80389999999999995</v>
      </c>
      <c r="I426" s="165">
        <f t="shared" si="32"/>
        <v>0.80389999999999995</v>
      </c>
      <c r="J426" s="165">
        <f t="shared" si="32"/>
        <v>0.80389999999999995</v>
      </c>
      <c r="K426" s="165">
        <f t="shared" si="32"/>
        <v>0.80389999999999995</v>
      </c>
      <c r="L426" s="165">
        <f t="shared" si="32"/>
        <v>0.80389999999999995</v>
      </c>
      <c r="M426" s="165">
        <f t="shared" si="32"/>
        <v>0.80389999999999995</v>
      </c>
    </row>
    <row r="427" spans="1:13" x14ac:dyDescent="0.25">
      <c r="A427" s="43" t="s">
        <v>554</v>
      </c>
      <c r="B427" s="95" t="s">
        <v>1001</v>
      </c>
      <c r="D427" s="100" t="str">
        <f t="shared" si="30"/>
        <v>Yes</v>
      </c>
      <c r="E427" s="165">
        <v>0.68140000000000001</v>
      </c>
      <c r="F427" s="165">
        <f>IFERROR(VLOOKUP(A:A,'2023 CEP List'!A:G,7,FALSE),0)</f>
        <v>0.68140000000000001</v>
      </c>
      <c r="G427" s="165">
        <f>IFERROR(VLOOKUP(A:A,'2024 CEP List'!A:G,7,FALSE),0)</f>
        <v>0.68140000000000001</v>
      </c>
      <c r="H427" s="165">
        <f>IFERROR(VLOOKUP(A:A,'2025 CEP List'!A:G,7,FALSE),0)</f>
        <v>0.68140000000000001</v>
      </c>
      <c r="I427" s="165">
        <f t="shared" si="32"/>
        <v>0.68140000000000001</v>
      </c>
      <c r="J427" s="165">
        <f t="shared" si="32"/>
        <v>0.68140000000000001</v>
      </c>
      <c r="K427" s="165">
        <f t="shared" si="32"/>
        <v>0.68140000000000001</v>
      </c>
      <c r="L427" s="165">
        <f t="shared" si="32"/>
        <v>0.68140000000000001</v>
      </c>
      <c r="M427" s="165">
        <f t="shared" si="32"/>
        <v>0.68140000000000001</v>
      </c>
    </row>
    <row r="428" spans="1:13" x14ac:dyDescent="0.25">
      <c r="A428" s="43" t="s">
        <v>382</v>
      </c>
      <c r="B428" s="95" t="s">
        <v>1268</v>
      </c>
      <c r="D428" s="100" t="str">
        <f t="shared" si="30"/>
        <v>No</v>
      </c>
      <c r="E428" s="165">
        <v>0</v>
      </c>
      <c r="F428" s="165">
        <f>IFERROR(VLOOKUP(A:A,'2023 CEP List'!A:G,7,FALSE),0)</f>
        <v>0</v>
      </c>
      <c r="G428" s="165">
        <f>IFERROR(VLOOKUP(A:A,'2024 CEP List'!A:G,7,FALSE),0)</f>
        <v>0</v>
      </c>
      <c r="H428" s="165">
        <f>IFERROR(VLOOKUP(A:A,'2025 CEP List'!A:G,7,FALSE),0)</f>
        <v>0</v>
      </c>
      <c r="I428" s="165">
        <f t="shared" ref="I428:M443" si="33">H428</f>
        <v>0</v>
      </c>
      <c r="J428" s="165">
        <f t="shared" si="33"/>
        <v>0</v>
      </c>
      <c r="K428" s="165">
        <f t="shared" si="33"/>
        <v>0</v>
      </c>
      <c r="L428" s="165">
        <f t="shared" si="33"/>
        <v>0</v>
      </c>
      <c r="M428" s="165">
        <f t="shared" si="33"/>
        <v>0</v>
      </c>
    </row>
    <row r="429" spans="1:13" x14ac:dyDescent="0.25">
      <c r="A429" s="43" t="s">
        <v>383</v>
      </c>
      <c r="B429" s="95" t="s">
        <v>1003</v>
      </c>
      <c r="D429" s="100" t="str">
        <f t="shared" si="30"/>
        <v>No</v>
      </c>
      <c r="E429" s="165">
        <v>0</v>
      </c>
      <c r="F429" s="165">
        <f>IFERROR(VLOOKUP(A:A,'2023 CEP List'!A:G,7,FALSE),0)</f>
        <v>0</v>
      </c>
      <c r="G429" s="165">
        <f>IFERROR(VLOOKUP(A:A,'2024 CEP List'!A:G,7,FALSE),0)</f>
        <v>0</v>
      </c>
      <c r="H429" s="165">
        <f>IFERROR(VLOOKUP(A:A,'2025 CEP List'!A:G,7,FALSE),0)</f>
        <v>0</v>
      </c>
      <c r="I429" s="165">
        <f t="shared" si="33"/>
        <v>0</v>
      </c>
      <c r="J429" s="165">
        <f t="shared" si="33"/>
        <v>0</v>
      </c>
      <c r="K429" s="165">
        <f t="shared" si="33"/>
        <v>0</v>
      </c>
      <c r="L429" s="165">
        <f t="shared" si="33"/>
        <v>0</v>
      </c>
      <c r="M429" s="165">
        <f t="shared" si="33"/>
        <v>0</v>
      </c>
    </row>
    <row r="430" spans="1:13" x14ac:dyDescent="0.25">
      <c r="A430" s="43" t="s">
        <v>384</v>
      </c>
      <c r="B430" s="95" t="s">
        <v>1004</v>
      </c>
      <c r="D430" s="100" t="str">
        <f t="shared" si="30"/>
        <v>No</v>
      </c>
      <c r="E430" s="165">
        <v>0</v>
      </c>
      <c r="F430" s="165">
        <f>IFERROR(VLOOKUP(A:A,'2023 CEP List'!A:G,7,FALSE),0)</f>
        <v>0</v>
      </c>
      <c r="G430" s="165">
        <f>IFERROR(VLOOKUP(A:A,'2024 CEP List'!A:G,7,FALSE),0)</f>
        <v>0</v>
      </c>
      <c r="H430" s="165">
        <f>IFERROR(VLOOKUP(A:A,'2025 CEP List'!A:G,7,FALSE),0)</f>
        <v>0</v>
      </c>
      <c r="I430" s="165">
        <f t="shared" si="33"/>
        <v>0</v>
      </c>
      <c r="J430" s="165">
        <f t="shared" si="33"/>
        <v>0</v>
      </c>
      <c r="K430" s="165">
        <f t="shared" si="33"/>
        <v>0</v>
      </c>
      <c r="L430" s="165">
        <f t="shared" si="33"/>
        <v>0</v>
      </c>
      <c r="M430" s="165">
        <f t="shared" si="33"/>
        <v>0</v>
      </c>
    </row>
    <row r="431" spans="1:13" x14ac:dyDescent="0.25">
      <c r="A431" s="43" t="s">
        <v>385</v>
      </c>
      <c r="B431" s="95" t="s">
        <v>1005</v>
      </c>
      <c r="D431" s="100" t="str">
        <f t="shared" si="30"/>
        <v>No</v>
      </c>
      <c r="E431" s="165">
        <v>0</v>
      </c>
      <c r="F431" s="165">
        <f>IFERROR(VLOOKUP(A:A,'2023 CEP List'!A:G,7,FALSE),0)</f>
        <v>0</v>
      </c>
      <c r="G431" s="165">
        <f>IFERROR(VLOOKUP(A:A,'2024 CEP List'!A:G,7,FALSE),0)</f>
        <v>0</v>
      </c>
      <c r="H431" s="165">
        <f>IFERROR(VLOOKUP(A:A,'2025 CEP List'!A:G,7,FALSE),0)</f>
        <v>0</v>
      </c>
      <c r="I431" s="165">
        <f t="shared" si="33"/>
        <v>0</v>
      </c>
      <c r="J431" s="165">
        <f t="shared" si="33"/>
        <v>0</v>
      </c>
      <c r="K431" s="165">
        <f t="shared" si="33"/>
        <v>0</v>
      </c>
      <c r="L431" s="165">
        <f t="shared" si="33"/>
        <v>0</v>
      </c>
      <c r="M431" s="165">
        <f t="shared" si="33"/>
        <v>0</v>
      </c>
    </row>
    <row r="432" spans="1:13" x14ac:dyDescent="0.25">
      <c r="A432" s="43" t="s">
        <v>386</v>
      </c>
      <c r="B432" s="95" t="s">
        <v>1006</v>
      </c>
      <c r="D432" s="100" t="str">
        <f t="shared" si="30"/>
        <v>No</v>
      </c>
      <c r="E432" s="165">
        <v>0</v>
      </c>
      <c r="F432" s="165">
        <f>IFERROR(VLOOKUP(A:A,'2023 CEP List'!A:G,7,FALSE),0)</f>
        <v>0</v>
      </c>
      <c r="G432" s="165">
        <f>IFERROR(VLOOKUP(A:A,'2024 CEP List'!A:G,7,FALSE),0)</f>
        <v>0</v>
      </c>
      <c r="H432" s="165">
        <f>IFERROR(VLOOKUP(A:A,'2025 CEP List'!A:G,7,FALSE),0)</f>
        <v>0</v>
      </c>
      <c r="I432" s="165">
        <f t="shared" si="33"/>
        <v>0</v>
      </c>
      <c r="J432" s="165">
        <f t="shared" si="33"/>
        <v>0</v>
      </c>
      <c r="K432" s="165">
        <f t="shared" si="33"/>
        <v>0</v>
      </c>
      <c r="L432" s="165">
        <f t="shared" si="33"/>
        <v>0</v>
      </c>
      <c r="M432" s="165">
        <f t="shared" si="33"/>
        <v>0</v>
      </c>
    </row>
    <row r="433" spans="1:13" x14ac:dyDescent="0.25">
      <c r="A433" s="43" t="s">
        <v>387</v>
      </c>
      <c r="B433" s="95" t="s">
        <v>1007</v>
      </c>
      <c r="D433" s="100" t="str">
        <f t="shared" si="30"/>
        <v>No</v>
      </c>
      <c r="E433" s="165">
        <v>0</v>
      </c>
      <c r="F433" s="165">
        <f>IFERROR(VLOOKUP(A:A,'2023 CEP List'!A:G,7,FALSE),0)</f>
        <v>0</v>
      </c>
      <c r="G433" s="165">
        <f>IFERROR(VLOOKUP(A:A,'2024 CEP List'!A:G,7,FALSE),0)</f>
        <v>0</v>
      </c>
      <c r="H433" s="165">
        <f>IFERROR(VLOOKUP(A:A,'2025 CEP List'!A:G,7,FALSE),0)</f>
        <v>0</v>
      </c>
      <c r="I433" s="165">
        <f t="shared" si="33"/>
        <v>0</v>
      </c>
      <c r="J433" s="165">
        <f t="shared" si="33"/>
        <v>0</v>
      </c>
      <c r="K433" s="165">
        <f t="shared" si="33"/>
        <v>0</v>
      </c>
      <c r="L433" s="165">
        <f t="shared" si="33"/>
        <v>0</v>
      </c>
      <c r="M433" s="165">
        <f t="shared" si="33"/>
        <v>0</v>
      </c>
    </row>
    <row r="434" spans="1:13" x14ac:dyDescent="0.25">
      <c r="A434" s="43" t="s">
        <v>555</v>
      </c>
      <c r="B434" s="95" t="s">
        <v>1008</v>
      </c>
      <c r="D434" s="100" t="str">
        <f t="shared" si="30"/>
        <v>No</v>
      </c>
      <c r="E434" s="165">
        <v>0</v>
      </c>
      <c r="F434" s="165">
        <f>IFERROR(VLOOKUP(A:A,'2023 CEP List'!A:G,7,FALSE),0)</f>
        <v>0</v>
      </c>
      <c r="G434" s="165">
        <f>IFERROR(VLOOKUP(A:A,'2024 CEP List'!A:G,7,FALSE),0)</f>
        <v>0</v>
      </c>
      <c r="H434" s="165">
        <f>IFERROR(VLOOKUP(A:A,'2025 CEP List'!A:G,7,FALSE),0)</f>
        <v>0</v>
      </c>
      <c r="I434" s="165">
        <f t="shared" si="33"/>
        <v>0</v>
      </c>
      <c r="J434" s="165">
        <f t="shared" si="33"/>
        <v>0</v>
      </c>
      <c r="K434" s="165">
        <f t="shared" si="33"/>
        <v>0</v>
      </c>
      <c r="L434" s="165">
        <f t="shared" si="33"/>
        <v>0</v>
      </c>
      <c r="M434" s="165">
        <f t="shared" si="33"/>
        <v>0</v>
      </c>
    </row>
    <row r="435" spans="1:13" x14ac:dyDescent="0.25">
      <c r="A435" s="43" t="s">
        <v>388</v>
      </c>
      <c r="B435" s="95" t="s">
        <v>1009</v>
      </c>
      <c r="D435" s="100" t="str">
        <f t="shared" si="30"/>
        <v>No</v>
      </c>
      <c r="E435" s="165">
        <v>0</v>
      </c>
      <c r="F435" s="165">
        <f>IFERROR(VLOOKUP(A:A,'2023 CEP List'!A:G,7,FALSE),0)</f>
        <v>0</v>
      </c>
      <c r="G435" s="165">
        <f>IFERROR(VLOOKUP(A:A,'2024 CEP List'!A:G,7,FALSE),0)</f>
        <v>0</v>
      </c>
      <c r="H435" s="165">
        <f>IFERROR(VLOOKUP(A:A,'2025 CEP List'!A:G,7,FALSE),0)</f>
        <v>0</v>
      </c>
      <c r="I435" s="165">
        <f t="shared" si="33"/>
        <v>0</v>
      </c>
      <c r="J435" s="165">
        <f t="shared" si="33"/>
        <v>0</v>
      </c>
      <c r="K435" s="165">
        <f t="shared" si="33"/>
        <v>0</v>
      </c>
      <c r="L435" s="165">
        <f t="shared" si="33"/>
        <v>0</v>
      </c>
      <c r="M435" s="165">
        <f t="shared" si="33"/>
        <v>0</v>
      </c>
    </row>
    <row r="436" spans="1:13" x14ac:dyDescent="0.25">
      <c r="A436" s="43" t="s">
        <v>389</v>
      </c>
      <c r="B436" s="95" t="s">
        <v>1010</v>
      </c>
      <c r="D436" s="100" t="str">
        <f t="shared" si="30"/>
        <v>No</v>
      </c>
      <c r="E436" s="165">
        <v>0</v>
      </c>
      <c r="F436" s="165">
        <f>IFERROR(VLOOKUP(A:A,'2023 CEP List'!A:G,7,FALSE),0)</f>
        <v>0</v>
      </c>
      <c r="G436" s="165">
        <f>IFERROR(VLOOKUP(A:A,'2024 CEP List'!A:G,7,FALSE),0)</f>
        <v>0</v>
      </c>
      <c r="H436" s="165">
        <f>IFERROR(VLOOKUP(A:A,'2025 CEP List'!A:G,7,FALSE),0)</f>
        <v>0</v>
      </c>
      <c r="I436" s="165">
        <f t="shared" si="33"/>
        <v>0</v>
      </c>
      <c r="J436" s="165">
        <f t="shared" si="33"/>
        <v>0</v>
      </c>
      <c r="K436" s="165">
        <f t="shared" si="33"/>
        <v>0</v>
      </c>
      <c r="L436" s="165">
        <f t="shared" si="33"/>
        <v>0</v>
      </c>
      <c r="M436" s="165">
        <f t="shared" si="33"/>
        <v>0</v>
      </c>
    </row>
    <row r="437" spans="1:13" x14ac:dyDescent="0.25">
      <c r="A437" s="43" t="s">
        <v>390</v>
      </c>
      <c r="B437" s="95" t="s">
        <v>1011</v>
      </c>
      <c r="C437" s="100">
        <v>2015</v>
      </c>
      <c r="D437" s="100" t="str">
        <f t="shared" si="30"/>
        <v>Yes</v>
      </c>
      <c r="E437" s="165">
        <v>0.76049999999999995</v>
      </c>
      <c r="F437" s="165">
        <f>IFERROR(VLOOKUP(A:A,'2023 CEP List'!A:G,7,FALSE),0)</f>
        <v>0.76049999999999995</v>
      </c>
      <c r="G437" s="165">
        <f>IFERROR(VLOOKUP(A:A,'2024 CEP List'!A:G,7,FALSE),0)</f>
        <v>0.76049999999999995</v>
      </c>
      <c r="H437" s="165">
        <f>IFERROR(VLOOKUP(A:A,'2025 CEP List'!A:G,7,FALSE),0)</f>
        <v>0.76049999999999995</v>
      </c>
      <c r="I437" s="165">
        <f t="shared" si="33"/>
        <v>0.76049999999999995</v>
      </c>
      <c r="J437" s="165">
        <f t="shared" si="33"/>
        <v>0.76049999999999995</v>
      </c>
      <c r="K437" s="165">
        <f t="shared" si="33"/>
        <v>0.76049999999999995</v>
      </c>
      <c r="L437" s="165">
        <f t="shared" si="33"/>
        <v>0.76049999999999995</v>
      </c>
      <c r="M437" s="165">
        <f t="shared" si="33"/>
        <v>0.76049999999999995</v>
      </c>
    </row>
    <row r="438" spans="1:13" x14ac:dyDescent="0.25">
      <c r="A438" s="43" t="s">
        <v>391</v>
      </c>
      <c r="B438" s="95" t="s">
        <v>1012</v>
      </c>
      <c r="D438" s="100" t="str">
        <f t="shared" si="30"/>
        <v>No</v>
      </c>
      <c r="E438" s="165">
        <v>0</v>
      </c>
      <c r="F438" s="165">
        <f>IFERROR(VLOOKUP(A:A,'2023 CEP List'!A:G,7,FALSE),0)</f>
        <v>0</v>
      </c>
      <c r="G438" s="165">
        <f>IFERROR(VLOOKUP(A:A,'2024 CEP List'!A:G,7,FALSE),0)</f>
        <v>0</v>
      </c>
      <c r="H438" s="165">
        <f>IFERROR(VLOOKUP(A:A,'2025 CEP List'!A:G,7,FALSE),0)</f>
        <v>0</v>
      </c>
      <c r="I438" s="165">
        <f t="shared" si="33"/>
        <v>0</v>
      </c>
      <c r="J438" s="165">
        <f t="shared" si="33"/>
        <v>0</v>
      </c>
      <c r="K438" s="165">
        <f t="shared" si="33"/>
        <v>0</v>
      </c>
      <c r="L438" s="165">
        <f t="shared" si="33"/>
        <v>0</v>
      </c>
      <c r="M438" s="165">
        <f t="shared" si="33"/>
        <v>0</v>
      </c>
    </row>
    <row r="439" spans="1:13" x14ac:dyDescent="0.25">
      <c r="A439" s="43" t="s">
        <v>392</v>
      </c>
      <c r="B439" s="95" t="s">
        <v>1013</v>
      </c>
      <c r="D439" s="100" t="str">
        <f t="shared" si="30"/>
        <v>No</v>
      </c>
      <c r="E439" s="165">
        <v>0</v>
      </c>
      <c r="F439" s="165">
        <f>IFERROR(VLOOKUP(A:A,'2023 CEP List'!A:G,7,FALSE),0)</f>
        <v>0</v>
      </c>
      <c r="G439" s="165">
        <f>IFERROR(VLOOKUP(A:A,'2024 CEP List'!A:G,7,FALSE),0)</f>
        <v>0</v>
      </c>
      <c r="H439" s="165">
        <f>IFERROR(VLOOKUP(A:A,'2025 CEP List'!A:G,7,FALSE),0)</f>
        <v>0</v>
      </c>
      <c r="I439" s="165">
        <f t="shared" si="33"/>
        <v>0</v>
      </c>
      <c r="J439" s="165">
        <f t="shared" si="33"/>
        <v>0</v>
      </c>
      <c r="K439" s="165">
        <f t="shared" si="33"/>
        <v>0</v>
      </c>
      <c r="L439" s="165">
        <f t="shared" si="33"/>
        <v>0</v>
      </c>
      <c r="M439" s="165">
        <f t="shared" si="33"/>
        <v>0</v>
      </c>
    </row>
    <row r="440" spans="1:13" x14ac:dyDescent="0.25">
      <c r="A440" s="43" t="s">
        <v>393</v>
      </c>
      <c r="B440" s="95" t="s">
        <v>1014</v>
      </c>
      <c r="D440" s="100" t="str">
        <f t="shared" si="30"/>
        <v>No</v>
      </c>
      <c r="E440" s="165">
        <v>0</v>
      </c>
      <c r="F440" s="165">
        <f>IFERROR(VLOOKUP(A:A,'2023 CEP List'!A:G,7,FALSE),0)</f>
        <v>0</v>
      </c>
      <c r="G440" s="165">
        <f>IFERROR(VLOOKUP(A:A,'2024 CEP List'!A:G,7,FALSE),0)</f>
        <v>0</v>
      </c>
      <c r="H440" s="165">
        <f>IFERROR(VLOOKUP(A:A,'2025 CEP List'!A:G,7,FALSE),0)</f>
        <v>0</v>
      </c>
      <c r="I440" s="165">
        <f t="shared" si="33"/>
        <v>0</v>
      </c>
      <c r="J440" s="165">
        <f t="shared" si="33"/>
        <v>0</v>
      </c>
      <c r="K440" s="165">
        <f t="shared" si="33"/>
        <v>0</v>
      </c>
      <c r="L440" s="165">
        <f t="shared" si="33"/>
        <v>0</v>
      </c>
      <c r="M440" s="165">
        <f t="shared" si="33"/>
        <v>0</v>
      </c>
    </row>
    <row r="441" spans="1:13" x14ac:dyDescent="0.25">
      <c r="A441" s="43" t="s">
        <v>394</v>
      </c>
      <c r="B441" s="95" t="s">
        <v>1015</v>
      </c>
      <c r="D441" s="100" t="str">
        <f t="shared" si="30"/>
        <v>No</v>
      </c>
      <c r="E441" s="165">
        <v>0</v>
      </c>
      <c r="F441" s="165">
        <f>IFERROR(VLOOKUP(A:A,'2023 CEP List'!A:G,7,FALSE),0)</f>
        <v>0</v>
      </c>
      <c r="G441" s="165">
        <f>IFERROR(VLOOKUP(A:A,'2024 CEP List'!A:G,7,FALSE),0)</f>
        <v>0</v>
      </c>
      <c r="H441" s="165">
        <f>IFERROR(VLOOKUP(A:A,'2025 CEP List'!A:G,7,FALSE),0)</f>
        <v>0</v>
      </c>
      <c r="I441" s="165">
        <f t="shared" si="33"/>
        <v>0</v>
      </c>
      <c r="J441" s="165">
        <f t="shared" si="33"/>
        <v>0</v>
      </c>
      <c r="K441" s="165">
        <f t="shared" si="33"/>
        <v>0</v>
      </c>
      <c r="L441" s="165">
        <f t="shared" si="33"/>
        <v>0</v>
      </c>
      <c r="M441" s="165">
        <f t="shared" si="33"/>
        <v>0</v>
      </c>
    </row>
    <row r="442" spans="1:13" x14ac:dyDescent="0.25">
      <c r="A442" s="43" t="s">
        <v>395</v>
      </c>
      <c r="B442" s="95" t="s">
        <v>1016</v>
      </c>
      <c r="D442" s="100" t="str">
        <f t="shared" si="30"/>
        <v>No</v>
      </c>
      <c r="E442" s="165">
        <v>0</v>
      </c>
      <c r="F442" s="165">
        <f>IFERROR(VLOOKUP(A:A,'2023 CEP List'!A:G,7,FALSE),0)</f>
        <v>0</v>
      </c>
      <c r="G442" s="165">
        <f>IFERROR(VLOOKUP(A:A,'2024 CEP List'!A:G,7,FALSE),0)</f>
        <v>0</v>
      </c>
      <c r="H442" s="165">
        <f>IFERROR(VLOOKUP(A:A,'2025 CEP List'!A:G,7,FALSE),0)</f>
        <v>0</v>
      </c>
      <c r="I442" s="165">
        <f t="shared" si="33"/>
        <v>0</v>
      </c>
      <c r="J442" s="165">
        <f t="shared" si="33"/>
        <v>0</v>
      </c>
      <c r="K442" s="165">
        <f t="shared" si="33"/>
        <v>0</v>
      </c>
      <c r="L442" s="165">
        <f t="shared" si="33"/>
        <v>0</v>
      </c>
      <c r="M442" s="165">
        <f t="shared" si="33"/>
        <v>0</v>
      </c>
    </row>
    <row r="443" spans="1:13" x14ac:dyDescent="0.25">
      <c r="A443" s="43" t="s">
        <v>396</v>
      </c>
      <c r="B443" s="95" t="s">
        <v>1017</v>
      </c>
      <c r="D443" s="100" t="str">
        <f t="shared" si="30"/>
        <v>Yes</v>
      </c>
      <c r="E443" s="165">
        <v>0.67130000000000001</v>
      </c>
      <c r="F443" s="165">
        <f>IFERROR(VLOOKUP(A:A,'2023 CEP List'!A:G,7,FALSE),0)</f>
        <v>0.67130000000000001</v>
      </c>
      <c r="G443" s="165">
        <f>IFERROR(VLOOKUP(A:A,'2024 CEP List'!A:G,7,FALSE),0)</f>
        <v>0.67130000000000001</v>
      </c>
      <c r="H443" s="165">
        <f>IFERROR(VLOOKUP(A:A,'2025 CEP List'!A:G,7,FALSE),0)</f>
        <v>0.67130000000000001</v>
      </c>
      <c r="I443" s="165">
        <f t="shared" si="33"/>
        <v>0.67130000000000001</v>
      </c>
      <c r="J443" s="165">
        <f t="shared" si="33"/>
        <v>0.67130000000000001</v>
      </c>
      <c r="K443" s="165">
        <f t="shared" si="33"/>
        <v>0.67130000000000001</v>
      </c>
      <c r="L443" s="165">
        <f t="shared" si="33"/>
        <v>0.67130000000000001</v>
      </c>
      <c r="M443" s="165">
        <f t="shared" si="33"/>
        <v>0.67130000000000001</v>
      </c>
    </row>
    <row r="444" spans="1:13" x14ac:dyDescent="0.25">
      <c r="A444" s="43" t="s">
        <v>397</v>
      </c>
      <c r="B444" s="95" t="s">
        <v>1018</v>
      </c>
      <c r="C444" s="100">
        <v>2015</v>
      </c>
      <c r="D444" s="100" t="str">
        <f t="shared" si="30"/>
        <v>Yes</v>
      </c>
      <c r="E444" s="165">
        <v>0</v>
      </c>
      <c r="F444" s="165">
        <f>IFERROR(VLOOKUP(A:A,'2023 CEP List'!A:G,7,FALSE),0)</f>
        <v>1.2229000000000001</v>
      </c>
      <c r="G444" s="165">
        <f>IFERROR(VLOOKUP(A:A,'2024 CEP List'!A:G,7,FALSE),0)</f>
        <v>1.2229000000000001</v>
      </c>
      <c r="H444" s="165">
        <f>IFERROR(VLOOKUP(A:A,'2025 CEP List'!A:G,7,FALSE),0)</f>
        <v>1.2229000000000001</v>
      </c>
      <c r="I444" s="165">
        <f t="shared" ref="I444:M459" si="34">H444</f>
        <v>1.2229000000000001</v>
      </c>
      <c r="J444" s="165">
        <f t="shared" si="34"/>
        <v>1.2229000000000001</v>
      </c>
      <c r="K444" s="165">
        <f t="shared" si="34"/>
        <v>1.2229000000000001</v>
      </c>
      <c r="L444" s="165">
        <f t="shared" si="34"/>
        <v>1.2229000000000001</v>
      </c>
      <c r="M444" s="165">
        <f t="shared" si="34"/>
        <v>1.2229000000000001</v>
      </c>
    </row>
    <row r="445" spans="1:13" x14ac:dyDescent="0.25">
      <c r="A445" s="43" t="s">
        <v>398</v>
      </c>
      <c r="B445" s="95" t="s">
        <v>1019</v>
      </c>
      <c r="D445" s="100" t="str">
        <f t="shared" si="30"/>
        <v>No</v>
      </c>
      <c r="E445" s="165">
        <v>0</v>
      </c>
      <c r="F445" s="165">
        <f>IFERROR(VLOOKUP(A:A,'2023 CEP List'!A:G,7,FALSE),0)</f>
        <v>0</v>
      </c>
      <c r="G445" s="165">
        <f>IFERROR(VLOOKUP(A:A,'2024 CEP List'!A:G,7,FALSE),0)</f>
        <v>0</v>
      </c>
      <c r="H445" s="165">
        <f>IFERROR(VLOOKUP(A:A,'2025 CEP List'!A:G,7,FALSE),0)</f>
        <v>0</v>
      </c>
      <c r="I445" s="165">
        <f t="shared" si="34"/>
        <v>0</v>
      </c>
      <c r="J445" s="165">
        <f t="shared" si="34"/>
        <v>0</v>
      </c>
      <c r="K445" s="165">
        <f t="shared" si="34"/>
        <v>0</v>
      </c>
      <c r="L445" s="165">
        <f t="shared" si="34"/>
        <v>0</v>
      </c>
      <c r="M445" s="165">
        <f t="shared" si="34"/>
        <v>0</v>
      </c>
    </row>
    <row r="446" spans="1:13" x14ac:dyDescent="0.25">
      <c r="A446" s="43" t="s">
        <v>399</v>
      </c>
      <c r="B446" s="95" t="s">
        <v>1020</v>
      </c>
      <c r="D446" s="100" t="str">
        <f t="shared" si="30"/>
        <v>No</v>
      </c>
      <c r="E446" s="165">
        <v>0</v>
      </c>
      <c r="F446" s="165">
        <f>IFERROR(VLOOKUP(A:A,'2023 CEP List'!A:G,7,FALSE),0)</f>
        <v>0</v>
      </c>
      <c r="G446" s="165">
        <f>IFERROR(VLOOKUP(A:A,'2024 CEP List'!A:G,7,FALSE),0)</f>
        <v>0</v>
      </c>
      <c r="H446" s="165">
        <f>IFERROR(VLOOKUP(A:A,'2025 CEP List'!A:G,7,FALSE),0)</f>
        <v>0</v>
      </c>
      <c r="I446" s="165">
        <f t="shared" si="34"/>
        <v>0</v>
      </c>
      <c r="J446" s="165">
        <f t="shared" si="34"/>
        <v>0</v>
      </c>
      <c r="K446" s="165">
        <f t="shared" si="34"/>
        <v>0</v>
      </c>
      <c r="L446" s="165">
        <f t="shared" si="34"/>
        <v>0</v>
      </c>
      <c r="M446" s="165">
        <f t="shared" si="34"/>
        <v>0</v>
      </c>
    </row>
    <row r="447" spans="1:13" x14ac:dyDescent="0.25">
      <c r="A447" s="43" t="s">
        <v>400</v>
      </c>
      <c r="B447" s="95" t="s">
        <v>1021</v>
      </c>
      <c r="D447" s="100" t="str">
        <f t="shared" si="30"/>
        <v>No</v>
      </c>
      <c r="E447" s="165">
        <v>0</v>
      </c>
      <c r="F447" s="165">
        <f>IFERROR(VLOOKUP(A:A,'2023 CEP List'!A:G,7,FALSE),0)</f>
        <v>0</v>
      </c>
      <c r="G447" s="165">
        <f>IFERROR(VLOOKUP(A:A,'2024 CEP List'!A:G,7,FALSE),0)</f>
        <v>0</v>
      </c>
      <c r="H447" s="165">
        <f>IFERROR(VLOOKUP(A:A,'2025 CEP List'!A:G,7,FALSE),0)</f>
        <v>0</v>
      </c>
      <c r="I447" s="165">
        <f t="shared" si="34"/>
        <v>0</v>
      </c>
      <c r="J447" s="165">
        <f t="shared" si="34"/>
        <v>0</v>
      </c>
      <c r="K447" s="165">
        <f t="shared" si="34"/>
        <v>0</v>
      </c>
      <c r="L447" s="165">
        <f t="shared" si="34"/>
        <v>0</v>
      </c>
      <c r="M447" s="165">
        <f t="shared" si="34"/>
        <v>0</v>
      </c>
    </row>
    <row r="448" spans="1:13" x14ac:dyDescent="0.25">
      <c r="A448" s="43" t="s">
        <v>401</v>
      </c>
      <c r="B448" s="95" t="s">
        <v>1022</v>
      </c>
      <c r="D448" s="100" t="str">
        <f t="shared" si="30"/>
        <v>No</v>
      </c>
      <c r="E448" s="165">
        <v>0</v>
      </c>
      <c r="F448" s="165">
        <f>IFERROR(VLOOKUP(A:A,'2023 CEP List'!A:G,7,FALSE),0)</f>
        <v>0</v>
      </c>
      <c r="G448" s="165">
        <f>IFERROR(VLOOKUP(A:A,'2024 CEP List'!A:G,7,FALSE),0)</f>
        <v>0</v>
      </c>
      <c r="H448" s="165">
        <f>IFERROR(VLOOKUP(A:A,'2025 CEP List'!A:G,7,FALSE),0)</f>
        <v>0</v>
      </c>
      <c r="I448" s="165">
        <f t="shared" si="34"/>
        <v>0</v>
      </c>
      <c r="J448" s="165">
        <f t="shared" si="34"/>
        <v>0</v>
      </c>
      <c r="K448" s="165">
        <f t="shared" si="34"/>
        <v>0</v>
      </c>
      <c r="L448" s="165">
        <f t="shared" si="34"/>
        <v>0</v>
      </c>
      <c r="M448" s="165">
        <f t="shared" si="34"/>
        <v>0</v>
      </c>
    </row>
    <row r="449" spans="1:13" x14ac:dyDescent="0.25">
      <c r="A449" s="43" t="s">
        <v>402</v>
      </c>
      <c r="B449" s="95" t="s">
        <v>1023</v>
      </c>
      <c r="D449" s="100" t="str">
        <f t="shared" si="30"/>
        <v>No</v>
      </c>
      <c r="E449" s="165">
        <v>0</v>
      </c>
      <c r="F449" s="165">
        <f>IFERROR(VLOOKUP(A:A,'2023 CEP List'!A:G,7,FALSE),0)</f>
        <v>0</v>
      </c>
      <c r="G449" s="165">
        <f>IFERROR(VLOOKUP(A:A,'2024 CEP List'!A:G,7,FALSE),0)</f>
        <v>0</v>
      </c>
      <c r="H449" s="165">
        <f>IFERROR(VLOOKUP(A:A,'2025 CEP List'!A:G,7,FALSE),0)</f>
        <v>0</v>
      </c>
      <c r="I449" s="165">
        <f t="shared" si="34"/>
        <v>0</v>
      </c>
      <c r="J449" s="165">
        <f t="shared" si="34"/>
        <v>0</v>
      </c>
      <c r="K449" s="165">
        <f t="shared" si="34"/>
        <v>0</v>
      </c>
      <c r="L449" s="165">
        <f t="shared" si="34"/>
        <v>0</v>
      </c>
      <c r="M449" s="165">
        <f t="shared" si="34"/>
        <v>0</v>
      </c>
    </row>
    <row r="450" spans="1:13" x14ac:dyDescent="0.25">
      <c r="A450" s="43" t="s">
        <v>403</v>
      </c>
      <c r="B450" s="95" t="s">
        <v>1024</v>
      </c>
      <c r="D450" s="100" t="str">
        <f t="shared" si="30"/>
        <v>No</v>
      </c>
      <c r="E450" s="165">
        <v>0</v>
      </c>
      <c r="F450" s="165">
        <f>IFERROR(VLOOKUP(A:A,'2023 CEP List'!A:G,7,FALSE),0)</f>
        <v>0</v>
      </c>
      <c r="G450" s="165">
        <f>IFERROR(VLOOKUP(A:A,'2024 CEP List'!A:G,7,FALSE),0)</f>
        <v>0</v>
      </c>
      <c r="H450" s="165">
        <f>IFERROR(VLOOKUP(A:A,'2025 CEP List'!A:G,7,FALSE),0)</f>
        <v>0</v>
      </c>
      <c r="I450" s="165">
        <f t="shared" si="34"/>
        <v>0</v>
      </c>
      <c r="J450" s="165">
        <f t="shared" si="34"/>
        <v>0</v>
      </c>
      <c r="K450" s="165">
        <f t="shared" si="34"/>
        <v>0</v>
      </c>
      <c r="L450" s="165">
        <f t="shared" si="34"/>
        <v>0</v>
      </c>
      <c r="M450" s="165">
        <f t="shared" si="34"/>
        <v>0</v>
      </c>
    </row>
    <row r="451" spans="1:13" x14ac:dyDescent="0.25">
      <c r="A451" s="43" t="s">
        <v>404</v>
      </c>
      <c r="B451" s="95" t="s">
        <v>1025</v>
      </c>
      <c r="D451" s="100" t="str">
        <f t="shared" ref="D451:D514" si="35">IF(H451&gt;0,"Yes","No")</f>
        <v>No</v>
      </c>
      <c r="E451" s="165">
        <v>0</v>
      </c>
      <c r="F451" s="165">
        <f>IFERROR(VLOOKUP(A:A,'2023 CEP List'!A:G,7,FALSE),0)</f>
        <v>0</v>
      </c>
      <c r="G451" s="165">
        <f>IFERROR(VLOOKUP(A:A,'2024 CEP List'!A:G,7,FALSE),0)</f>
        <v>0</v>
      </c>
      <c r="H451" s="165">
        <f>IFERROR(VLOOKUP(A:A,'2025 CEP List'!A:G,7,FALSE),0)</f>
        <v>0</v>
      </c>
      <c r="I451" s="165">
        <f t="shared" si="34"/>
        <v>0</v>
      </c>
      <c r="J451" s="165">
        <f t="shared" si="34"/>
        <v>0</v>
      </c>
      <c r="K451" s="165">
        <f t="shared" si="34"/>
        <v>0</v>
      </c>
      <c r="L451" s="165">
        <f t="shared" si="34"/>
        <v>0</v>
      </c>
      <c r="M451" s="165">
        <f t="shared" si="34"/>
        <v>0</v>
      </c>
    </row>
    <row r="452" spans="1:13" x14ac:dyDescent="0.25">
      <c r="A452" s="43" t="s">
        <v>405</v>
      </c>
      <c r="B452" s="95" t="s">
        <v>1026</v>
      </c>
      <c r="D452" s="100" t="str">
        <f t="shared" si="35"/>
        <v>No</v>
      </c>
      <c r="E452" s="165">
        <v>0</v>
      </c>
      <c r="F452" s="165">
        <f>IFERROR(VLOOKUP(A:A,'2023 CEP List'!A:G,7,FALSE),0)</f>
        <v>0</v>
      </c>
      <c r="G452" s="165">
        <f>IFERROR(VLOOKUP(A:A,'2024 CEP List'!A:G,7,FALSE),0)</f>
        <v>0</v>
      </c>
      <c r="H452" s="165">
        <f>IFERROR(VLOOKUP(A:A,'2025 CEP List'!A:G,7,FALSE),0)</f>
        <v>0</v>
      </c>
      <c r="I452" s="165">
        <f t="shared" si="34"/>
        <v>0</v>
      </c>
      <c r="J452" s="165">
        <f t="shared" si="34"/>
        <v>0</v>
      </c>
      <c r="K452" s="165">
        <f t="shared" si="34"/>
        <v>0</v>
      </c>
      <c r="L452" s="165">
        <f t="shared" si="34"/>
        <v>0</v>
      </c>
      <c r="M452" s="165">
        <f t="shared" si="34"/>
        <v>0</v>
      </c>
    </row>
    <row r="453" spans="1:13" x14ac:dyDescent="0.25">
      <c r="A453" s="43" t="s">
        <v>406</v>
      </c>
      <c r="B453" s="95" t="s">
        <v>1027</v>
      </c>
      <c r="D453" s="100" t="str">
        <f t="shared" si="35"/>
        <v>No</v>
      </c>
      <c r="E453" s="165">
        <v>0</v>
      </c>
      <c r="F453" s="165">
        <f>IFERROR(VLOOKUP(A:A,'2023 CEP List'!A:G,7,FALSE),0)</f>
        <v>0</v>
      </c>
      <c r="G453" s="165">
        <f>IFERROR(VLOOKUP(A:A,'2024 CEP List'!A:G,7,FALSE),0)</f>
        <v>0</v>
      </c>
      <c r="H453" s="165">
        <f>IFERROR(VLOOKUP(A:A,'2025 CEP List'!A:G,7,FALSE),0)</f>
        <v>0</v>
      </c>
      <c r="I453" s="165">
        <f t="shared" si="34"/>
        <v>0</v>
      </c>
      <c r="J453" s="165">
        <f t="shared" si="34"/>
        <v>0</v>
      </c>
      <c r="K453" s="165">
        <f t="shared" si="34"/>
        <v>0</v>
      </c>
      <c r="L453" s="165">
        <f t="shared" si="34"/>
        <v>0</v>
      </c>
      <c r="M453" s="165">
        <f t="shared" si="34"/>
        <v>0</v>
      </c>
    </row>
    <row r="454" spans="1:13" x14ac:dyDescent="0.25">
      <c r="A454" s="43" t="s">
        <v>407</v>
      </c>
      <c r="B454" s="95" t="s">
        <v>1028</v>
      </c>
      <c r="D454" s="100" t="str">
        <f t="shared" si="35"/>
        <v>No</v>
      </c>
      <c r="E454" s="165">
        <v>0</v>
      </c>
      <c r="F454" s="165">
        <f>IFERROR(VLOOKUP(A:A,'2023 CEP List'!A:G,7,FALSE),0)</f>
        <v>0</v>
      </c>
      <c r="G454" s="165">
        <f>IFERROR(VLOOKUP(A:A,'2024 CEP List'!A:G,7,FALSE),0)</f>
        <v>0</v>
      </c>
      <c r="H454" s="165">
        <f>IFERROR(VLOOKUP(A:A,'2025 CEP List'!A:G,7,FALSE),0)</f>
        <v>0</v>
      </c>
      <c r="I454" s="165">
        <f t="shared" si="34"/>
        <v>0</v>
      </c>
      <c r="J454" s="165">
        <f t="shared" si="34"/>
        <v>0</v>
      </c>
      <c r="K454" s="165">
        <f t="shared" si="34"/>
        <v>0</v>
      </c>
      <c r="L454" s="165">
        <f t="shared" si="34"/>
        <v>0</v>
      </c>
      <c r="M454" s="165">
        <f t="shared" si="34"/>
        <v>0</v>
      </c>
    </row>
    <row r="455" spans="1:13" x14ac:dyDescent="0.25">
      <c r="A455" s="43" t="s">
        <v>408</v>
      </c>
      <c r="B455" s="95" t="s">
        <v>1029</v>
      </c>
      <c r="C455" s="100">
        <v>2015</v>
      </c>
      <c r="D455" s="100" t="str">
        <f t="shared" si="35"/>
        <v>Yes</v>
      </c>
      <c r="E455" s="165">
        <v>0.80789999999999995</v>
      </c>
      <c r="F455" s="165">
        <f>IFERROR(VLOOKUP(A:A,'2023 CEP List'!A:G,7,FALSE),0)</f>
        <v>0.80789999999999995</v>
      </c>
      <c r="G455" s="165">
        <f>IFERROR(VLOOKUP(A:A,'2024 CEP List'!A:G,7,FALSE),0)</f>
        <v>0.80789999999999995</v>
      </c>
      <c r="H455" s="165">
        <f>IFERROR(VLOOKUP(A:A,'2025 CEP List'!A:G,7,FALSE),0)</f>
        <v>0.80789999999999995</v>
      </c>
      <c r="I455" s="165">
        <f t="shared" si="34"/>
        <v>0.80789999999999995</v>
      </c>
      <c r="J455" s="165">
        <f t="shared" si="34"/>
        <v>0.80789999999999995</v>
      </c>
      <c r="K455" s="165">
        <f t="shared" si="34"/>
        <v>0.80789999999999995</v>
      </c>
      <c r="L455" s="165">
        <f t="shared" si="34"/>
        <v>0.80789999999999995</v>
      </c>
      <c r="M455" s="165">
        <f t="shared" si="34"/>
        <v>0.80789999999999995</v>
      </c>
    </row>
    <row r="456" spans="1:13" x14ac:dyDescent="0.25">
      <c r="A456" s="43" t="s">
        <v>409</v>
      </c>
      <c r="B456" s="95" t="s">
        <v>1030</v>
      </c>
      <c r="C456" s="100">
        <v>2015</v>
      </c>
      <c r="D456" s="100" t="str">
        <f t="shared" si="35"/>
        <v>Yes</v>
      </c>
      <c r="E456" s="165">
        <v>0.96799999999999997</v>
      </c>
      <c r="F456" s="165">
        <f>IFERROR(VLOOKUP(A:A,'2023 CEP List'!A:G,7,FALSE),0)</f>
        <v>0.96799999999999997</v>
      </c>
      <c r="G456" s="165">
        <f>IFERROR(VLOOKUP(A:A,'2024 CEP List'!A:G,7,FALSE),0)</f>
        <v>0.96799999999999997</v>
      </c>
      <c r="H456" s="165">
        <f>IFERROR(VLOOKUP(A:A,'2025 CEP List'!A:G,7,FALSE),0)</f>
        <v>0.96799999999999997</v>
      </c>
      <c r="I456" s="165">
        <f t="shared" si="34"/>
        <v>0.96799999999999997</v>
      </c>
      <c r="J456" s="165">
        <f t="shared" si="34"/>
        <v>0.96799999999999997</v>
      </c>
      <c r="K456" s="165">
        <f t="shared" si="34"/>
        <v>0.96799999999999997</v>
      </c>
      <c r="L456" s="165">
        <f t="shared" si="34"/>
        <v>0.96799999999999997</v>
      </c>
      <c r="M456" s="165">
        <f t="shared" si="34"/>
        <v>0.96799999999999997</v>
      </c>
    </row>
    <row r="457" spans="1:13" x14ac:dyDescent="0.25">
      <c r="A457" s="43" t="s">
        <v>410</v>
      </c>
      <c r="B457" s="95" t="s">
        <v>1031</v>
      </c>
      <c r="D457" s="100" t="str">
        <f t="shared" si="35"/>
        <v>No</v>
      </c>
      <c r="E457" s="165">
        <v>0</v>
      </c>
      <c r="F457" s="165">
        <f>IFERROR(VLOOKUP(A:A,'2023 CEP List'!A:G,7,FALSE),0)</f>
        <v>0</v>
      </c>
      <c r="G457" s="165">
        <f>IFERROR(VLOOKUP(A:A,'2024 CEP List'!A:G,7,FALSE),0)</f>
        <v>0</v>
      </c>
      <c r="H457" s="165">
        <f>IFERROR(VLOOKUP(A:A,'2025 CEP List'!A:G,7,FALSE),0)</f>
        <v>0</v>
      </c>
      <c r="I457" s="165">
        <f t="shared" si="34"/>
        <v>0</v>
      </c>
      <c r="J457" s="165">
        <f t="shared" si="34"/>
        <v>0</v>
      </c>
      <c r="K457" s="165">
        <f t="shared" si="34"/>
        <v>0</v>
      </c>
      <c r="L457" s="165">
        <f t="shared" si="34"/>
        <v>0</v>
      </c>
      <c r="M457" s="165">
        <f t="shared" si="34"/>
        <v>0</v>
      </c>
    </row>
    <row r="458" spans="1:13" x14ac:dyDescent="0.25">
      <c r="A458" s="43" t="s">
        <v>411</v>
      </c>
      <c r="B458" s="95" t="s">
        <v>1032</v>
      </c>
      <c r="D458" s="100" t="str">
        <f t="shared" si="35"/>
        <v>No</v>
      </c>
      <c r="E458" s="165">
        <v>0</v>
      </c>
      <c r="F458" s="165">
        <f>IFERROR(VLOOKUP(A:A,'2023 CEP List'!A:G,7,FALSE),0)</f>
        <v>0</v>
      </c>
      <c r="G458" s="165">
        <f>IFERROR(VLOOKUP(A:A,'2024 CEP List'!A:G,7,FALSE),0)</f>
        <v>0</v>
      </c>
      <c r="H458" s="165">
        <f>IFERROR(VLOOKUP(A:A,'2025 CEP List'!A:G,7,FALSE),0)</f>
        <v>0</v>
      </c>
      <c r="I458" s="165">
        <f t="shared" si="34"/>
        <v>0</v>
      </c>
      <c r="J458" s="165">
        <f t="shared" si="34"/>
        <v>0</v>
      </c>
      <c r="K458" s="165">
        <f t="shared" si="34"/>
        <v>0</v>
      </c>
      <c r="L458" s="165">
        <f t="shared" si="34"/>
        <v>0</v>
      </c>
      <c r="M458" s="165">
        <f t="shared" si="34"/>
        <v>0</v>
      </c>
    </row>
    <row r="459" spans="1:13" x14ac:dyDescent="0.25">
      <c r="A459" s="43" t="s">
        <v>412</v>
      </c>
      <c r="B459" s="95" t="s">
        <v>1033</v>
      </c>
      <c r="C459" s="100">
        <v>2015</v>
      </c>
      <c r="D459" s="100" t="str">
        <f t="shared" si="35"/>
        <v>Yes</v>
      </c>
      <c r="E459" s="165">
        <v>0</v>
      </c>
      <c r="F459" s="165">
        <f>IFERROR(VLOOKUP(A:A,'2023 CEP List'!A:G,7,FALSE),0)</f>
        <v>1.2652000000000001</v>
      </c>
      <c r="G459" s="165">
        <f>IFERROR(VLOOKUP(A:A,'2024 CEP List'!A:G,7,FALSE),0)</f>
        <v>1.2652000000000001</v>
      </c>
      <c r="H459" s="165">
        <f>IFERROR(VLOOKUP(A:A,'2025 CEP List'!A:G,7,FALSE),0)</f>
        <v>1.2652000000000001</v>
      </c>
      <c r="I459" s="165">
        <f t="shared" si="34"/>
        <v>1.2652000000000001</v>
      </c>
      <c r="J459" s="165">
        <f t="shared" si="34"/>
        <v>1.2652000000000001</v>
      </c>
      <c r="K459" s="165">
        <f t="shared" si="34"/>
        <v>1.2652000000000001</v>
      </c>
      <c r="L459" s="165">
        <f t="shared" si="34"/>
        <v>1.2652000000000001</v>
      </c>
      <c r="M459" s="165">
        <f t="shared" si="34"/>
        <v>1.2652000000000001</v>
      </c>
    </row>
    <row r="460" spans="1:13" x14ac:dyDescent="0.25">
      <c r="A460" s="43" t="s">
        <v>413</v>
      </c>
      <c r="B460" s="95" t="s">
        <v>1034</v>
      </c>
      <c r="C460" s="100">
        <v>2015</v>
      </c>
      <c r="D460" s="100" t="str">
        <f t="shared" si="35"/>
        <v>Yes</v>
      </c>
      <c r="E460" s="165">
        <v>0</v>
      </c>
      <c r="F460" s="165">
        <f>IFERROR(VLOOKUP(A:A,'2023 CEP List'!A:G,7,FALSE),0)</f>
        <v>1.1491</v>
      </c>
      <c r="G460" s="165">
        <f>IFERROR(VLOOKUP(A:A,'2024 CEP List'!A:G,7,FALSE),0)</f>
        <v>1.1491</v>
      </c>
      <c r="H460" s="165">
        <f>IFERROR(VLOOKUP(A:A,'2025 CEP List'!A:G,7,FALSE),0)</f>
        <v>1.1491</v>
      </c>
      <c r="I460" s="165">
        <f t="shared" ref="I460:M475" si="36">H460</f>
        <v>1.1491</v>
      </c>
      <c r="J460" s="165">
        <f t="shared" si="36"/>
        <v>1.1491</v>
      </c>
      <c r="K460" s="165">
        <f t="shared" si="36"/>
        <v>1.1491</v>
      </c>
      <c r="L460" s="165">
        <f t="shared" si="36"/>
        <v>1.1491</v>
      </c>
      <c r="M460" s="165">
        <f t="shared" si="36"/>
        <v>1.1491</v>
      </c>
    </row>
    <row r="461" spans="1:13" x14ac:dyDescent="0.25">
      <c r="A461" s="43" t="s">
        <v>414</v>
      </c>
      <c r="B461" s="95" t="s">
        <v>1035</v>
      </c>
      <c r="C461" s="100">
        <v>2015</v>
      </c>
      <c r="D461" s="100" t="str">
        <f t="shared" si="35"/>
        <v>Yes</v>
      </c>
      <c r="E461" s="165">
        <v>1.0046999999999999</v>
      </c>
      <c r="F461" s="165">
        <f>IFERROR(VLOOKUP(A:A,'2023 CEP List'!A:G,7,FALSE),0)</f>
        <v>1.0046999999999999</v>
      </c>
      <c r="G461" s="165">
        <f>IFERROR(VLOOKUP(A:A,'2024 CEP List'!A:G,7,FALSE),0)</f>
        <v>1.0046999999999999</v>
      </c>
      <c r="H461" s="165">
        <f>IFERROR(VLOOKUP(A:A,'2025 CEP List'!A:G,7,FALSE),0)</f>
        <v>1.0046999999999999</v>
      </c>
      <c r="I461" s="165">
        <f t="shared" si="36"/>
        <v>1.0046999999999999</v>
      </c>
      <c r="J461" s="165">
        <f t="shared" si="36"/>
        <v>1.0046999999999999</v>
      </c>
      <c r="K461" s="165">
        <f t="shared" si="36"/>
        <v>1.0046999999999999</v>
      </c>
      <c r="L461" s="165">
        <f t="shared" si="36"/>
        <v>1.0046999999999999</v>
      </c>
      <c r="M461" s="165">
        <f t="shared" si="36"/>
        <v>1.0046999999999999</v>
      </c>
    </row>
    <row r="462" spans="1:13" x14ac:dyDescent="0.25">
      <c r="A462" s="43" t="s">
        <v>415</v>
      </c>
      <c r="B462" s="95" t="s">
        <v>1036</v>
      </c>
      <c r="C462" s="100">
        <v>2017</v>
      </c>
      <c r="D462" s="100" t="str">
        <f t="shared" si="35"/>
        <v>Yes</v>
      </c>
      <c r="E462" s="165">
        <v>0.75829999999999997</v>
      </c>
      <c r="F462" s="165">
        <f>IFERROR(VLOOKUP(A:A,'2023 CEP List'!A:G,7,FALSE),0)</f>
        <v>0.75829999999999997</v>
      </c>
      <c r="G462" s="165">
        <f>IFERROR(VLOOKUP(A:A,'2024 CEP List'!A:G,7,FALSE),0)</f>
        <v>0.75829999999999997</v>
      </c>
      <c r="H462" s="165">
        <f>IFERROR(VLOOKUP(A:A,'2025 CEP List'!A:G,7,FALSE),0)</f>
        <v>0.75829999999999997</v>
      </c>
      <c r="I462" s="165">
        <f t="shared" si="36"/>
        <v>0.75829999999999997</v>
      </c>
      <c r="J462" s="165">
        <f t="shared" si="36"/>
        <v>0.75829999999999997</v>
      </c>
      <c r="K462" s="165">
        <f t="shared" si="36"/>
        <v>0.75829999999999997</v>
      </c>
      <c r="L462" s="165">
        <f t="shared" si="36"/>
        <v>0.75829999999999997</v>
      </c>
      <c r="M462" s="165">
        <f t="shared" si="36"/>
        <v>0.75829999999999997</v>
      </c>
    </row>
    <row r="463" spans="1:13" x14ac:dyDescent="0.25">
      <c r="A463" s="43" t="s">
        <v>416</v>
      </c>
      <c r="B463" s="95" t="s">
        <v>1037</v>
      </c>
      <c r="D463" s="100" t="str">
        <f t="shared" si="35"/>
        <v>No</v>
      </c>
      <c r="E463" s="165">
        <v>0</v>
      </c>
      <c r="F463" s="165">
        <f>IFERROR(VLOOKUP(A:A,'2023 CEP List'!A:G,7,FALSE),0)</f>
        <v>0</v>
      </c>
      <c r="G463" s="165">
        <f>IFERROR(VLOOKUP(A:A,'2024 CEP List'!A:G,7,FALSE),0)</f>
        <v>0</v>
      </c>
      <c r="H463" s="165">
        <f>IFERROR(VLOOKUP(A:A,'2025 CEP List'!A:G,7,FALSE),0)</f>
        <v>0</v>
      </c>
      <c r="I463" s="165">
        <f t="shared" si="36"/>
        <v>0</v>
      </c>
      <c r="J463" s="165">
        <f t="shared" si="36"/>
        <v>0</v>
      </c>
      <c r="K463" s="165">
        <f t="shared" si="36"/>
        <v>0</v>
      </c>
      <c r="L463" s="165">
        <f t="shared" si="36"/>
        <v>0</v>
      </c>
      <c r="M463" s="165">
        <f t="shared" si="36"/>
        <v>0</v>
      </c>
    </row>
    <row r="464" spans="1:13" x14ac:dyDescent="0.25">
      <c r="A464" s="43" t="s">
        <v>417</v>
      </c>
      <c r="B464" s="95" t="s">
        <v>1038</v>
      </c>
      <c r="D464" s="100" t="str">
        <f t="shared" si="35"/>
        <v>No</v>
      </c>
      <c r="E464" s="165">
        <v>0</v>
      </c>
      <c r="F464" s="165">
        <f>IFERROR(VLOOKUP(A:A,'2023 CEP List'!A:G,7,FALSE),0)</f>
        <v>0</v>
      </c>
      <c r="G464" s="165">
        <f>IFERROR(VLOOKUP(A:A,'2024 CEP List'!A:G,7,FALSE),0)</f>
        <v>0</v>
      </c>
      <c r="H464" s="165">
        <f>IFERROR(VLOOKUP(A:A,'2025 CEP List'!A:G,7,FALSE),0)</f>
        <v>0</v>
      </c>
      <c r="I464" s="165">
        <f t="shared" si="36"/>
        <v>0</v>
      </c>
      <c r="J464" s="165">
        <f t="shared" si="36"/>
        <v>0</v>
      </c>
      <c r="K464" s="165">
        <f t="shared" si="36"/>
        <v>0</v>
      </c>
      <c r="L464" s="165">
        <f t="shared" si="36"/>
        <v>0</v>
      </c>
      <c r="M464" s="165">
        <f t="shared" si="36"/>
        <v>0</v>
      </c>
    </row>
    <row r="465" spans="1:13" x14ac:dyDescent="0.25">
      <c r="A465" s="43" t="s">
        <v>418</v>
      </c>
      <c r="B465" s="95" t="s">
        <v>1039</v>
      </c>
      <c r="C465" s="100">
        <v>2017</v>
      </c>
      <c r="D465" s="100" t="str">
        <f t="shared" si="35"/>
        <v>Yes</v>
      </c>
      <c r="E465" s="165">
        <v>0.64390000000000003</v>
      </c>
      <c r="F465" s="165">
        <f>IFERROR(VLOOKUP(A:A,'2023 CEP List'!A:G,7,FALSE),0)</f>
        <v>0.64390000000000003</v>
      </c>
      <c r="G465" s="165">
        <f>IFERROR(VLOOKUP(A:A,'2024 CEP List'!A:G,7,FALSE),0)</f>
        <v>0.64390000000000003</v>
      </c>
      <c r="H465" s="165">
        <f>IFERROR(VLOOKUP(A:A,'2025 CEP List'!A:G,7,FALSE),0)</f>
        <v>0.64390000000000003</v>
      </c>
      <c r="I465" s="165">
        <f t="shared" si="36"/>
        <v>0.64390000000000003</v>
      </c>
      <c r="J465" s="165">
        <f t="shared" si="36"/>
        <v>0.64390000000000003</v>
      </c>
      <c r="K465" s="165">
        <f t="shared" si="36"/>
        <v>0.64390000000000003</v>
      </c>
      <c r="L465" s="165">
        <f t="shared" si="36"/>
        <v>0.64390000000000003</v>
      </c>
      <c r="M465" s="165">
        <f t="shared" si="36"/>
        <v>0.64390000000000003</v>
      </c>
    </row>
    <row r="466" spans="1:13" x14ac:dyDescent="0.25">
      <c r="A466" s="43" t="s">
        <v>1260</v>
      </c>
      <c r="B466" s="95" t="s">
        <v>1261</v>
      </c>
      <c r="D466" s="100" t="str">
        <f t="shared" si="35"/>
        <v>Yes</v>
      </c>
      <c r="E466" s="165">
        <v>0</v>
      </c>
      <c r="F466" s="165">
        <f>IFERROR(VLOOKUP(A:A,'2023 CEP List'!A:G,7,FALSE),0)</f>
        <v>0.4713</v>
      </c>
      <c r="G466" s="165">
        <f>IFERROR(VLOOKUP(A:A,'2024 CEP List'!A:G,7,FALSE),0)</f>
        <v>0</v>
      </c>
      <c r="H466" s="165">
        <f>IFERROR(VLOOKUP(A:A,'2025 CEP List'!A:G,7,FALSE),0)</f>
        <v>0.95</v>
      </c>
      <c r="I466" s="165">
        <f t="shared" si="36"/>
        <v>0.95</v>
      </c>
      <c r="J466" s="165">
        <f t="shared" si="36"/>
        <v>0.95</v>
      </c>
      <c r="K466" s="165">
        <f t="shared" si="36"/>
        <v>0.95</v>
      </c>
      <c r="L466" s="165">
        <f t="shared" si="36"/>
        <v>0.95</v>
      </c>
      <c r="M466" s="165">
        <f t="shared" si="36"/>
        <v>0.95</v>
      </c>
    </row>
    <row r="467" spans="1:13" x14ac:dyDescent="0.25">
      <c r="A467" s="43" t="s">
        <v>556</v>
      </c>
      <c r="B467" s="95" t="s">
        <v>595</v>
      </c>
      <c r="C467" s="100" t="s">
        <v>1272</v>
      </c>
      <c r="D467" s="100" t="str">
        <f t="shared" si="35"/>
        <v>No</v>
      </c>
      <c r="E467" s="165">
        <v>0.67310000000000003</v>
      </c>
      <c r="F467" s="165">
        <f>IFERROR(VLOOKUP(A:A,'2023 CEP List'!A:G,7,FALSE),0)</f>
        <v>0</v>
      </c>
      <c r="G467" s="165">
        <f>IFERROR(VLOOKUP(A:A,'2024 CEP List'!A:G,7,FALSE),0)</f>
        <v>0</v>
      </c>
      <c r="H467" s="165">
        <f>IFERROR(VLOOKUP(A:A,'2025 CEP List'!A:G,7,FALSE),0)</f>
        <v>0</v>
      </c>
      <c r="I467" s="167">
        <f t="shared" si="36"/>
        <v>0</v>
      </c>
      <c r="J467" s="165">
        <f t="shared" si="36"/>
        <v>0</v>
      </c>
      <c r="K467" s="165">
        <f t="shared" si="36"/>
        <v>0</v>
      </c>
      <c r="L467" s="165">
        <f t="shared" si="36"/>
        <v>0</v>
      </c>
      <c r="M467" s="165">
        <f t="shared" si="36"/>
        <v>0</v>
      </c>
    </row>
    <row r="468" spans="1:13" x14ac:dyDescent="0.25">
      <c r="A468" s="43" t="s">
        <v>557</v>
      </c>
      <c r="B468" s="95" t="s">
        <v>1041</v>
      </c>
      <c r="D468" s="100" t="str">
        <f t="shared" si="35"/>
        <v>No</v>
      </c>
      <c r="E468" s="165">
        <v>0</v>
      </c>
      <c r="F468" s="165">
        <f>IFERROR(VLOOKUP(A:A,'2023 CEP List'!A:G,7,FALSE),0)</f>
        <v>0</v>
      </c>
      <c r="G468" s="165">
        <f>IFERROR(VLOOKUP(A:A,'2024 CEP List'!A:G,7,FALSE),0)</f>
        <v>0</v>
      </c>
      <c r="H468" s="165">
        <f>IFERROR(VLOOKUP(A:A,'2025 CEP List'!A:G,7,FALSE),0)</f>
        <v>0</v>
      </c>
      <c r="I468" s="167">
        <f t="shared" si="36"/>
        <v>0</v>
      </c>
      <c r="J468" s="165">
        <f t="shared" si="36"/>
        <v>0</v>
      </c>
      <c r="K468" s="165">
        <f t="shared" si="36"/>
        <v>0</v>
      </c>
      <c r="L468" s="165">
        <f t="shared" si="36"/>
        <v>0</v>
      </c>
      <c r="M468" s="165">
        <f t="shared" si="36"/>
        <v>0</v>
      </c>
    </row>
    <row r="469" spans="1:13" x14ac:dyDescent="0.25">
      <c r="A469" s="43" t="s">
        <v>420</v>
      </c>
      <c r="B469" s="95" t="s">
        <v>1042</v>
      </c>
      <c r="C469" s="100">
        <v>2015</v>
      </c>
      <c r="D469" s="100" t="str">
        <f t="shared" si="35"/>
        <v>Yes</v>
      </c>
      <c r="E469" s="165">
        <v>0.66700000000000004</v>
      </c>
      <c r="F469" s="165">
        <f>IFERROR(VLOOKUP(A:A,'2023 CEP List'!A:G,7,FALSE),0)</f>
        <v>0.66700000000000004</v>
      </c>
      <c r="G469" s="165">
        <f>IFERROR(VLOOKUP(A:A,'2024 CEP List'!A:G,7,FALSE),0)</f>
        <v>0.66700000000000004</v>
      </c>
      <c r="H469" s="165">
        <f>IFERROR(VLOOKUP(A:A,'2025 CEP List'!A:G,7,FALSE),0)</f>
        <v>0.66700000000000004</v>
      </c>
      <c r="I469" s="167">
        <f t="shared" si="36"/>
        <v>0.66700000000000004</v>
      </c>
      <c r="J469" s="165">
        <f t="shared" si="36"/>
        <v>0.66700000000000004</v>
      </c>
      <c r="K469" s="165">
        <f t="shared" si="36"/>
        <v>0.66700000000000004</v>
      </c>
      <c r="L469" s="165">
        <f t="shared" si="36"/>
        <v>0.66700000000000004</v>
      </c>
      <c r="M469" s="165">
        <f t="shared" si="36"/>
        <v>0.66700000000000004</v>
      </c>
    </row>
    <row r="470" spans="1:13" x14ac:dyDescent="0.25">
      <c r="A470" s="43" t="s">
        <v>558</v>
      </c>
      <c r="B470" s="95" t="s">
        <v>1043</v>
      </c>
      <c r="D470" s="100" t="str">
        <f t="shared" si="35"/>
        <v>No</v>
      </c>
      <c r="E470" s="165">
        <v>0</v>
      </c>
      <c r="F470" s="165">
        <f>IFERROR(VLOOKUP(A:A,'2023 CEP List'!A:G,7,FALSE),0)</f>
        <v>0</v>
      </c>
      <c r="G470" s="165">
        <f>IFERROR(VLOOKUP(A:A,'2024 CEP List'!A:G,7,FALSE),0)</f>
        <v>0</v>
      </c>
      <c r="H470" s="165">
        <f>IFERROR(VLOOKUP(A:A,'2025 CEP List'!A:G,7,FALSE),0)</f>
        <v>0</v>
      </c>
      <c r="I470" s="165">
        <f t="shared" si="36"/>
        <v>0</v>
      </c>
      <c r="J470" s="165">
        <f t="shared" si="36"/>
        <v>0</v>
      </c>
      <c r="K470" s="165">
        <f t="shared" si="36"/>
        <v>0</v>
      </c>
      <c r="L470" s="165">
        <f t="shared" si="36"/>
        <v>0</v>
      </c>
      <c r="M470" s="165">
        <f t="shared" si="36"/>
        <v>0</v>
      </c>
    </row>
    <row r="471" spans="1:13" x14ac:dyDescent="0.25">
      <c r="A471" s="43" t="s">
        <v>559</v>
      </c>
      <c r="B471" s="95" t="s">
        <v>1044</v>
      </c>
      <c r="C471" s="95">
        <v>2019</v>
      </c>
      <c r="D471" s="100" t="str">
        <f t="shared" si="35"/>
        <v>No</v>
      </c>
      <c r="E471" s="165">
        <v>0</v>
      </c>
      <c r="F471" s="165">
        <f>IFERROR(VLOOKUP(A:A,'2023 CEP List'!A:G,7,FALSE),0)</f>
        <v>0</v>
      </c>
      <c r="G471" s="165">
        <f>IFERROR(VLOOKUP(A:A,'2024 CEP List'!A:G,7,FALSE),0)</f>
        <v>0</v>
      </c>
      <c r="H471" s="165">
        <f>IFERROR(VLOOKUP(A:A,'2025 CEP List'!A:G,7,FALSE),0)</f>
        <v>0</v>
      </c>
      <c r="I471" s="167">
        <f t="shared" si="36"/>
        <v>0</v>
      </c>
      <c r="J471" s="165">
        <f t="shared" si="36"/>
        <v>0</v>
      </c>
      <c r="K471" s="165">
        <f t="shared" si="36"/>
        <v>0</v>
      </c>
      <c r="L471" s="165">
        <f t="shared" si="36"/>
        <v>0</v>
      </c>
      <c r="M471" s="165">
        <f t="shared" si="36"/>
        <v>0</v>
      </c>
    </row>
    <row r="472" spans="1:13" x14ac:dyDescent="0.25">
      <c r="A472" s="43" t="s">
        <v>421</v>
      </c>
      <c r="B472" s="95" t="s">
        <v>1045</v>
      </c>
      <c r="D472" s="100" t="str">
        <f t="shared" si="35"/>
        <v>No</v>
      </c>
      <c r="E472" s="165">
        <v>0</v>
      </c>
      <c r="F472" s="165">
        <f>IFERROR(VLOOKUP(A:A,'2023 CEP List'!A:G,7,FALSE),0)</f>
        <v>0</v>
      </c>
      <c r="G472" s="165">
        <f>IFERROR(VLOOKUP(A:A,'2024 CEP List'!A:G,7,FALSE),0)</f>
        <v>0</v>
      </c>
      <c r="H472" s="165">
        <f>IFERROR(VLOOKUP(A:A,'2025 CEP List'!A:G,7,FALSE),0)</f>
        <v>0</v>
      </c>
      <c r="I472" s="165">
        <f t="shared" si="36"/>
        <v>0</v>
      </c>
      <c r="J472" s="165">
        <f t="shared" si="36"/>
        <v>0</v>
      </c>
      <c r="K472" s="165">
        <f t="shared" si="36"/>
        <v>0</v>
      </c>
      <c r="L472" s="165">
        <f t="shared" si="36"/>
        <v>0</v>
      </c>
      <c r="M472" s="165">
        <f t="shared" si="36"/>
        <v>0</v>
      </c>
    </row>
    <row r="473" spans="1:13" x14ac:dyDescent="0.25">
      <c r="A473" s="43" t="s">
        <v>422</v>
      </c>
      <c r="B473" s="95" t="s">
        <v>1046</v>
      </c>
      <c r="C473" s="100">
        <v>2015</v>
      </c>
      <c r="D473" s="100" t="str">
        <f t="shared" si="35"/>
        <v>Yes</v>
      </c>
      <c r="E473" s="165">
        <v>0.65359999999999996</v>
      </c>
      <c r="F473" s="165">
        <f>IFERROR(VLOOKUP(A:A,'2023 CEP List'!A:G,7,FALSE),0)</f>
        <v>0.65359999999999996</v>
      </c>
      <c r="G473" s="165">
        <f>IFERROR(VLOOKUP(A:A,'2024 CEP List'!A:G,7,FALSE),0)</f>
        <v>0.65359999999999996</v>
      </c>
      <c r="H473" s="165">
        <f>IFERROR(VLOOKUP(A:A,'2025 CEP List'!A:G,7,FALSE),0)</f>
        <v>0.65359999999999996</v>
      </c>
      <c r="I473" s="167">
        <f t="shared" si="36"/>
        <v>0.65359999999999996</v>
      </c>
      <c r="J473" s="165">
        <f t="shared" si="36"/>
        <v>0.65359999999999996</v>
      </c>
      <c r="K473" s="165">
        <f t="shared" si="36"/>
        <v>0.65359999999999996</v>
      </c>
      <c r="L473" s="165">
        <f t="shared" si="36"/>
        <v>0.65359999999999996</v>
      </c>
      <c r="M473" s="165">
        <f t="shared" si="36"/>
        <v>0.65359999999999996</v>
      </c>
    </row>
    <row r="474" spans="1:13" x14ac:dyDescent="0.25">
      <c r="A474" s="43" t="s">
        <v>423</v>
      </c>
      <c r="B474" s="95" t="s">
        <v>1047</v>
      </c>
      <c r="D474" s="100" t="str">
        <f t="shared" si="35"/>
        <v>No</v>
      </c>
      <c r="E474" s="165">
        <v>0</v>
      </c>
      <c r="F474" s="165">
        <f>IFERROR(VLOOKUP(A:A,'2023 CEP List'!A:G,7,FALSE),0)</f>
        <v>0</v>
      </c>
      <c r="G474" s="165">
        <f>IFERROR(VLOOKUP(A:A,'2024 CEP List'!A:G,7,FALSE),0)</f>
        <v>0</v>
      </c>
      <c r="H474" s="165">
        <f>IFERROR(VLOOKUP(A:A,'2025 CEP List'!A:G,7,FALSE),0)</f>
        <v>0</v>
      </c>
      <c r="I474" s="165">
        <f t="shared" si="36"/>
        <v>0</v>
      </c>
      <c r="J474" s="165">
        <f t="shared" si="36"/>
        <v>0</v>
      </c>
      <c r="K474" s="165">
        <f t="shared" si="36"/>
        <v>0</v>
      </c>
      <c r="L474" s="165">
        <f t="shared" si="36"/>
        <v>0</v>
      </c>
      <c r="M474" s="165">
        <f t="shared" si="36"/>
        <v>0</v>
      </c>
    </row>
    <row r="475" spans="1:13" x14ac:dyDescent="0.25">
      <c r="A475" s="43" t="s">
        <v>424</v>
      </c>
      <c r="B475" s="95" t="s">
        <v>1048</v>
      </c>
      <c r="D475" s="100" t="str">
        <f t="shared" si="35"/>
        <v>No</v>
      </c>
      <c r="E475" s="165">
        <v>0</v>
      </c>
      <c r="F475" s="165">
        <f>IFERROR(VLOOKUP(A:A,'2023 CEP List'!A:G,7,FALSE),0)</f>
        <v>0</v>
      </c>
      <c r="G475" s="165">
        <f>IFERROR(VLOOKUP(A:A,'2024 CEP List'!A:G,7,FALSE),0)</f>
        <v>0</v>
      </c>
      <c r="H475" s="165">
        <f>IFERROR(VLOOKUP(A:A,'2025 CEP List'!A:G,7,FALSE),0)</f>
        <v>0</v>
      </c>
      <c r="I475" s="165">
        <f t="shared" si="36"/>
        <v>0</v>
      </c>
      <c r="J475" s="165">
        <f t="shared" si="36"/>
        <v>0</v>
      </c>
      <c r="K475" s="165">
        <f t="shared" si="36"/>
        <v>0</v>
      </c>
      <c r="L475" s="165">
        <f t="shared" si="36"/>
        <v>0</v>
      </c>
      <c r="M475" s="165">
        <f t="shared" si="36"/>
        <v>0</v>
      </c>
    </row>
    <row r="476" spans="1:13" x14ac:dyDescent="0.25">
      <c r="A476" s="43" t="s">
        <v>425</v>
      </c>
      <c r="B476" s="95" t="s">
        <v>1049</v>
      </c>
      <c r="D476" s="100" t="str">
        <f t="shared" si="35"/>
        <v>No</v>
      </c>
      <c r="E476" s="165">
        <v>0</v>
      </c>
      <c r="F476" s="165">
        <f>IFERROR(VLOOKUP(A:A,'2023 CEP List'!A:G,7,FALSE),0)</f>
        <v>0</v>
      </c>
      <c r="G476" s="165">
        <f>IFERROR(VLOOKUP(A:A,'2024 CEP List'!A:G,7,FALSE),0)</f>
        <v>0</v>
      </c>
      <c r="H476" s="165">
        <f>IFERROR(VLOOKUP(A:A,'2025 CEP List'!A:G,7,FALSE),0)</f>
        <v>0</v>
      </c>
      <c r="I476" s="165">
        <f t="shared" ref="I476:M491" si="37">H476</f>
        <v>0</v>
      </c>
      <c r="J476" s="165">
        <f t="shared" si="37"/>
        <v>0</v>
      </c>
      <c r="K476" s="165">
        <f t="shared" si="37"/>
        <v>0</v>
      </c>
      <c r="L476" s="165">
        <f t="shared" si="37"/>
        <v>0</v>
      </c>
      <c r="M476" s="165">
        <f t="shared" si="37"/>
        <v>0</v>
      </c>
    </row>
    <row r="477" spans="1:13" x14ac:dyDescent="0.25">
      <c r="A477" s="43" t="s">
        <v>426</v>
      </c>
      <c r="B477" s="95" t="s">
        <v>1050</v>
      </c>
      <c r="D477" s="100" t="str">
        <f t="shared" si="35"/>
        <v>No</v>
      </c>
      <c r="E477" s="165">
        <v>0</v>
      </c>
      <c r="F477" s="165">
        <f>IFERROR(VLOOKUP(A:A,'2023 CEP List'!A:G,7,FALSE),0)</f>
        <v>0</v>
      </c>
      <c r="G477" s="165">
        <f>IFERROR(VLOOKUP(A:A,'2024 CEP List'!A:G,7,FALSE),0)</f>
        <v>0</v>
      </c>
      <c r="H477" s="165">
        <f>IFERROR(VLOOKUP(A:A,'2025 CEP List'!A:G,7,FALSE),0)</f>
        <v>0</v>
      </c>
      <c r="I477" s="165">
        <f t="shared" si="37"/>
        <v>0</v>
      </c>
      <c r="J477" s="165">
        <f t="shared" si="37"/>
        <v>0</v>
      </c>
      <c r="K477" s="165">
        <f t="shared" si="37"/>
        <v>0</v>
      </c>
      <c r="L477" s="165">
        <f t="shared" si="37"/>
        <v>0</v>
      </c>
      <c r="M477" s="165">
        <f t="shared" si="37"/>
        <v>0</v>
      </c>
    </row>
    <row r="478" spans="1:13" x14ac:dyDescent="0.25">
      <c r="A478" s="43" t="s">
        <v>427</v>
      </c>
      <c r="B478" s="95" t="s">
        <v>1051</v>
      </c>
      <c r="C478" s="100">
        <v>2016</v>
      </c>
      <c r="D478" s="100" t="str">
        <f t="shared" si="35"/>
        <v>Yes</v>
      </c>
      <c r="E478" s="165">
        <v>0.60099999999999998</v>
      </c>
      <c r="F478" s="165">
        <f>IFERROR(VLOOKUP(A:A,'2023 CEP List'!A:G,7,FALSE),0)</f>
        <v>0.60099999999999998</v>
      </c>
      <c r="G478" s="165">
        <f>IFERROR(VLOOKUP(A:A,'2024 CEP List'!A:G,7,FALSE),0)</f>
        <v>0.60099999999999998</v>
      </c>
      <c r="H478" s="165">
        <f>IFERROR(VLOOKUP(A:A,'2025 CEP List'!A:G,7,FALSE),0)</f>
        <v>0.60099999999999998</v>
      </c>
      <c r="I478" s="165">
        <f t="shared" si="37"/>
        <v>0.60099999999999998</v>
      </c>
      <c r="J478" s="165">
        <f t="shared" si="37"/>
        <v>0.60099999999999998</v>
      </c>
      <c r="K478" s="165">
        <f t="shared" si="37"/>
        <v>0.60099999999999998</v>
      </c>
      <c r="L478" s="165">
        <f t="shared" si="37"/>
        <v>0.60099999999999998</v>
      </c>
      <c r="M478" s="165">
        <f t="shared" si="37"/>
        <v>0.60099999999999998</v>
      </c>
    </row>
    <row r="479" spans="1:13" x14ac:dyDescent="0.25">
      <c r="A479" s="43" t="s">
        <v>428</v>
      </c>
      <c r="B479" s="95" t="s">
        <v>1052</v>
      </c>
      <c r="D479" s="100" t="str">
        <f t="shared" si="35"/>
        <v>No</v>
      </c>
      <c r="E479" s="165">
        <v>0</v>
      </c>
      <c r="F479" s="165">
        <f>IFERROR(VLOOKUP(A:A,'2023 CEP List'!A:G,7,FALSE),0)</f>
        <v>0</v>
      </c>
      <c r="G479" s="165">
        <f>IFERROR(VLOOKUP(A:A,'2024 CEP List'!A:G,7,FALSE),0)</f>
        <v>0</v>
      </c>
      <c r="H479" s="165">
        <f>IFERROR(VLOOKUP(A:A,'2025 CEP List'!A:G,7,FALSE),0)</f>
        <v>0</v>
      </c>
      <c r="I479" s="165">
        <f t="shared" si="37"/>
        <v>0</v>
      </c>
      <c r="J479" s="165">
        <f t="shared" si="37"/>
        <v>0</v>
      </c>
      <c r="K479" s="165">
        <f t="shared" si="37"/>
        <v>0</v>
      </c>
      <c r="L479" s="165">
        <f t="shared" si="37"/>
        <v>0</v>
      </c>
      <c r="M479" s="165">
        <f t="shared" si="37"/>
        <v>0</v>
      </c>
    </row>
    <row r="480" spans="1:13" x14ac:dyDescent="0.25">
      <c r="A480" s="43" t="s">
        <v>429</v>
      </c>
      <c r="B480" s="95" t="s">
        <v>1053</v>
      </c>
      <c r="C480" s="100">
        <v>2015</v>
      </c>
      <c r="D480" s="100" t="str">
        <f t="shared" si="35"/>
        <v>Yes</v>
      </c>
      <c r="E480" s="165">
        <v>0.78710000000000002</v>
      </c>
      <c r="F480" s="165">
        <f>IFERROR(VLOOKUP(A:A,'2023 CEP List'!A:G,7,FALSE),0)</f>
        <v>0.78710000000000002</v>
      </c>
      <c r="G480" s="165">
        <f>IFERROR(VLOOKUP(A:A,'2024 CEP List'!A:G,7,FALSE),0)</f>
        <v>0.78710000000000002</v>
      </c>
      <c r="H480" s="165">
        <f>IFERROR(VLOOKUP(A:A,'2025 CEP List'!A:G,7,FALSE),0)</f>
        <v>0.78710000000000002</v>
      </c>
      <c r="I480" s="165">
        <f t="shared" si="37"/>
        <v>0.78710000000000002</v>
      </c>
      <c r="J480" s="165">
        <f t="shared" si="37"/>
        <v>0.78710000000000002</v>
      </c>
      <c r="K480" s="165">
        <f t="shared" si="37"/>
        <v>0.78710000000000002</v>
      </c>
      <c r="L480" s="165">
        <f t="shared" si="37"/>
        <v>0.78710000000000002</v>
      </c>
      <c r="M480" s="165">
        <f t="shared" si="37"/>
        <v>0.78710000000000002</v>
      </c>
    </row>
    <row r="481" spans="1:13" x14ac:dyDescent="0.25">
      <c r="A481" s="43" t="s">
        <v>430</v>
      </c>
      <c r="B481" s="95" t="s">
        <v>1054</v>
      </c>
      <c r="C481" s="95">
        <v>2019</v>
      </c>
      <c r="D481" s="100" t="str">
        <f t="shared" si="35"/>
        <v>Yes</v>
      </c>
      <c r="E481" s="165">
        <v>0.71479999999999999</v>
      </c>
      <c r="F481" s="165">
        <f>IFERROR(VLOOKUP(A:A,'2023 CEP List'!A:G,7,FALSE),0)</f>
        <v>0.71479999999999999</v>
      </c>
      <c r="G481" s="165">
        <f>IFERROR(VLOOKUP(A:A,'2024 CEP List'!A:G,7,FALSE),0)</f>
        <v>0.71479999999999999</v>
      </c>
      <c r="H481" s="165">
        <f>IFERROR(VLOOKUP(A:A,'2025 CEP List'!A:G,7,FALSE),0)</f>
        <v>0.71479999999999999</v>
      </c>
      <c r="I481" s="165">
        <f t="shared" si="37"/>
        <v>0.71479999999999999</v>
      </c>
      <c r="J481" s="165">
        <f t="shared" si="37"/>
        <v>0.71479999999999999</v>
      </c>
      <c r="K481" s="165">
        <f t="shared" si="37"/>
        <v>0.71479999999999999</v>
      </c>
      <c r="L481" s="165">
        <f t="shared" si="37"/>
        <v>0.71479999999999999</v>
      </c>
      <c r="M481" s="165">
        <f t="shared" si="37"/>
        <v>0.71479999999999999</v>
      </c>
    </row>
    <row r="482" spans="1:13" x14ac:dyDescent="0.25">
      <c r="A482" s="43" t="s">
        <v>561</v>
      </c>
      <c r="B482" s="95" t="s">
        <v>1055</v>
      </c>
      <c r="D482" s="100" t="str">
        <f t="shared" si="35"/>
        <v>No</v>
      </c>
      <c r="E482" s="165">
        <v>0</v>
      </c>
      <c r="F482" s="165">
        <f>IFERROR(VLOOKUP(A:A,'2023 CEP List'!A:G,7,FALSE),0)</f>
        <v>0</v>
      </c>
      <c r="G482" s="165">
        <f>IFERROR(VLOOKUP(A:A,'2024 CEP List'!A:G,7,FALSE),0)</f>
        <v>0</v>
      </c>
      <c r="H482" s="165">
        <f>IFERROR(VLOOKUP(A:A,'2025 CEP List'!A:G,7,FALSE),0)</f>
        <v>0</v>
      </c>
      <c r="I482" s="165">
        <f t="shared" si="37"/>
        <v>0</v>
      </c>
      <c r="J482" s="165">
        <f t="shared" si="37"/>
        <v>0</v>
      </c>
      <c r="K482" s="165">
        <f t="shared" si="37"/>
        <v>0</v>
      </c>
      <c r="L482" s="165">
        <f t="shared" si="37"/>
        <v>0</v>
      </c>
      <c r="M482" s="165">
        <f t="shared" si="37"/>
        <v>0</v>
      </c>
    </row>
    <row r="483" spans="1:13" x14ac:dyDescent="0.25">
      <c r="A483" s="43" t="s">
        <v>431</v>
      </c>
      <c r="B483" s="95" t="s">
        <v>1056</v>
      </c>
      <c r="D483" s="100" t="str">
        <f t="shared" si="35"/>
        <v>No</v>
      </c>
      <c r="E483" s="165">
        <v>0</v>
      </c>
      <c r="F483" s="165">
        <f>IFERROR(VLOOKUP(A:A,'2023 CEP List'!A:G,7,FALSE),0)</f>
        <v>0</v>
      </c>
      <c r="G483" s="165">
        <f>IFERROR(VLOOKUP(A:A,'2024 CEP List'!A:G,7,FALSE),0)</f>
        <v>0</v>
      </c>
      <c r="H483" s="165">
        <f>IFERROR(VLOOKUP(A:A,'2025 CEP List'!A:G,7,FALSE),0)</f>
        <v>0</v>
      </c>
      <c r="I483" s="165">
        <f t="shared" si="37"/>
        <v>0</v>
      </c>
      <c r="J483" s="165">
        <f t="shared" si="37"/>
        <v>0</v>
      </c>
      <c r="K483" s="165">
        <f t="shared" si="37"/>
        <v>0</v>
      </c>
      <c r="L483" s="165">
        <f t="shared" si="37"/>
        <v>0</v>
      </c>
      <c r="M483" s="165">
        <f t="shared" si="37"/>
        <v>0</v>
      </c>
    </row>
    <row r="484" spans="1:13" x14ac:dyDescent="0.25">
      <c r="A484" s="43" t="s">
        <v>432</v>
      </c>
      <c r="B484" s="95" t="s">
        <v>1057</v>
      </c>
      <c r="D484" s="100" t="str">
        <f t="shared" si="35"/>
        <v>No</v>
      </c>
      <c r="E484" s="165">
        <v>0</v>
      </c>
      <c r="F484" s="165">
        <f>IFERROR(VLOOKUP(A:A,'2023 CEP List'!A:G,7,FALSE),0)</f>
        <v>0</v>
      </c>
      <c r="G484" s="165">
        <f>IFERROR(VLOOKUP(A:A,'2024 CEP List'!A:G,7,FALSE),0)</f>
        <v>0</v>
      </c>
      <c r="H484" s="165">
        <f>IFERROR(VLOOKUP(A:A,'2025 CEP List'!A:G,7,FALSE),0)</f>
        <v>0</v>
      </c>
      <c r="I484" s="165">
        <f t="shared" si="37"/>
        <v>0</v>
      </c>
      <c r="J484" s="165">
        <f t="shared" si="37"/>
        <v>0</v>
      </c>
      <c r="K484" s="165">
        <f t="shared" si="37"/>
        <v>0</v>
      </c>
      <c r="L484" s="165">
        <f t="shared" si="37"/>
        <v>0</v>
      </c>
      <c r="M484" s="165">
        <f t="shared" si="37"/>
        <v>0</v>
      </c>
    </row>
    <row r="485" spans="1:13" x14ac:dyDescent="0.25">
      <c r="A485" s="43" t="s">
        <v>433</v>
      </c>
      <c r="B485" s="95" t="s">
        <v>1058</v>
      </c>
      <c r="C485" s="100">
        <v>2016</v>
      </c>
      <c r="D485" s="100" t="str">
        <f t="shared" si="35"/>
        <v>Yes</v>
      </c>
      <c r="E485" s="165">
        <v>0.75980000000000003</v>
      </c>
      <c r="F485" s="165">
        <f>IFERROR(VLOOKUP(A:A,'2023 CEP List'!A:G,7,FALSE),0)</f>
        <v>0.75980000000000003</v>
      </c>
      <c r="G485" s="165">
        <f>IFERROR(VLOOKUP(A:A,'2024 CEP List'!A:G,7,FALSE),0)</f>
        <v>0.75980000000000003</v>
      </c>
      <c r="H485" s="165">
        <f>IFERROR(VLOOKUP(A:A,'2025 CEP List'!A:G,7,FALSE),0)</f>
        <v>0.75980000000000003</v>
      </c>
      <c r="I485" s="165">
        <f t="shared" si="37"/>
        <v>0.75980000000000003</v>
      </c>
      <c r="J485" s="165">
        <f t="shared" si="37"/>
        <v>0.75980000000000003</v>
      </c>
      <c r="K485" s="165">
        <f t="shared" si="37"/>
        <v>0.75980000000000003</v>
      </c>
      <c r="L485" s="165">
        <f t="shared" si="37"/>
        <v>0.75980000000000003</v>
      </c>
      <c r="M485" s="165">
        <f t="shared" si="37"/>
        <v>0.75980000000000003</v>
      </c>
    </row>
    <row r="486" spans="1:13" x14ac:dyDescent="0.25">
      <c r="A486" s="43" t="s">
        <v>434</v>
      </c>
      <c r="B486" s="95" t="s">
        <v>1059</v>
      </c>
      <c r="D486" s="100" t="str">
        <f t="shared" si="35"/>
        <v>No</v>
      </c>
      <c r="E486" s="165">
        <v>0</v>
      </c>
      <c r="F486" s="165">
        <f>IFERROR(VLOOKUP(A:A,'2023 CEP List'!A:G,7,FALSE),0)</f>
        <v>0</v>
      </c>
      <c r="G486" s="165">
        <f>IFERROR(VLOOKUP(A:A,'2024 CEP List'!A:G,7,FALSE),0)</f>
        <v>0</v>
      </c>
      <c r="H486" s="165">
        <f>IFERROR(VLOOKUP(A:A,'2025 CEP List'!A:G,7,FALSE),0)</f>
        <v>0</v>
      </c>
      <c r="I486" s="165">
        <f t="shared" si="37"/>
        <v>0</v>
      </c>
      <c r="J486" s="165">
        <f t="shared" si="37"/>
        <v>0</v>
      </c>
      <c r="K486" s="165">
        <f t="shared" si="37"/>
        <v>0</v>
      </c>
      <c r="L486" s="165">
        <f t="shared" si="37"/>
        <v>0</v>
      </c>
      <c r="M486" s="165">
        <f t="shared" si="37"/>
        <v>0</v>
      </c>
    </row>
    <row r="487" spans="1:13" x14ac:dyDescent="0.25">
      <c r="A487" s="43" t="s">
        <v>435</v>
      </c>
      <c r="B487" s="95" t="s">
        <v>1060</v>
      </c>
      <c r="D487" s="100" t="str">
        <f t="shared" si="35"/>
        <v>No</v>
      </c>
      <c r="E487" s="165">
        <v>0</v>
      </c>
      <c r="F487" s="165">
        <f>IFERROR(VLOOKUP(A:A,'2023 CEP List'!A:G,7,FALSE),0)</f>
        <v>0</v>
      </c>
      <c r="G487" s="165">
        <f>IFERROR(VLOOKUP(A:A,'2024 CEP List'!A:G,7,FALSE),0)</f>
        <v>0</v>
      </c>
      <c r="H487" s="165">
        <f>IFERROR(VLOOKUP(A:A,'2025 CEP List'!A:G,7,FALSE),0)</f>
        <v>0</v>
      </c>
      <c r="I487" s="165">
        <f t="shared" si="37"/>
        <v>0</v>
      </c>
      <c r="J487" s="165">
        <f t="shared" si="37"/>
        <v>0</v>
      </c>
      <c r="K487" s="165">
        <f t="shared" si="37"/>
        <v>0</v>
      </c>
      <c r="L487" s="165">
        <f t="shared" si="37"/>
        <v>0</v>
      </c>
      <c r="M487" s="165">
        <f t="shared" si="37"/>
        <v>0</v>
      </c>
    </row>
    <row r="488" spans="1:13" x14ac:dyDescent="0.25">
      <c r="A488" s="43" t="s">
        <v>436</v>
      </c>
      <c r="B488" s="95" t="s">
        <v>1061</v>
      </c>
      <c r="D488" s="100" t="str">
        <f t="shared" si="35"/>
        <v>No</v>
      </c>
      <c r="E488" s="165">
        <v>0</v>
      </c>
      <c r="F488" s="165">
        <f>IFERROR(VLOOKUP(A:A,'2023 CEP List'!A:G,7,FALSE),0)</f>
        <v>0</v>
      </c>
      <c r="G488" s="165">
        <f>IFERROR(VLOOKUP(A:A,'2024 CEP List'!A:G,7,FALSE),0)</f>
        <v>0</v>
      </c>
      <c r="H488" s="165">
        <f>IFERROR(VLOOKUP(A:A,'2025 CEP List'!A:G,7,FALSE),0)</f>
        <v>0</v>
      </c>
      <c r="I488" s="165">
        <f t="shared" si="37"/>
        <v>0</v>
      </c>
      <c r="J488" s="165">
        <f t="shared" si="37"/>
        <v>0</v>
      </c>
      <c r="K488" s="165">
        <f t="shared" si="37"/>
        <v>0</v>
      </c>
      <c r="L488" s="165">
        <f t="shared" si="37"/>
        <v>0</v>
      </c>
      <c r="M488" s="165">
        <f t="shared" si="37"/>
        <v>0</v>
      </c>
    </row>
    <row r="489" spans="1:13" x14ac:dyDescent="0.25">
      <c r="A489" s="43" t="s">
        <v>437</v>
      </c>
      <c r="B489" s="95" t="s">
        <v>1062</v>
      </c>
      <c r="D489" s="100" t="str">
        <f t="shared" si="35"/>
        <v>No</v>
      </c>
      <c r="E489" s="165">
        <v>0</v>
      </c>
      <c r="F489" s="165">
        <f>IFERROR(VLOOKUP(A:A,'2023 CEP List'!A:G,7,FALSE),0)</f>
        <v>0</v>
      </c>
      <c r="G489" s="165">
        <f>IFERROR(VLOOKUP(A:A,'2024 CEP List'!A:G,7,FALSE),0)</f>
        <v>0</v>
      </c>
      <c r="H489" s="165">
        <f>IFERROR(VLOOKUP(A:A,'2025 CEP List'!A:G,7,FALSE),0)</f>
        <v>0</v>
      </c>
      <c r="I489" s="165">
        <f t="shared" si="37"/>
        <v>0</v>
      </c>
      <c r="J489" s="165">
        <f t="shared" si="37"/>
        <v>0</v>
      </c>
      <c r="K489" s="165">
        <f t="shared" si="37"/>
        <v>0</v>
      </c>
      <c r="L489" s="165">
        <f t="shared" si="37"/>
        <v>0</v>
      </c>
      <c r="M489" s="165">
        <f t="shared" si="37"/>
        <v>0</v>
      </c>
    </row>
    <row r="490" spans="1:13" x14ac:dyDescent="0.25">
      <c r="A490" s="43" t="s">
        <v>438</v>
      </c>
      <c r="B490" s="95" t="s">
        <v>1063</v>
      </c>
      <c r="D490" s="100" t="str">
        <f t="shared" si="35"/>
        <v>No</v>
      </c>
      <c r="E490" s="165">
        <v>0</v>
      </c>
      <c r="F490" s="165">
        <f>IFERROR(VLOOKUP(A:A,'2023 CEP List'!A:G,7,FALSE),0)</f>
        <v>0</v>
      </c>
      <c r="G490" s="165">
        <f>IFERROR(VLOOKUP(A:A,'2024 CEP List'!A:G,7,FALSE),0)</f>
        <v>0</v>
      </c>
      <c r="H490" s="165">
        <f>IFERROR(VLOOKUP(A:A,'2025 CEP List'!A:G,7,FALSE),0)</f>
        <v>0</v>
      </c>
      <c r="I490" s="165">
        <f t="shared" si="37"/>
        <v>0</v>
      </c>
      <c r="J490" s="165">
        <f t="shared" si="37"/>
        <v>0</v>
      </c>
      <c r="K490" s="165">
        <f t="shared" si="37"/>
        <v>0</v>
      </c>
      <c r="L490" s="165">
        <f t="shared" si="37"/>
        <v>0</v>
      </c>
      <c r="M490" s="165">
        <f t="shared" si="37"/>
        <v>0</v>
      </c>
    </row>
    <row r="491" spans="1:13" x14ac:dyDescent="0.25">
      <c r="A491" s="43" t="s">
        <v>439</v>
      </c>
      <c r="B491" s="95" t="s">
        <v>1064</v>
      </c>
      <c r="D491" s="100" t="str">
        <f t="shared" si="35"/>
        <v>No</v>
      </c>
      <c r="E491" s="165">
        <v>0</v>
      </c>
      <c r="F491" s="165">
        <f>IFERROR(VLOOKUP(A:A,'2023 CEP List'!A:G,7,FALSE),0)</f>
        <v>0</v>
      </c>
      <c r="G491" s="165">
        <f>IFERROR(VLOOKUP(A:A,'2024 CEP List'!A:G,7,FALSE),0)</f>
        <v>0</v>
      </c>
      <c r="H491" s="165">
        <f>IFERROR(VLOOKUP(A:A,'2025 CEP List'!A:G,7,FALSE),0)</f>
        <v>0</v>
      </c>
      <c r="I491" s="165">
        <f t="shared" si="37"/>
        <v>0</v>
      </c>
      <c r="J491" s="165">
        <f t="shared" si="37"/>
        <v>0</v>
      </c>
      <c r="K491" s="165">
        <f t="shared" si="37"/>
        <v>0</v>
      </c>
      <c r="L491" s="165">
        <f t="shared" si="37"/>
        <v>0</v>
      </c>
      <c r="M491" s="165">
        <f t="shared" si="37"/>
        <v>0</v>
      </c>
    </row>
    <row r="492" spans="1:13" x14ac:dyDescent="0.25">
      <c r="A492" s="43" t="s">
        <v>440</v>
      </c>
      <c r="B492" s="95" t="s">
        <v>1065</v>
      </c>
      <c r="D492" s="100" t="str">
        <f t="shared" si="35"/>
        <v>No</v>
      </c>
      <c r="E492" s="165">
        <v>0</v>
      </c>
      <c r="F492" s="165">
        <f>IFERROR(VLOOKUP(A:A,'2023 CEP List'!A:G,7,FALSE),0)</f>
        <v>0</v>
      </c>
      <c r="G492" s="165">
        <f>IFERROR(VLOOKUP(A:A,'2024 CEP List'!A:G,7,FALSE),0)</f>
        <v>0</v>
      </c>
      <c r="H492" s="165">
        <f>IFERROR(VLOOKUP(A:A,'2025 CEP List'!A:G,7,FALSE),0)</f>
        <v>0</v>
      </c>
      <c r="I492" s="165">
        <f t="shared" ref="I492:M507" si="38">H492</f>
        <v>0</v>
      </c>
      <c r="J492" s="165">
        <f t="shared" si="38"/>
        <v>0</v>
      </c>
      <c r="K492" s="165">
        <f t="shared" si="38"/>
        <v>0</v>
      </c>
      <c r="L492" s="165">
        <f t="shared" si="38"/>
        <v>0</v>
      </c>
      <c r="M492" s="165">
        <f t="shared" si="38"/>
        <v>0</v>
      </c>
    </row>
    <row r="493" spans="1:13" x14ac:dyDescent="0.25">
      <c r="A493" s="43" t="s">
        <v>441</v>
      </c>
      <c r="B493" s="95" t="s">
        <v>1066</v>
      </c>
      <c r="D493" s="100" t="str">
        <f t="shared" si="35"/>
        <v>No</v>
      </c>
      <c r="E493" s="165">
        <v>0</v>
      </c>
      <c r="F493" s="165">
        <f>IFERROR(VLOOKUP(A:A,'2023 CEP List'!A:G,7,FALSE),0)</f>
        <v>0</v>
      </c>
      <c r="G493" s="165">
        <f>IFERROR(VLOOKUP(A:A,'2024 CEP List'!A:G,7,FALSE),0)</f>
        <v>0</v>
      </c>
      <c r="H493" s="165">
        <f>IFERROR(VLOOKUP(A:A,'2025 CEP List'!A:G,7,FALSE),0)</f>
        <v>0</v>
      </c>
      <c r="I493" s="165">
        <f t="shared" si="38"/>
        <v>0</v>
      </c>
      <c r="J493" s="165">
        <f t="shared" si="38"/>
        <v>0</v>
      </c>
      <c r="K493" s="165">
        <f t="shared" si="38"/>
        <v>0</v>
      </c>
      <c r="L493" s="165">
        <f t="shared" si="38"/>
        <v>0</v>
      </c>
      <c r="M493" s="165">
        <f t="shared" si="38"/>
        <v>0</v>
      </c>
    </row>
    <row r="494" spans="1:13" x14ac:dyDescent="0.25">
      <c r="A494" s="43" t="s">
        <v>442</v>
      </c>
      <c r="B494" s="95" t="s">
        <v>1067</v>
      </c>
      <c r="D494" s="100" t="str">
        <f t="shared" si="35"/>
        <v>No</v>
      </c>
      <c r="E494" s="165">
        <v>0</v>
      </c>
      <c r="F494" s="165">
        <f>IFERROR(VLOOKUP(A:A,'2023 CEP List'!A:G,7,FALSE),0)</f>
        <v>0</v>
      </c>
      <c r="G494" s="165">
        <f>IFERROR(VLOOKUP(A:A,'2024 CEP List'!A:G,7,FALSE),0)</f>
        <v>0</v>
      </c>
      <c r="H494" s="165">
        <f>IFERROR(VLOOKUP(A:A,'2025 CEP List'!A:G,7,FALSE),0)</f>
        <v>0</v>
      </c>
      <c r="I494" s="165">
        <f t="shared" si="38"/>
        <v>0</v>
      </c>
      <c r="J494" s="165">
        <f t="shared" si="38"/>
        <v>0</v>
      </c>
      <c r="K494" s="165">
        <f t="shared" si="38"/>
        <v>0</v>
      </c>
      <c r="L494" s="165">
        <f t="shared" si="38"/>
        <v>0</v>
      </c>
      <c r="M494" s="165">
        <f t="shared" si="38"/>
        <v>0</v>
      </c>
    </row>
    <row r="495" spans="1:13" x14ac:dyDescent="0.25">
      <c r="A495" s="43" t="s">
        <v>443</v>
      </c>
      <c r="B495" s="95" t="s">
        <v>1068</v>
      </c>
      <c r="D495" s="100" t="str">
        <f t="shared" si="35"/>
        <v>No</v>
      </c>
      <c r="E495" s="165">
        <v>0</v>
      </c>
      <c r="F495" s="165">
        <f>IFERROR(VLOOKUP(A:A,'2023 CEP List'!A:G,7,FALSE),0)</f>
        <v>0</v>
      </c>
      <c r="G495" s="165">
        <f>IFERROR(VLOOKUP(A:A,'2024 CEP List'!A:G,7,FALSE),0)</f>
        <v>0</v>
      </c>
      <c r="H495" s="165">
        <f>IFERROR(VLOOKUP(A:A,'2025 CEP List'!A:G,7,FALSE),0)</f>
        <v>0</v>
      </c>
      <c r="I495" s="165">
        <f t="shared" si="38"/>
        <v>0</v>
      </c>
      <c r="J495" s="165">
        <f t="shared" si="38"/>
        <v>0</v>
      </c>
      <c r="K495" s="165">
        <f t="shared" si="38"/>
        <v>0</v>
      </c>
      <c r="L495" s="165">
        <f t="shared" si="38"/>
        <v>0</v>
      </c>
      <c r="M495" s="165">
        <f t="shared" si="38"/>
        <v>0</v>
      </c>
    </row>
    <row r="496" spans="1:13" x14ac:dyDescent="0.25">
      <c r="A496" s="43" t="s">
        <v>444</v>
      </c>
      <c r="B496" s="95" t="s">
        <v>1069</v>
      </c>
      <c r="C496" s="100">
        <v>2017</v>
      </c>
      <c r="D496" s="100" t="str">
        <f t="shared" si="35"/>
        <v>Yes</v>
      </c>
      <c r="E496" s="165">
        <v>0</v>
      </c>
      <c r="F496" s="165">
        <f>IFERROR(VLOOKUP(A:A,'2023 CEP List'!A:G,7,FALSE),0)</f>
        <v>0</v>
      </c>
      <c r="G496" s="165">
        <f>IFERROR(VLOOKUP(A:A,'2024 CEP List'!A:G,7,FALSE),0)</f>
        <v>0</v>
      </c>
      <c r="H496" s="165">
        <f>IFERROR(VLOOKUP(A:A,'2025 CEP List'!A:G,7,FALSE),0)</f>
        <v>0.57089999999999996</v>
      </c>
      <c r="I496" s="165">
        <f t="shared" si="38"/>
        <v>0.57089999999999996</v>
      </c>
      <c r="J496" s="165">
        <f t="shared" si="38"/>
        <v>0.57089999999999996</v>
      </c>
      <c r="K496" s="165">
        <f t="shared" si="38"/>
        <v>0.57089999999999996</v>
      </c>
      <c r="L496" s="165">
        <f t="shared" si="38"/>
        <v>0.57089999999999996</v>
      </c>
      <c r="M496" s="165">
        <f t="shared" si="38"/>
        <v>0.57089999999999996</v>
      </c>
    </row>
    <row r="497" spans="1:13" x14ac:dyDescent="0.25">
      <c r="A497" s="43" t="s">
        <v>445</v>
      </c>
      <c r="B497" s="95" t="s">
        <v>1070</v>
      </c>
      <c r="D497" s="100" t="str">
        <f t="shared" si="35"/>
        <v>No</v>
      </c>
      <c r="E497" s="165">
        <v>0</v>
      </c>
      <c r="F497" s="165">
        <f>IFERROR(VLOOKUP(A:A,'2023 CEP List'!A:G,7,FALSE),0)</f>
        <v>0</v>
      </c>
      <c r="G497" s="165">
        <f>IFERROR(VLOOKUP(A:A,'2024 CEP List'!A:G,7,FALSE),0)</f>
        <v>0</v>
      </c>
      <c r="H497" s="165">
        <f>IFERROR(VLOOKUP(A:A,'2025 CEP List'!A:G,7,FALSE),0)</f>
        <v>0</v>
      </c>
      <c r="I497" s="165">
        <f t="shared" si="38"/>
        <v>0</v>
      </c>
      <c r="J497" s="165">
        <f t="shared" si="38"/>
        <v>0</v>
      </c>
      <c r="K497" s="165">
        <f t="shared" si="38"/>
        <v>0</v>
      </c>
      <c r="L497" s="165">
        <f t="shared" si="38"/>
        <v>0</v>
      </c>
      <c r="M497" s="165">
        <f t="shared" si="38"/>
        <v>0</v>
      </c>
    </row>
    <row r="498" spans="1:13" x14ac:dyDescent="0.25">
      <c r="A498" s="43" t="s">
        <v>446</v>
      </c>
      <c r="B498" s="95" t="s">
        <v>1071</v>
      </c>
      <c r="D498" s="100" t="str">
        <f t="shared" si="35"/>
        <v>No</v>
      </c>
      <c r="E498" s="165">
        <v>0</v>
      </c>
      <c r="F498" s="165">
        <f>IFERROR(VLOOKUP(A:A,'2023 CEP List'!A:G,7,FALSE),0)</f>
        <v>0</v>
      </c>
      <c r="G498" s="165">
        <f>IFERROR(VLOOKUP(A:A,'2024 CEP List'!A:G,7,FALSE),0)</f>
        <v>0</v>
      </c>
      <c r="H498" s="165">
        <f>IFERROR(VLOOKUP(A:A,'2025 CEP List'!A:G,7,FALSE),0)</f>
        <v>0</v>
      </c>
      <c r="I498" s="165">
        <f t="shared" si="38"/>
        <v>0</v>
      </c>
      <c r="J498" s="165">
        <f t="shared" si="38"/>
        <v>0</v>
      </c>
      <c r="K498" s="165">
        <f t="shared" si="38"/>
        <v>0</v>
      </c>
      <c r="L498" s="165">
        <f t="shared" si="38"/>
        <v>0</v>
      </c>
      <c r="M498" s="165">
        <f t="shared" si="38"/>
        <v>0</v>
      </c>
    </row>
    <row r="499" spans="1:13" x14ac:dyDescent="0.25">
      <c r="A499" s="43" t="s">
        <v>447</v>
      </c>
      <c r="B499" s="95" t="s">
        <v>1072</v>
      </c>
      <c r="D499" s="100" t="str">
        <f t="shared" si="35"/>
        <v>No</v>
      </c>
      <c r="E499" s="165">
        <v>0</v>
      </c>
      <c r="F499" s="165">
        <f>IFERROR(VLOOKUP(A:A,'2023 CEP List'!A:G,7,FALSE),0)</f>
        <v>0</v>
      </c>
      <c r="G499" s="165">
        <f>IFERROR(VLOOKUP(A:A,'2024 CEP List'!A:G,7,FALSE),0)</f>
        <v>0</v>
      </c>
      <c r="H499" s="165">
        <f>IFERROR(VLOOKUP(A:A,'2025 CEP List'!A:G,7,FALSE),0)</f>
        <v>0</v>
      </c>
      <c r="I499" s="165">
        <f t="shared" si="38"/>
        <v>0</v>
      </c>
      <c r="J499" s="165">
        <f t="shared" si="38"/>
        <v>0</v>
      </c>
      <c r="K499" s="165">
        <f t="shared" si="38"/>
        <v>0</v>
      </c>
      <c r="L499" s="165">
        <f t="shared" si="38"/>
        <v>0</v>
      </c>
      <c r="M499" s="165">
        <f t="shared" si="38"/>
        <v>0</v>
      </c>
    </row>
    <row r="500" spans="1:13" x14ac:dyDescent="0.25">
      <c r="A500" s="43" t="s">
        <v>448</v>
      </c>
      <c r="B500" s="95" t="s">
        <v>1073</v>
      </c>
      <c r="D500" s="100" t="str">
        <f t="shared" si="35"/>
        <v>No</v>
      </c>
      <c r="E500" s="165">
        <v>0</v>
      </c>
      <c r="F500" s="165">
        <f>IFERROR(VLOOKUP(A:A,'2023 CEP List'!A:G,7,FALSE),0)</f>
        <v>0</v>
      </c>
      <c r="G500" s="165">
        <f>IFERROR(VLOOKUP(A:A,'2024 CEP List'!A:G,7,FALSE),0)</f>
        <v>0</v>
      </c>
      <c r="H500" s="165">
        <f>IFERROR(VLOOKUP(A:A,'2025 CEP List'!A:G,7,FALSE),0)</f>
        <v>0</v>
      </c>
      <c r="I500" s="165">
        <f t="shared" si="38"/>
        <v>0</v>
      </c>
      <c r="J500" s="165">
        <f t="shared" si="38"/>
        <v>0</v>
      </c>
      <c r="K500" s="165">
        <f t="shared" si="38"/>
        <v>0</v>
      </c>
      <c r="L500" s="165">
        <f t="shared" si="38"/>
        <v>0</v>
      </c>
      <c r="M500" s="165">
        <f t="shared" si="38"/>
        <v>0</v>
      </c>
    </row>
    <row r="501" spans="1:13" x14ac:dyDescent="0.25">
      <c r="A501" s="43" t="s">
        <v>449</v>
      </c>
      <c r="B501" s="95" t="s">
        <v>1074</v>
      </c>
      <c r="D501" s="100" t="str">
        <f t="shared" si="35"/>
        <v>Yes</v>
      </c>
      <c r="E501" s="165">
        <v>0</v>
      </c>
      <c r="F501" s="165">
        <f>IFERROR(VLOOKUP(A:A,'2023 CEP List'!A:G,7,FALSE),0)</f>
        <v>0</v>
      </c>
      <c r="G501" s="165">
        <f>IFERROR(VLOOKUP(A:A,'2024 CEP List'!A:G,7,FALSE),0)</f>
        <v>0</v>
      </c>
      <c r="H501" s="165">
        <f>IFERROR(VLOOKUP(A:A,'2025 CEP List'!A:G,7,FALSE),0)</f>
        <v>0.76160000000000005</v>
      </c>
      <c r="I501" s="165">
        <f t="shared" si="38"/>
        <v>0.76160000000000005</v>
      </c>
      <c r="J501" s="165">
        <f t="shared" si="38"/>
        <v>0.76160000000000005</v>
      </c>
      <c r="K501" s="165">
        <f t="shared" si="38"/>
        <v>0.76160000000000005</v>
      </c>
      <c r="L501" s="165">
        <f t="shared" si="38"/>
        <v>0.76160000000000005</v>
      </c>
      <c r="M501" s="165">
        <f t="shared" si="38"/>
        <v>0.76160000000000005</v>
      </c>
    </row>
    <row r="502" spans="1:13" x14ac:dyDescent="0.25">
      <c r="A502" s="43" t="s">
        <v>450</v>
      </c>
      <c r="B502" s="95" t="s">
        <v>1075</v>
      </c>
      <c r="D502" s="100" t="str">
        <f t="shared" si="35"/>
        <v>No</v>
      </c>
      <c r="E502" s="165">
        <v>0</v>
      </c>
      <c r="F502" s="165">
        <f>IFERROR(VLOOKUP(A:A,'2023 CEP List'!A:G,7,FALSE),0)</f>
        <v>0</v>
      </c>
      <c r="G502" s="165">
        <f>IFERROR(VLOOKUP(A:A,'2024 CEP List'!A:G,7,FALSE),0)</f>
        <v>0</v>
      </c>
      <c r="H502" s="165">
        <f>IFERROR(VLOOKUP(A:A,'2025 CEP List'!A:G,7,FALSE),0)</f>
        <v>0</v>
      </c>
      <c r="I502" s="165">
        <f t="shared" si="38"/>
        <v>0</v>
      </c>
      <c r="J502" s="165">
        <f t="shared" si="38"/>
        <v>0</v>
      </c>
      <c r="K502" s="165">
        <f t="shared" si="38"/>
        <v>0</v>
      </c>
      <c r="L502" s="165">
        <f t="shared" si="38"/>
        <v>0</v>
      </c>
      <c r="M502" s="165">
        <f t="shared" si="38"/>
        <v>0</v>
      </c>
    </row>
    <row r="503" spans="1:13" x14ac:dyDescent="0.25">
      <c r="A503" s="43" t="s">
        <v>451</v>
      </c>
      <c r="B503" s="95" t="s">
        <v>1076</v>
      </c>
      <c r="D503" s="100" t="str">
        <f t="shared" si="35"/>
        <v>No</v>
      </c>
      <c r="E503" s="165">
        <v>0</v>
      </c>
      <c r="F503" s="165">
        <f>IFERROR(VLOOKUP(A:A,'2023 CEP List'!A:G,7,FALSE),0)</f>
        <v>0</v>
      </c>
      <c r="G503" s="165">
        <f>IFERROR(VLOOKUP(A:A,'2024 CEP List'!A:G,7,FALSE),0)</f>
        <v>0</v>
      </c>
      <c r="H503" s="165">
        <f>IFERROR(VLOOKUP(A:A,'2025 CEP List'!A:G,7,FALSE),0)</f>
        <v>0</v>
      </c>
      <c r="I503" s="165">
        <f t="shared" si="38"/>
        <v>0</v>
      </c>
      <c r="J503" s="165">
        <f t="shared" si="38"/>
        <v>0</v>
      </c>
      <c r="K503" s="165">
        <f t="shared" si="38"/>
        <v>0</v>
      </c>
      <c r="L503" s="165">
        <f t="shared" si="38"/>
        <v>0</v>
      </c>
      <c r="M503" s="165">
        <f t="shared" si="38"/>
        <v>0</v>
      </c>
    </row>
    <row r="504" spans="1:13" x14ac:dyDescent="0.25">
      <c r="A504" s="43" t="s">
        <v>562</v>
      </c>
      <c r="B504" s="95" t="s">
        <v>1077</v>
      </c>
      <c r="D504" s="100" t="str">
        <f t="shared" si="35"/>
        <v>No</v>
      </c>
      <c r="E504" s="165">
        <v>0</v>
      </c>
      <c r="F504" s="165">
        <f>IFERROR(VLOOKUP(A:A,'2023 CEP List'!A:G,7,FALSE),0)</f>
        <v>0</v>
      </c>
      <c r="G504" s="165">
        <f>IFERROR(VLOOKUP(A:A,'2024 CEP List'!A:G,7,FALSE),0)</f>
        <v>0</v>
      </c>
      <c r="H504" s="165">
        <f>IFERROR(VLOOKUP(A:A,'2025 CEP List'!A:G,7,FALSE),0)</f>
        <v>0</v>
      </c>
      <c r="I504" s="165">
        <f t="shared" si="38"/>
        <v>0</v>
      </c>
      <c r="J504" s="165">
        <f t="shared" si="38"/>
        <v>0</v>
      </c>
      <c r="K504" s="165">
        <f t="shared" si="38"/>
        <v>0</v>
      </c>
      <c r="L504" s="165">
        <f t="shared" si="38"/>
        <v>0</v>
      </c>
      <c r="M504" s="165">
        <f t="shared" si="38"/>
        <v>0</v>
      </c>
    </row>
    <row r="505" spans="1:13" x14ac:dyDescent="0.25">
      <c r="A505" s="43" t="s">
        <v>452</v>
      </c>
      <c r="B505" s="95" t="s">
        <v>1078</v>
      </c>
      <c r="D505" s="100" t="str">
        <f t="shared" si="35"/>
        <v>No</v>
      </c>
      <c r="E505" s="165">
        <v>0</v>
      </c>
      <c r="F505" s="165">
        <f>IFERROR(VLOOKUP(A:A,'2023 CEP List'!A:G,7,FALSE),0)</f>
        <v>0</v>
      </c>
      <c r="G505" s="165">
        <f>IFERROR(VLOOKUP(A:A,'2024 CEP List'!A:G,7,FALSE),0)</f>
        <v>0</v>
      </c>
      <c r="H505" s="165">
        <f>IFERROR(VLOOKUP(A:A,'2025 CEP List'!A:G,7,FALSE),0)</f>
        <v>0</v>
      </c>
      <c r="I505" s="165">
        <f t="shared" si="38"/>
        <v>0</v>
      </c>
      <c r="J505" s="165">
        <f t="shared" si="38"/>
        <v>0</v>
      </c>
      <c r="K505" s="165">
        <f t="shared" si="38"/>
        <v>0</v>
      </c>
      <c r="L505" s="165">
        <f t="shared" si="38"/>
        <v>0</v>
      </c>
      <c r="M505" s="165">
        <f t="shared" si="38"/>
        <v>0</v>
      </c>
    </row>
    <row r="506" spans="1:13" x14ac:dyDescent="0.25">
      <c r="A506" s="43" t="s">
        <v>453</v>
      </c>
      <c r="B506" s="95" t="s">
        <v>1079</v>
      </c>
      <c r="D506" s="100" t="str">
        <f t="shared" si="35"/>
        <v>No</v>
      </c>
      <c r="E506" s="165">
        <v>0</v>
      </c>
      <c r="F506" s="165">
        <f>IFERROR(VLOOKUP(A:A,'2023 CEP List'!A:G,7,FALSE),0)</f>
        <v>0</v>
      </c>
      <c r="G506" s="165">
        <f>IFERROR(VLOOKUP(A:A,'2024 CEP List'!A:G,7,FALSE),0)</f>
        <v>0</v>
      </c>
      <c r="H506" s="165">
        <f>IFERROR(VLOOKUP(A:A,'2025 CEP List'!A:G,7,FALSE),0)</f>
        <v>0</v>
      </c>
      <c r="I506" s="165">
        <f t="shared" si="38"/>
        <v>0</v>
      </c>
      <c r="J506" s="165">
        <f t="shared" si="38"/>
        <v>0</v>
      </c>
      <c r="K506" s="165">
        <f t="shared" si="38"/>
        <v>0</v>
      </c>
      <c r="L506" s="165">
        <f t="shared" si="38"/>
        <v>0</v>
      </c>
      <c r="M506" s="165">
        <f t="shared" si="38"/>
        <v>0</v>
      </c>
    </row>
    <row r="507" spans="1:13" x14ac:dyDescent="0.25">
      <c r="A507" s="43" t="s">
        <v>454</v>
      </c>
      <c r="B507" s="95" t="s">
        <v>1080</v>
      </c>
      <c r="D507" s="100" t="str">
        <f t="shared" si="35"/>
        <v>No</v>
      </c>
      <c r="E507" s="165">
        <v>0</v>
      </c>
      <c r="F507" s="165">
        <f>IFERROR(VLOOKUP(A:A,'2023 CEP List'!A:G,7,FALSE),0)</f>
        <v>0</v>
      </c>
      <c r="G507" s="165">
        <f>IFERROR(VLOOKUP(A:A,'2024 CEP List'!A:G,7,FALSE),0)</f>
        <v>0</v>
      </c>
      <c r="H507" s="165">
        <f>IFERROR(VLOOKUP(A:A,'2025 CEP List'!A:G,7,FALSE),0)</f>
        <v>0</v>
      </c>
      <c r="I507" s="165">
        <f t="shared" si="38"/>
        <v>0</v>
      </c>
      <c r="J507" s="165">
        <f t="shared" si="38"/>
        <v>0</v>
      </c>
      <c r="K507" s="165">
        <f t="shared" si="38"/>
        <v>0</v>
      </c>
      <c r="L507" s="165">
        <f t="shared" si="38"/>
        <v>0</v>
      </c>
      <c r="M507" s="165">
        <f t="shared" si="38"/>
        <v>0</v>
      </c>
    </row>
    <row r="508" spans="1:13" x14ac:dyDescent="0.25">
      <c r="A508" s="43" t="s">
        <v>563</v>
      </c>
      <c r="B508" s="95" t="s">
        <v>1081</v>
      </c>
      <c r="C508" s="100">
        <v>2015</v>
      </c>
      <c r="D508" s="100" t="str">
        <f t="shared" si="35"/>
        <v>No</v>
      </c>
      <c r="E508" s="165">
        <v>0</v>
      </c>
      <c r="F508" s="165">
        <f>IFERROR(VLOOKUP(A:A,'2023 CEP List'!A:G,7,FALSE),0)</f>
        <v>0</v>
      </c>
      <c r="G508" s="165">
        <f>IFERROR(VLOOKUP(A:A,'2024 CEP List'!A:G,7,FALSE),0)</f>
        <v>0</v>
      </c>
      <c r="H508" s="165">
        <f>IFERROR(VLOOKUP(A:A,'2025 CEP List'!A:G,7,FALSE),0)</f>
        <v>0</v>
      </c>
      <c r="I508" s="165">
        <f t="shared" ref="I508:M523" si="39">H508</f>
        <v>0</v>
      </c>
      <c r="J508" s="165">
        <f t="shared" si="39"/>
        <v>0</v>
      </c>
      <c r="K508" s="165">
        <f t="shared" si="39"/>
        <v>0</v>
      </c>
      <c r="L508" s="165">
        <f t="shared" si="39"/>
        <v>0</v>
      </c>
      <c r="M508" s="165">
        <f t="shared" si="39"/>
        <v>0</v>
      </c>
    </row>
    <row r="509" spans="1:13" x14ac:dyDescent="0.25">
      <c r="A509" s="43" t="s">
        <v>564</v>
      </c>
      <c r="B509" s="95" t="s">
        <v>1082</v>
      </c>
      <c r="D509" s="100" t="str">
        <f t="shared" si="35"/>
        <v>No</v>
      </c>
      <c r="E509" s="165">
        <v>0</v>
      </c>
      <c r="F509" s="165">
        <f>IFERROR(VLOOKUP(A:A,'2023 CEP List'!A:G,7,FALSE),0)</f>
        <v>0</v>
      </c>
      <c r="G509" s="165">
        <f>IFERROR(VLOOKUP(A:A,'2024 CEP List'!A:G,7,FALSE),0)</f>
        <v>0</v>
      </c>
      <c r="H509" s="165">
        <f>IFERROR(VLOOKUP(A:A,'2025 CEP List'!A:G,7,FALSE),0)</f>
        <v>0</v>
      </c>
      <c r="I509" s="165">
        <f t="shared" si="39"/>
        <v>0</v>
      </c>
      <c r="J509" s="165">
        <f t="shared" si="39"/>
        <v>0</v>
      </c>
      <c r="K509" s="165">
        <f t="shared" si="39"/>
        <v>0</v>
      </c>
      <c r="L509" s="165">
        <f t="shared" si="39"/>
        <v>0</v>
      </c>
      <c r="M509" s="165">
        <f t="shared" si="39"/>
        <v>0</v>
      </c>
    </row>
    <row r="510" spans="1:13" x14ac:dyDescent="0.25">
      <c r="A510" s="43" t="s">
        <v>565</v>
      </c>
      <c r="B510" s="95" t="s">
        <v>1083</v>
      </c>
      <c r="C510" s="100">
        <v>2016</v>
      </c>
      <c r="D510" s="100" t="str">
        <f t="shared" si="35"/>
        <v>Yes</v>
      </c>
      <c r="E510" s="165">
        <v>0.745</v>
      </c>
      <c r="F510" s="165">
        <f>IFERROR(VLOOKUP(A:A,'2023 CEP List'!A:G,7,FALSE),0)</f>
        <v>0.745</v>
      </c>
      <c r="G510" s="165">
        <f>IFERROR(VLOOKUP(A:A,'2024 CEP List'!A:G,7,FALSE),0)</f>
        <v>0.745</v>
      </c>
      <c r="H510" s="165">
        <f>IFERROR(VLOOKUP(A:A,'2025 CEP List'!A:G,7,FALSE),0)</f>
        <v>0.745</v>
      </c>
      <c r="I510" s="165">
        <f t="shared" si="39"/>
        <v>0.745</v>
      </c>
      <c r="J510" s="165">
        <f t="shared" si="39"/>
        <v>0.745</v>
      </c>
      <c r="K510" s="165">
        <f t="shared" si="39"/>
        <v>0.745</v>
      </c>
      <c r="L510" s="165">
        <f t="shared" si="39"/>
        <v>0.745</v>
      </c>
      <c r="M510" s="165">
        <f t="shared" si="39"/>
        <v>0.745</v>
      </c>
    </row>
    <row r="511" spans="1:13" x14ac:dyDescent="0.25">
      <c r="A511" s="43" t="s">
        <v>455</v>
      </c>
      <c r="B511" s="95" t="s">
        <v>1084</v>
      </c>
      <c r="C511" s="100">
        <v>2015</v>
      </c>
      <c r="D511" s="100" t="str">
        <f t="shared" si="35"/>
        <v>Yes</v>
      </c>
      <c r="E511" s="165">
        <v>0</v>
      </c>
      <c r="F511" s="165">
        <f>IFERROR(VLOOKUP(A:A,'2023 CEP List'!A:G,7,FALSE),0)</f>
        <v>0</v>
      </c>
      <c r="G511" s="165">
        <f>IFERROR(VLOOKUP(A:A,'2024 CEP List'!A:G,7,FALSE),0)</f>
        <v>0</v>
      </c>
      <c r="H511" s="165">
        <f>IFERROR(VLOOKUP(A:A,'2025 CEP List'!A:G,7,FALSE),0)</f>
        <v>0.56489999999999996</v>
      </c>
      <c r="I511" s="165">
        <f t="shared" si="39"/>
        <v>0.56489999999999996</v>
      </c>
      <c r="J511" s="165">
        <f t="shared" si="39"/>
        <v>0.56489999999999996</v>
      </c>
      <c r="K511" s="165">
        <f t="shared" si="39"/>
        <v>0.56489999999999996</v>
      </c>
      <c r="L511" s="165">
        <f t="shared" si="39"/>
        <v>0.56489999999999996</v>
      </c>
      <c r="M511" s="165">
        <f t="shared" si="39"/>
        <v>0.56489999999999996</v>
      </c>
    </row>
    <row r="512" spans="1:13" x14ac:dyDescent="0.25">
      <c r="A512" s="43" t="s">
        <v>456</v>
      </c>
      <c r="B512" s="95" t="s">
        <v>1085</v>
      </c>
      <c r="D512" s="100" t="str">
        <f t="shared" si="35"/>
        <v>No</v>
      </c>
      <c r="E512" s="165">
        <v>0</v>
      </c>
      <c r="F512" s="165">
        <f>IFERROR(VLOOKUP(A:A,'2023 CEP List'!A:G,7,FALSE),0)</f>
        <v>0</v>
      </c>
      <c r="G512" s="165">
        <f>IFERROR(VLOOKUP(A:A,'2024 CEP List'!A:G,7,FALSE),0)</f>
        <v>0</v>
      </c>
      <c r="H512" s="165">
        <f>IFERROR(VLOOKUP(A:A,'2025 CEP List'!A:G,7,FALSE),0)</f>
        <v>0</v>
      </c>
      <c r="I512" s="165">
        <f t="shared" si="39"/>
        <v>0</v>
      </c>
      <c r="J512" s="165">
        <f t="shared" si="39"/>
        <v>0</v>
      </c>
      <c r="K512" s="165">
        <f t="shared" si="39"/>
        <v>0</v>
      </c>
      <c r="L512" s="165">
        <f t="shared" si="39"/>
        <v>0</v>
      </c>
      <c r="M512" s="165">
        <f t="shared" si="39"/>
        <v>0</v>
      </c>
    </row>
    <row r="513" spans="1:13" x14ac:dyDescent="0.25">
      <c r="A513" s="43" t="s">
        <v>457</v>
      </c>
      <c r="B513" s="95" t="s">
        <v>1086</v>
      </c>
      <c r="C513" s="100">
        <v>2020</v>
      </c>
      <c r="D513" s="100" t="str">
        <f t="shared" si="35"/>
        <v>Yes</v>
      </c>
      <c r="E513" s="165">
        <v>0.66739999999999999</v>
      </c>
      <c r="F513" s="165">
        <f>IFERROR(VLOOKUP(A:A,'2023 CEP List'!A:G,7,FALSE),0)</f>
        <v>0.66739999999999999</v>
      </c>
      <c r="G513" s="165">
        <f>IFERROR(VLOOKUP(A:A,'2024 CEP List'!A:G,7,FALSE),0)</f>
        <v>0.66739999999999999</v>
      </c>
      <c r="H513" s="165">
        <f>IFERROR(VLOOKUP(A:A,'2025 CEP List'!A:G,7,FALSE),0)</f>
        <v>0.66739999999999999</v>
      </c>
      <c r="I513" s="165">
        <f t="shared" si="39"/>
        <v>0.66739999999999999</v>
      </c>
      <c r="J513" s="165">
        <f t="shared" si="39"/>
        <v>0.66739999999999999</v>
      </c>
      <c r="K513" s="165">
        <f t="shared" si="39"/>
        <v>0.66739999999999999</v>
      </c>
      <c r="L513" s="165">
        <f t="shared" si="39"/>
        <v>0.66739999999999999</v>
      </c>
      <c r="M513" s="165">
        <f t="shared" si="39"/>
        <v>0.66739999999999999</v>
      </c>
    </row>
    <row r="514" spans="1:13" x14ac:dyDescent="0.25">
      <c r="A514" s="43" t="s">
        <v>458</v>
      </c>
      <c r="B514" s="95" t="s">
        <v>1087</v>
      </c>
      <c r="C514" s="100">
        <v>2015</v>
      </c>
      <c r="D514" s="100" t="str">
        <f t="shared" si="35"/>
        <v>Yes</v>
      </c>
      <c r="E514" s="165">
        <v>0.7167</v>
      </c>
      <c r="F514" s="165">
        <f>IFERROR(VLOOKUP(A:A,'2023 CEP List'!A:G,7,FALSE),0)</f>
        <v>0.7167</v>
      </c>
      <c r="G514" s="165">
        <f>IFERROR(VLOOKUP(A:A,'2024 CEP List'!A:G,7,FALSE),0)</f>
        <v>0.7167</v>
      </c>
      <c r="H514" s="165">
        <f>IFERROR(VLOOKUP(A:A,'2025 CEP List'!A:G,7,FALSE),0)</f>
        <v>0.7167</v>
      </c>
      <c r="I514" s="165">
        <f t="shared" si="39"/>
        <v>0.7167</v>
      </c>
      <c r="J514" s="165">
        <f t="shared" si="39"/>
        <v>0.7167</v>
      </c>
      <c r="K514" s="165">
        <f t="shared" si="39"/>
        <v>0.7167</v>
      </c>
      <c r="L514" s="165">
        <f t="shared" si="39"/>
        <v>0.7167</v>
      </c>
      <c r="M514" s="165">
        <f t="shared" si="39"/>
        <v>0.7167</v>
      </c>
    </row>
    <row r="515" spans="1:13" x14ac:dyDescent="0.25">
      <c r="A515" s="43" t="s">
        <v>459</v>
      </c>
      <c r="B515" s="95" t="s">
        <v>1088</v>
      </c>
      <c r="D515" s="100" t="str">
        <f t="shared" ref="D515:D556" si="40">IF(H515&gt;0,"Yes","No")</f>
        <v>No</v>
      </c>
      <c r="E515" s="165">
        <v>0</v>
      </c>
      <c r="F515" s="165">
        <f>IFERROR(VLOOKUP(A:A,'2023 CEP List'!A:G,7,FALSE),0)</f>
        <v>0</v>
      </c>
      <c r="G515" s="165">
        <f>IFERROR(VLOOKUP(A:A,'2024 CEP List'!A:G,7,FALSE),0)</f>
        <v>0</v>
      </c>
      <c r="H515" s="165">
        <f>IFERROR(VLOOKUP(A:A,'2025 CEP List'!A:G,7,FALSE),0)</f>
        <v>0</v>
      </c>
      <c r="I515" s="165">
        <f t="shared" si="39"/>
        <v>0</v>
      </c>
      <c r="J515" s="165">
        <f t="shared" si="39"/>
        <v>0</v>
      </c>
      <c r="K515" s="165">
        <f t="shared" si="39"/>
        <v>0</v>
      </c>
      <c r="L515" s="165">
        <f t="shared" si="39"/>
        <v>0</v>
      </c>
      <c r="M515" s="165">
        <f t="shared" si="39"/>
        <v>0</v>
      </c>
    </row>
    <row r="516" spans="1:13" x14ac:dyDescent="0.25">
      <c r="A516" s="43" t="s">
        <v>566</v>
      </c>
      <c r="B516" s="95" t="s">
        <v>1089</v>
      </c>
      <c r="D516" s="100" t="str">
        <f t="shared" si="40"/>
        <v>Yes</v>
      </c>
      <c r="E516" s="165">
        <v>0</v>
      </c>
      <c r="F516" s="165">
        <f>IFERROR(VLOOKUP(A:A,'2023 CEP List'!A:G,7,FALSE),0)</f>
        <v>0</v>
      </c>
      <c r="G516" s="165">
        <f>IFERROR(VLOOKUP(A:A,'2024 CEP List'!A:G,7,FALSE),0)</f>
        <v>0</v>
      </c>
      <c r="H516" s="165">
        <f>IFERROR(VLOOKUP(A:A,'2025 CEP List'!A:G,7,FALSE),0)</f>
        <v>0.71499999999999997</v>
      </c>
      <c r="I516" s="165">
        <f t="shared" si="39"/>
        <v>0.71499999999999997</v>
      </c>
      <c r="J516" s="165">
        <f t="shared" si="39"/>
        <v>0.71499999999999997</v>
      </c>
      <c r="K516" s="165">
        <f t="shared" si="39"/>
        <v>0.71499999999999997</v>
      </c>
      <c r="L516" s="165">
        <f t="shared" si="39"/>
        <v>0.71499999999999997</v>
      </c>
      <c r="M516" s="165">
        <f t="shared" si="39"/>
        <v>0.71499999999999997</v>
      </c>
    </row>
    <row r="517" spans="1:13" x14ac:dyDescent="0.25">
      <c r="A517" s="43" t="s">
        <v>460</v>
      </c>
      <c r="B517" s="95" t="s">
        <v>1090</v>
      </c>
      <c r="D517" s="100" t="str">
        <f t="shared" si="40"/>
        <v>No</v>
      </c>
      <c r="E517" s="165">
        <v>0</v>
      </c>
      <c r="F517" s="165">
        <f>IFERROR(VLOOKUP(A:A,'2023 CEP List'!A:G,7,FALSE),0)</f>
        <v>0</v>
      </c>
      <c r="G517" s="165">
        <f>IFERROR(VLOOKUP(A:A,'2024 CEP List'!A:G,7,FALSE),0)</f>
        <v>0</v>
      </c>
      <c r="H517" s="165">
        <f>IFERROR(VLOOKUP(A:A,'2025 CEP List'!A:G,7,FALSE),0)</f>
        <v>0</v>
      </c>
      <c r="I517" s="165">
        <f t="shared" si="39"/>
        <v>0</v>
      </c>
      <c r="J517" s="165">
        <f t="shared" si="39"/>
        <v>0</v>
      </c>
      <c r="K517" s="165">
        <f t="shared" si="39"/>
        <v>0</v>
      </c>
      <c r="L517" s="165">
        <f t="shared" si="39"/>
        <v>0</v>
      </c>
      <c r="M517" s="165">
        <f t="shared" si="39"/>
        <v>0</v>
      </c>
    </row>
    <row r="518" spans="1:13" x14ac:dyDescent="0.25">
      <c r="A518" s="43" t="s">
        <v>461</v>
      </c>
      <c r="B518" s="95" t="s">
        <v>1091</v>
      </c>
      <c r="D518" s="100" t="str">
        <f t="shared" si="40"/>
        <v>No</v>
      </c>
      <c r="E518" s="165">
        <v>0</v>
      </c>
      <c r="F518" s="165">
        <f>IFERROR(VLOOKUP(A:A,'2023 CEP List'!A:G,7,FALSE),0)</f>
        <v>0</v>
      </c>
      <c r="G518" s="165">
        <f>IFERROR(VLOOKUP(A:A,'2024 CEP List'!A:G,7,FALSE),0)</f>
        <v>0</v>
      </c>
      <c r="H518" s="165">
        <f>IFERROR(VLOOKUP(A:A,'2025 CEP List'!A:G,7,FALSE),0)</f>
        <v>0</v>
      </c>
      <c r="I518" s="165">
        <f t="shared" si="39"/>
        <v>0</v>
      </c>
      <c r="J518" s="165">
        <f t="shared" si="39"/>
        <v>0</v>
      </c>
      <c r="K518" s="165">
        <f t="shared" si="39"/>
        <v>0</v>
      </c>
      <c r="L518" s="165">
        <f t="shared" si="39"/>
        <v>0</v>
      </c>
      <c r="M518" s="165">
        <f t="shared" si="39"/>
        <v>0</v>
      </c>
    </row>
    <row r="519" spans="1:13" x14ac:dyDescent="0.25">
      <c r="A519" s="43" t="s">
        <v>462</v>
      </c>
      <c r="B519" s="95" t="s">
        <v>1092</v>
      </c>
      <c r="C519" s="100">
        <v>2015</v>
      </c>
      <c r="D519" s="100" t="str">
        <f t="shared" si="40"/>
        <v>No</v>
      </c>
      <c r="E519" s="165">
        <v>0</v>
      </c>
      <c r="F519" s="165">
        <f>IFERROR(VLOOKUP(A:A,'2023 CEP List'!A:G,7,FALSE),0)</f>
        <v>0</v>
      </c>
      <c r="G519" s="165">
        <f>IFERROR(VLOOKUP(A:A,'2024 CEP List'!A:G,7,FALSE),0)</f>
        <v>0</v>
      </c>
      <c r="H519" s="165">
        <f>IFERROR(VLOOKUP(A:A,'2025 CEP List'!A:G,7,FALSE),0)</f>
        <v>0</v>
      </c>
      <c r="I519" s="165">
        <f t="shared" si="39"/>
        <v>0</v>
      </c>
      <c r="J519" s="165">
        <f t="shared" si="39"/>
        <v>0</v>
      </c>
      <c r="K519" s="165">
        <f t="shared" si="39"/>
        <v>0</v>
      </c>
      <c r="L519" s="165">
        <f t="shared" si="39"/>
        <v>0</v>
      </c>
      <c r="M519" s="165">
        <f t="shared" si="39"/>
        <v>0</v>
      </c>
    </row>
    <row r="520" spans="1:13" x14ac:dyDescent="0.25">
      <c r="A520" s="43" t="s">
        <v>463</v>
      </c>
      <c r="B520" s="95" t="s">
        <v>1093</v>
      </c>
      <c r="D520" s="100" t="str">
        <f t="shared" si="40"/>
        <v>No</v>
      </c>
      <c r="E520" s="165">
        <v>0</v>
      </c>
      <c r="F520" s="165">
        <f>IFERROR(VLOOKUP(A:A,'2023 CEP List'!A:G,7,FALSE),0)</f>
        <v>0</v>
      </c>
      <c r="G520" s="165">
        <f>IFERROR(VLOOKUP(A:A,'2024 CEP List'!A:G,7,FALSE),0)</f>
        <v>0</v>
      </c>
      <c r="H520" s="165">
        <f>IFERROR(VLOOKUP(A:A,'2025 CEP List'!A:G,7,FALSE),0)</f>
        <v>0</v>
      </c>
      <c r="I520" s="165">
        <f t="shared" si="39"/>
        <v>0</v>
      </c>
      <c r="J520" s="165">
        <f t="shared" si="39"/>
        <v>0</v>
      </c>
      <c r="K520" s="165">
        <f t="shared" si="39"/>
        <v>0</v>
      </c>
      <c r="L520" s="165">
        <f t="shared" si="39"/>
        <v>0</v>
      </c>
      <c r="M520" s="165">
        <f t="shared" si="39"/>
        <v>0</v>
      </c>
    </row>
    <row r="521" spans="1:13" x14ac:dyDescent="0.25">
      <c r="A521" s="43" t="s">
        <v>464</v>
      </c>
      <c r="B521" s="95" t="s">
        <v>1094</v>
      </c>
      <c r="D521" s="100" t="str">
        <f t="shared" si="40"/>
        <v>No</v>
      </c>
      <c r="E521" s="165">
        <v>0</v>
      </c>
      <c r="F521" s="165">
        <f>IFERROR(VLOOKUP(A:A,'2023 CEP List'!A:G,7,FALSE),0)</f>
        <v>0</v>
      </c>
      <c r="G521" s="165">
        <f>IFERROR(VLOOKUP(A:A,'2024 CEP List'!A:G,7,FALSE),0)</f>
        <v>0</v>
      </c>
      <c r="H521" s="165">
        <f>IFERROR(VLOOKUP(A:A,'2025 CEP List'!A:G,7,FALSE),0)</f>
        <v>0</v>
      </c>
      <c r="I521" s="165">
        <f t="shared" si="39"/>
        <v>0</v>
      </c>
      <c r="J521" s="165">
        <f t="shared" si="39"/>
        <v>0</v>
      </c>
      <c r="K521" s="165">
        <f t="shared" si="39"/>
        <v>0</v>
      </c>
      <c r="L521" s="165">
        <f t="shared" si="39"/>
        <v>0</v>
      </c>
      <c r="M521" s="165">
        <f t="shared" si="39"/>
        <v>0</v>
      </c>
    </row>
    <row r="522" spans="1:13" x14ac:dyDescent="0.25">
      <c r="A522" s="43" t="s">
        <v>465</v>
      </c>
      <c r="B522" s="95" t="s">
        <v>1095</v>
      </c>
      <c r="D522" s="100" t="str">
        <f t="shared" si="40"/>
        <v>No</v>
      </c>
      <c r="E522" s="165">
        <v>0</v>
      </c>
      <c r="F522" s="165">
        <f>IFERROR(VLOOKUP(A:A,'2023 CEP List'!A:G,7,FALSE),0)</f>
        <v>0</v>
      </c>
      <c r="G522" s="165">
        <f>IFERROR(VLOOKUP(A:A,'2024 CEP List'!A:G,7,FALSE),0)</f>
        <v>0</v>
      </c>
      <c r="H522" s="165">
        <f>IFERROR(VLOOKUP(A:A,'2025 CEP List'!A:G,7,FALSE),0)</f>
        <v>0</v>
      </c>
      <c r="I522" s="165">
        <f t="shared" si="39"/>
        <v>0</v>
      </c>
      <c r="J522" s="165">
        <f t="shared" si="39"/>
        <v>0</v>
      </c>
      <c r="K522" s="165">
        <f t="shared" si="39"/>
        <v>0</v>
      </c>
      <c r="L522" s="165">
        <f t="shared" si="39"/>
        <v>0</v>
      </c>
      <c r="M522" s="165">
        <f t="shared" si="39"/>
        <v>0</v>
      </c>
    </row>
    <row r="523" spans="1:13" x14ac:dyDescent="0.25">
      <c r="A523" s="43" t="s">
        <v>466</v>
      </c>
      <c r="B523" s="95" t="s">
        <v>1096</v>
      </c>
      <c r="C523" s="100">
        <v>2015</v>
      </c>
      <c r="D523" s="100" t="str">
        <f t="shared" si="40"/>
        <v>Yes</v>
      </c>
      <c r="E523" s="165">
        <v>0.77980000000000005</v>
      </c>
      <c r="F523" s="165">
        <f>IFERROR(VLOOKUP(A:A,'2023 CEP List'!A:G,7,FALSE),0)</f>
        <v>0.77980000000000005</v>
      </c>
      <c r="G523" s="165">
        <f>IFERROR(VLOOKUP(A:A,'2024 CEP List'!A:G,7,FALSE),0)</f>
        <v>0.77980000000000005</v>
      </c>
      <c r="H523" s="165">
        <f>IFERROR(VLOOKUP(A:A,'2025 CEP List'!A:G,7,FALSE),0)</f>
        <v>0.77980000000000005</v>
      </c>
      <c r="I523" s="165">
        <f t="shared" si="39"/>
        <v>0.77980000000000005</v>
      </c>
      <c r="J523" s="165">
        <f t="shared" si="39"/>
        <v>0.77980000000000005</v>
      </c>
      <c r="K523" s="165">
        <f t="shared" si="39"/>
        <v>0.77980000000000005</v>
      </c>
      <c r="L523" s="165">
        <f t="shared" si="39"/>
        <v>0.77980000000000005</v>
      </c>
      <c r="M523" s="165">
        <f t="shared" si="39"/>
        <v>0.77980000000000005</v>
      </c>
    </row>
    <row r="524" spans="1:13" x14ac:dyDescent="0.25">
      <c r="A524" s="43" t="s">
        <v>467</v>
      </c>
      <c r="B524" s="95" t="s">
        <v>1097</v>
      </c>
      <c r="C524" s="100">
        <v>2016</v>
      </c>
      <c r="D524" s="100" t="str">
        <f t="shared" si="40"/>
        <v>Yes</v>
      </c>
      <c r="E524" s="165">
        <v>0.65859999999999996</v>
      </c>
      <c r="F524" s="165">
        <f>IFERROR(VLOOKUP(A:A,'2023 CEP List'!A:G,7,FALSE),0)</f>
        <v>0.65859999999999996</v>
      </c>
      <c r="G524" s="165">
        <f>IFERROR(VLOOKUP(A:A,'2024 CEP List'!A:G,7,FALSE),0)</f>
        <v>0.65859999999999996</v>
      </c>
      <c r="H524" s="165">
        <f>IFERROR(VLOOKUP(A:A,'2025 CEP List'!A:G,7,FALSE),0)</f>
        <v>0.65859999999999996</v>
      </c>
      <c r="I524" s="165">
        <f t="shared" ref="I524:M539" si="41">H524</f>
        <v>0.65859999999999996</v>
      </c>
      <c r="J524" s="165">
        <f t="shared" si="41"/>
        <v>0.65859999999999996</v>
      </c>
      <c r="K524" s="165">
        <f t="shared" si="41"/>
        <v>0.65859999999999996</v>
      </c>
      <c r="L524" s="165">
        <f t="shared" si="41"/>
        <v>0.65859999999999996</v>
      </c>
      <c r="M524" s="165">
        <f t="shared" si="41"/>
        <v>0.65859999999999996</v>
      </c>
    </row>
    <row r="525" spans="1:13" x14ac:dyDescent="0.25">
      <c r="A525" s="43" t="s">
        <v>567</v>
      </c>
      <c r="B525" s="95" t="s">
        <v>1098</v>
      </c>
      <c r="C525" s="100">
        <v>2015</v>
      </c>
      <c r="D525" s="100" t="str">
        <f t="shared" si="40"/>
        <v>Yes</v>
      </c>
      <c r="E525" s="165">
        <v>0.8962</v>
      </c>
      <c r="F525" s="165">
        <f>IFERROR(VLOOKUP(A:A,'2023 CEP List'!A:G,7,FALSE),0)</f>
        <v>0.8962</v>
      </c>
      <c r="G525" s="165">
        <f>IFERROR(VLOOKUP(A:A,'2024 CEP List'!A:G,7,FALSE),0)</f>
        <v>0.8962</v>
      </c>
      <c r="H525" s="165">
        <f>IFERROR(VLOOKUP(A:A,'2025 CEP List'!A:G,7,FALSE),0)</f>
        <v>0.8962</v>
      </c>
      <c r="I525" s="165">
        <f t="shared" si="41"/>
        <v>0.8962</v>
      </c>
      <c r="J525" s="165">
        <f t="shared" si="41"/>
        <v>0.8962</v>
      </c>
      <c r="K525" s="165">
        <f t="shared" si="41"/>
        <v>0.8962</v>
      </c>
      <c r="L525" s="165">
        <f t="shared" si="41"/>
        <v>0.8962</v>
      </c>
      <c r="M525" s="165">
        <f t="shared" si="41"/>
        <v>0.8962</v>
      </c>
    </row>
    <row r="526" spans="1:13" x14ac:dyDescent="0.25">
      <c r="A526" s="43" t="s">
        <v>468</v>
      </c>
      <c r="B526" s="95" t="s">
        <v>1099</v>
      </c>
      <c r="D526" s="100" t="str">
        <f t="shared" si="40"/>
        <v>Yes</v>
      </c>
      <c r="E526" s="165">
        <v>0</v>
      </c>
      <c r="F526" s="165">
        <f>IFERROR(VLOOKUP(A:A,'2023 CEP List'!A:G,7,FALSE),0)</f>
        <v>0</v>
      </c>
      <c r="G526" s="165">
        <f>IFERROR(VLOOKUP(A:A,'2024 CEP List'!A:G,7,FALSE),0)</f>
        <v>0</v>
      </c>
      <c r="H526" s="165">
        <f>IFERROR(VLOOKUP(A:A,'2025 CEP List'!A:G,7,FALSE),0)</f>
        <v>0.51390000000000002</v>
      </c>
      <c r="I526" s="165">
        <f t="shared" si="41"/>
        <v>0.51390000000000002</v>
      </c>
      <c r="J526" s="165">
        <f t="shared" si="41"/>
        <v>0.51390000000000002</v>
      </c>
      <c r="K526" s="165">
        <f t="shared" si="41"/>
        <v>0.51390000000000002</v>
      </c>
      <c r="L526" s="165">
        <f t="shared" si="41"/>
        <v>0.51390000000000002</v>
      </c>
      <c r="M526" s="165">
        <f t="shared" si="41"/>
        <v>0.51390000000000002</v>
      </c>
    </row>
    <row r="527" spans="1:13" x14ac:dyDescent="0.25">
      <c r="A527" s="43" t="s">
        <v>469</v>
      </c>
      <c r="B527" s="95" t="s">
        <v>1100</v>
      </c>
      <c r="D527" s="100" t="str">
        <f t="shared" si="40"/>
        <v>No</v>
      </c>
      <c r="E527" s="165">
        <v>0</v>
      </c>
      <c r="F527" s="165">
        <f>IFERROR(VLOOKUP(A:A,'2023 CEP List'!A:G,7,FALSE),0)</f>
        <v>0</v>
      </c>
      <c r="G527" s="165">
        <f>IFERROR(VLOOKUP(A:A,'2024 CEP List'!A:G,7,FALSE),0)</f>
        <v>0</v>
      </c>
      <c r="H527" s="165">
        <f>IFERROR(VLOOKUP(A:A,'2025 CEP List'!A:G,7,FALSE),0)</f>
        <v>0</v>
      </c>
      <c r="I527" s="165">
        <f t="shared" si="41"/>
        <v>0</v>
      </c>
      <c r="J527" s="165">
        <f t="shared" si="41"/>
        <v>0</v>
      </c>
      <c r="K527" s="165">
        <f t="shared" si="41"/>
        <v>0</v>
      </c>
      <c r="L527" s="165">
        <f t="shared" si="41"/>
        <v>0</v>
      </c>
      <c r="M527" s="165">
        <f t="shared" si="41"/>
        <v>0</v>
      </c>
    </row>
    <row r="528" spans="1:13" x14ac:dyDescent="0.25">
      <c r="A528" s="43" t="s">
        <v>470</v>
      </c>
      <c r="B528" s="95" t="s">
        <v>1101</v>
      </c>
      <c r="D528" s="100" t="str">
        <f t="shared" si="40"/>
        <v>No</v>
      </c>
      <c r="E528" s="165">
        <v>0</v>
      </c>
      <c r="F528" s="165">
        <f>IFERROR(VLOOKUP(A:A,'2023 CEP List'!A:G,7,FALSE),0)</f>
        <v>0</v>
      </c>
      <c r="G528" s="165">
        <f>IFERROR(VLOOKUP(A:A,'2024 CEP List'!A:G,7,FALSE),0)</f>
        <v>0</v>
      </c>
      <c r="H528" s="165">
        <f>IFERROR(VLOOKUP(A:A,'2025 CEP List'!A:G,7,FALSE),0)</f>
        <v>0</v>
      </c>
      <c r="I528" s="165">
        <f t="shared" si="41"/>
        <v>0</v>
      </c>
      <c r="J528" s="165">
        <f t="shared" si="41"/>
        <v>0</v>
      </c>
      <c r="K528" s="165">
        <f t="shared" si="41"/>
        <v>0</v>
      </c>
      <c r="L528" s="165">
        <f t="shared" si="41"/>
        <v>0</v>
      </c>
      <c r="M528" s="165">
        <f t="shared" si="41"/>
        <v>0</v>
      </c>
    </row>
    <row r="529" spans="1:13" x14ac:dyDescent="0.25">
      <c r="A529" s="43" t="s">
        <v>471</v>
      </c>
      <c r="B529" s="95" t="s">
        <v>1102</v>
      </c>
      <c r="D529" s="100" t="str">
        <f t="shared" si="40"/>
        <v>No</v>
      </c>
      <c r="E529" s="165">
        <v>0</v>
      </c>
      <c r="F529" s="165">
        <f>IFERROR(VLOOKUP(A:A,'2023 CEP List'!A:G,7,FALSE),0)</f>
        <v>0</v>
      </c>
      <c r="G529" s="165">
        <f>IFERROR(VLOOKUP(A:A,'2024 CEP List'!A:G,7,FALSE),0)</f>
        <v>0</v>
      </c>
      <c r="H529" s="165">
        <f>IFERROR(VLOOKUP(A:A,'2025 CEP List'!A:G,7,FALSE),0)</f>
        <v>0</v>
      </c>
      <c r="I529" s="165">
        <f t="shared" si="41"/>
        <v>0</v>
      </c>
      <c r="J529" s="165">
        <f t="shared" si="41"/>
        <v>0</v>
      </c>
      <c r="K529" s="165">
        <f t="shared" si="41"/>
        <v>0</v>
      </c>
      <c r="L529" s="165">
        <f t="shared" si="41"/>
        <v>0</v>
      </c>
      <c r="M529" s="165">
        <f t="shared" si="41"/>
        <v>0</v>
      </c>
    </row>
    <row r="530" spans="1:13" x14ac:dyDescent="0.25">
      <c r="A530" s="43" t="s">
        <v>472</v>
      </c>
      <c r="B530" s="95" t="s">
        <v>1103</v>
      </c>
      <c r="D530" s="100" t="str">
        <f t="shared" si="40"/>
        <v>No</v>
      </c>
      <c r="E530" s="165">
        <v>0</v>
      </c>
      <c r="F530" s="165">
        <f>IFERROR(VLOOKUP(A:A,'2023 CEP List'!A:G,7,FALSE),0)</f>
        <v>0</v>
      </c>
      <c r="G530" s="165">
        <f>IFERROR(VLOOKUP(A:A,'2024 CEP List'!A:G,7,FALSE),0)</f>
        <v>0</v>
      </c>
      <c r="H530" s="165">
        <f>IFERROR(VLOOKUP(A:A,'2025 CEP List'!A:G,7,FALSE),0)</f>
        <v>0</v>
      </c>
      <c r="I530" s="165">
        <f t="shared" si="41"/>
        <v>0</v>
      </c>
      <c r="J530" s="165">
        <f t="shared" si="41"/>
        <v>0</v>
      </c>
      <c r="K530" s="165">
        <f t="shared" si="41"/>
        <v>0</v>
      </c>
      <c r="L530" s="165">
        <f t="shared" si="41"/>
        <v>0</v>
      </c>
      <c r="M530" s="165">
        <f t="shared" si="41"/>
        <v>0</v>
      </c>
    </row>
    <row r="531" spans="1:13" x14ac:dyDescent="0.25">
      <c r="A531" s="43" t="s">
        <v>473</v>
      </c>
      <c r="B531" s="95" t="s">
        <v>1104</v>
      </c>
      <c r="D531" s="100" t="str">
        <f t="shared" si="40"/>
        <v>No</v>
      </c>
      <c r="E531" s="165">
        <v>0</v>
      </c>
      <c r="F531" s="165">
        <f>IFERROR(VLOOKUP(A:A,'2023 CEP List'!A:G,7,FALSE),0)</f>
        <v>0</v>
      </c>
      <c r="G531" s="165">
        <f>IFERROR(VLOOKUP(A:A,'2024 CEP List'!A:G,7,FALSE),0)</f>
        <v>0</v>
      </c>
      <c r="H531" s="165">
        <f>IFERROR(VLOOKUP(A:A,'2025 CEP List'!A:G,7,FALSE),0)</f>
        <v>0</v>
      </c>
      <c r="I531" s="165">
        <f t="shared" si="41"/>
        <v>0</v>
      </c>
      <c r="J531" s="165">
        <f t="shared" si="41"/>
        <v>0</v>
      </c>
      <c r="K531" s="165">
        <f t="shared" si="41"/>
        <v>0</v>
      </c>
      <c r="L531" s="165">
        <f t="shared" si="41"/>
        <v>0</v>
      </c>
      <c r="M531" s="165">
        <f t="shared" si="41"/>
        <v>0</v>
      </c>
    </row>
    <row r="532" spans="1:13" x14ac:dyDescent="0.25">
      <c r="A532" s="43" t="s">
        <v>474</v>
      </c>
      <c r="B532" s="95" t="s">
        <v>1105</v>
      </c>
      <c r="D532" s="100" t="str">
        <f t="shared" si="40"/>
        <v>No</v>
      </c>
      <c r="E532" s="165">
        <v>0</v>
      </c>
      <c r="F532" s="165">
        <f>IFERROR(VLOOKUP(A:A,'2023 CEP List'!A:G,7,FALSE),0)</f>
        <v>0</v>
      </c>
      <c r="G532" s="165">
        <f>IFERROR(VLOOKUP(A:A,'2024 CEP List'!A:G,7,FALSE),0)</f>
        <v>0</v>
      </c>
      <c r="H532" s="165">
        <f>IFERROR(VLOOKUP(A:A,'2025 CEP List'!A:G,7,FALSE),0)</f>
        <v>0</v>
      </c>
      <c r="I532" s="165">
        <f t="shared" si="41"/>
        <v>0</v>
      </c>
      <c r="J532" s="165">
        <f t="shared" si="41"/>
        <v>0</v>
      </c>
      <c r="K532" s="165">
        <f t="shared" si="41"/>
        <v>0</v>
      </c>
      <c r="L532" s="165">
        <f t="shared" si="41"/>
        <v>0</v>
      </c>
      <c r="M532" s="165">
        <f t="shared" si="41"/>
        <v>0</v>
      </c>
    </row>
    <row r="533" spans="1:13" x14ac:dyDescent="0.25">
      <c r="A533" s="43" t="s">
        <v>475</v>
      </c>
      <c r="B533" s="95" t="s">
        <v>1106</v>
      </c>
      <c r="D533" s="100" t="str">
        <f t="shared" si="40"/>
        <v>No</v>
      </c>
      <c r="E533" s="165">
        <v>0</v>
      </c>
      <c r="F533" s="165">
        <f>IFERROR(VLOOKUP(A:A,'2023 CEP List'!A:G,7,FALSE),0)</f>
        <v>0</v>
      </c>
      <c r="G533" s="165">
        <f>IFERROR(VLOOKUP(A:A,'2024 CEP List'!A:G,7,FALSE),0)</f>
        <v>0</v>
      </c>
      <c r="H533" s="165">
        <f>IFERROR(VLOOKUP(A:A,'2025 CEP List'!A:G,7,FALSE),0)</f>
        <v>0</v>
      </c>
      <c r="I533" s="165">
        <f t="shared" si="41"/>
        <v>0</v>
      </c>
      <c r="J533" s="165">
        <f t="shared" si="41"/>
        <v>0</v>
      </c>
      <c r="K533" s="165">
        <f t="shared" si="41"/>
        <v>0</v>
      </c>
      <c r="L533" s="165">
        <f t="shared" si="41"/>
        <v>0</v>
      </c>
      <c r="M533" s="165">
        <f t="shared" si="41"/>
        <v>0</v>
      </c>
    </row>
    <row r="534" spans="1:13" x14ac:dyDescent="0.25">
      <c r="A534" s="43" t="s">
        <v>476</v>
      </c>
      <c r="B534" s="95" t="s">
        <v>1107</v>
      </c>
      <c r="D534" s="100" t="str">
        <f t="shared" si="40"/>
        <v>No</v>
      </c>
      <c r="E534" s="165">
        <v>0</v>
      </c>
      <c r="F534" s="165">
        <f>IFERROR(VLOOKUP(A:A,'2023 CEP List'!A:G,7,FALSE),0)</f>
        <v>0</v>
      </c>
      <c r="G534" s="165">
        <f>IFERROR(VLOOKUP(A:A,'2024 CEP List'!A:G,7,FALSE),0)</f>
        <v>0</v>
      </c>
      <c r="H534" s="165">
        <f>IFERROR(VLOOKUP(A:A,'2025 CEP List'!A:G,7,FALSE),0)</f>
        <v>0</v>
      </c>
      <c r="I534" s="165">
        <f t="shared" si="41"/>
        <v>0</v>
      </c>
      <c r="J534" s="165">
        <f t="shared" si="41"/>
        <v>0</v>
      </c>
      <c r="K534" s="165">
        <f t="shared" si="41"/>
        <v>0</v>
      </c>
      <c r="L534" s="165">
        <f t="shared" si="41"/>
        <v>0</v>
      </c>
      <c r="M534" s="165">
        <f t="shared" si="41"/>
        <v>0</v>
      </c>
    </row>
    <row r="535" spans="1:13" x14ac:dyDescent="0.25">
      <c r="A535" s="43" t="s">
        <v>477</v>
      </c>
      <c r="B535" s="95" t="s">
        <v>1108</v>
      </c>
      <c r="D535" s="100" t="str">
        <f t="shared" si="40"/>
        <v>No</v>
      </c>
      <c r="E535" s="165">
        <v>0</v>
      </c>
      <c r="F535" s="165">
        <f>IFERROR(VLOOKUP(A:A,'2023 CEP List'!A:G,7,FALSE),0)</f>
        <v>0</v>
      </c>
      <c r="G535" s="165">
        <f>IFERROR(VLOOKUP(A:A,'2024 CEP List'!A:G,7,FALSE),0)</f>
        <v>0</v>
      </c>
      <c r="H535" s="165">
        <f>IFERROR(VLOOKUP(A:A,'2025 CEP List'!A:G,7,FALSE),0)</f>
        <v>0</v>
      </c>
      <c r="I535" s="165">
        <f t="shared" si="41"/>
        <v>0</v>
      </c>
      <c r="J535" s="165">
        <f t="shared" si="41"/>
        <v>0</v>
      </c>
      <c r="K535" s="165">
        <f t="shared" si="41"/>
        <v>0</v>
      </c>
      <c r="L535" s="165">
        <f t="shared" si="41"/>
        <v>0</v>
      </c>
      <c r="M535" s="165">
        <f t="shared" si="41"/>
        <v>0</v>
      </c>
    </row>
    <row r="536" spans="1:13" x14ac:dyDescent="0.25">
      <c r="A536" s="43" t="s">
        <v>478</v>
      </c>
      <c r="B536" s="95" t="s">
        <v>1109</v>
      </c>
      <c r="D536" s="100" t="str">
        <f t="shared" si="40"/>
        <v>No</v>
      </c>
      <c r="E536" s="165">
        <v>0</v>
      </c>
      <c r="F536" s="165">
        <f>IFERROR(VLOOKUP(A:A,'2023 CEP List'!A:G,7,FALSE),0)</f>
        <v>0</v>
      </c>
      <c r="G536" s="165">
        <f>IFERROR(VLOOKUP(A:A,'2024 CEP List'!A:G,7,FALSE),0)</f>
        <v>0</v>
      </c>
      <c r="H536" s="165">
        <f>IFERROR(VLOOKUP(A:A,'2025 CEP List'!A:G,7,FALSE),0)</f>
        <v>0</v>
      </c>
      <c r="I536" s="165">
        <f t="shared" si="41"/>
        <v>0</v>
      </c>
      <c r="J536" s="165">
        <f t="shared" si="41"/>
        <v>0</v>
      </c>
      <c r="K536" s="165">
        <f t="shared" si="41"/>
        <v>0</v>
      </c>
      <c r="L536" s="165">
        <f t="shared" si="41"/>
        <v>0</v>
      </c>
      <c r="M536" s="165">
        <f t="shared" si="41"/>
        <v>0</v>
      </c>
    </row>
    <row r="537" spans="1:13" x14ac:dyDescent="0.25">
      <c r="A537" s="43" t="s">
        <v>479</v>
      </c>
      <c r="B537" s="95" t="s">
        <v>1110</v>
      </c>
      <c r="D537" s="100" t="str">
        <f t="shared" si="40"/>
        <v>No</v>
      </c>
      <c r="E537" s="165">
        <v>0</v>
      </c>
      <c r="F537" s="165">
        <f>IFERROR(VLOOKUP(A:A,'2023 CEP List'!A:G,7,FALSE),0)</f>
        <v>0</v>
      </c>
      <c r="G537" s="165">
        <f>IFERROR(VLOOKUP(A:A,'2024 CEP List'!A:G,7,FALSE),0)</f>
        <v>0</v>
      </c>
      <c r="H537" s="165">
        <f>IFERROR(VLOOKUP(A:A,'2025 CEP List'!A:G,7,FALSE),0)</f>
        <v>0</v>
      </c>
      <c r="I537" s="165">
        <f t="shared" si="41"/>
        <v>0</v>
      </c>
      <c r="J537" s="165">
        <f t="shared" si="41"/>
        <v>0</v>
      </c>
      <c r="K537" s="165">
        <f t="shared" si="41"/>
        <v>0</v>
      </c>
      <c r="L537" s="165">
        <f t="shared" si="41"/>
        <v>0</v>
      </c>
      <c r="M537" s="165">
        <f t="shared" si="41"/>
        <v>0</v>
      </c>
    </row>
    <row r="538" spans="1:13" x14ac:dyDescent="0.25">
      <c r="A538" s="43" t="s">
        <v>568</v>
      </c>
      <c r="B538" s="95" t="s">
        <v>1111</v>
      </c>
      <c r="D538" s="100" t="str">
        <f t="shared" si="40"/>
        <v>No</v>
      </c>
      <c r="E538" s="165">
        <v>0</v>
      </c>
      <c r="F538" s="165">
        <f>IFERROR(VLOOKUP(A:A,'2023 CEP List'!A:G,7,FALSE),0)</f>
        <v>0</v>
      </c>
      <c r="G538" s="165">
        <f>IFERROR(VLOOKUP(A:A,'2024 CEP List'!A:G,7,FALSE),0)</f>
        <v>0</v>
      </c>
      <c r="H538" s="165">
        <f>IFERROR(VLOOKUP(A:A,'2025 CEP List'!A:G,7,FALSE),0)</f>
        <v>0</v>
      </c>
      <c r="I538" s="165">
        <f t="shared" si="41"/>
        <v>0</v>
      </c>
      <c r="J538" s="165">
        <f t="shared" si="41"/>
        <v>0</v>
      </c>
      <c r="K538" s="165">
        <f t="shared" si="41"/>
        <v>0</v>
      </c>
      <c r="L538" s="165">
        <f t="shared" si="41"/>
        <v>0</v>
      </c>
      <c r="M538" s="165">
        <f t="shared" si="41"/>
        <v>0</v>
      </c>
    </row>
    <row r="539" spans="1:13" x14ac:dyDescent="0.25">
      <c r="A539" s="43" t="s">
        <v>480</v>
      </c>
      <c r="B539" s="95" t="s">
        <v>1112</v>
      </c>
      <c r="C539" s="100">
        <v>2015</v>
      </c>
      <c r="D539" s="100" t="str">
        <f t="shared" si="40"/>
        <v>Yes</v>
      </c>
      <c r="E539" s="165">
        <v>0.96260000000000001</v>
      </c>
      <c r="F539" s="165">
        <f>IFERROR(VLOOKUP(A:A,'2023 CEP List'!A:G,7,FALSE),0)</f>
        <v>0.96260000000000001</v>
      </c>
      <c r="G539" s="165">
        <f>IFERROR(VLOOKUP(A:A,'2024 CEP List'!A:G,7,FALSE),0)</f>
        <v>0.96260000000000001</v>
      </c>
      <c r="H539" s="165">
        <f>IFERROR(VLOOKUP(A:A,'2025 CEP List'!A:G,7,FALSE),0)</f>
        <v>0.96260000000000001</v>
      </c>
      <c r="I539" s="165">
        <f t="shared" si="41"/>
        <v>0.96260000000000001</v>
      </c>
      <c r="J539" s="165">
        <f t="shared" si="41"/>
        <v>0.96260000000000001</v>
      </c>
      <c r="K539" s="165">
        <f t="shared" si="41"/>
        <v>0.96260000000000001</v>
      </c>
      <c r="L539" s="165">
        <f t="shared" si="41"/>
        <v>0.96260000000000001</v>
      </c>
      <c r="M539" s="165">
        <f t="shared" si="41"/>
        <v>0.96260000000000001</v>
      </c>
    </row>
    <row r="540" spans="1:13" x14ac:dyDescent="0.25">
      <c r="A540" s="43" t="s">
        <v>482</v>
      </c>
      <c r="B540" s="95" t="s">
        <v>1113</v>
      </c>
      <c r="C540" s="100">
        <v>2015</v>
      </c>
      <c r="D540" s="100" t="str">
        <f t="shared" si="40"/>
        <v>Yes</v>
      </c>
      <c r="E540" s="165">
        <v>0</v>
      </c>
      <c r="F540" s="165">
        <f>IFERROR(VLOOKUP(A:A,'2023 CEP List'!A:G,7,FALSE),0)</f>
        <v>1.0738000000000001</v>
      </c>
      <c r="G540" s="165">
        <f>IFERROR(VLOOKUP(A:A,'2024 CEP List'!A:G,7,FALSE),0)</f>
        <v>1.0738000000000001</v>
      </c>
      <c r="H540" s="165">
        <f>IFERROR(VLOOKUP(A:A,'2025 CEP List'!A:G,7,FALSE),0)</f>
        <v>1.0738000000000001</v>
      </c>
      <c r="I540" s="165">
        <f t="shared" ref="I540:M555" si="42">H540</f>
        <v>1.0738000000000001</v>
      </c>
      <c r="J540" s="165">
        <f t="shared" si="42"/>
        <v>1.0738000000000001</v>
      </c>
      <c r="K540" s="165">
        <f t="shared" si="42"/>
        <v>1.0738000000000001</v>
      </c>
      <c r="L540" s="165">
        <f t="shared" si="42"/>
        <v>1.0738000000000001</v>
      </c>
      <c r="M540" s="165">
        <f t="shared" si="42"/>
        <v>1.0738000000000001</v>
      </c>
    </row>
    <row r="541" spans="1:13" x14ac:dyDescent="0.25">
      <c r="A541" s="43" t="s">
        <v>483</v>
      </c>
      <c r="B541" s="95" t="s">
        <v>1114</v>
      </c>
      <c r="C541" s="100"/>
      <c r="D541" s="100" t="str">
        <f t="shared" si="40"/>
        <v>No</v>
      </c>
      <c r="E541" s="165">
        <v>0</v>
      </c>
      <c r="F541" s="165">
        <f>IFERROR(VLOOKUP(A:A,'2023 CEP List'!A:G,7,FALSE),0)</f>
        <v>0</v>
      </c>
      <c r="G541" s="165">
        <f>IFERROR(VLOOKUP(A:A,'2024 CEP List'!A:G,7,FALSE),0)</f>
        <v>0</v>
      </c>
      <c r="H541" s="165">
        <f>IFERROR(VLOOKUP(A:A,'2025 CEP List'!A:G,7,FALSE),0)</f>
        <v>0</v>
      </c>
      <c r="I541" s="165">
        <f t="shared" si="42"/>
        <v>0</v>
      </c>
      <c r="J541" s="165">
        <f t="shared" si="42"/>
        <v>0</v>
      </c>
      <c r="K541" s="165">
        <f t="shared" si="42"/>
        <v>0</v>
      </c>
      <c r="L541" s="165">
        <f t="shared" si="42"/>
        <v>0</v>
      </c>
      <c r="M541" s="165">
        <f t="shared" si="42"/>
        <v>0</v>
      </c>
    </row>
    <row r="542" spans="1:13" x14ac:dyDescent="0.25">
      <c r="A542" s="43" t="s">
        <v>484</v>
      </c>
      <c r="B542" s="95" t="s">
        <v>1115</v>
      </c>
      <c r="C542" s="100">
        <v>2015</v>
      </c>
      <c r="D542" s="100" t="str">
        <f t="shared" si="40"/>
        <v>Yes</v>
      </c>
      <c r="E542" s="165">
        <v>0.95720000000000005</v>
      </c>
      <c r="F542" s="165">
        <f>IFERROR(VLOOKUP(A:A,'2023 CEP List'!A:G,7,FALSE),0)</f>
        <v>0.95720000000000005</v>
      </c>
      <c r="G542" s="165">
        <f>IFERROR(VLOOKUP(A:A,'2024 CEP List'!A:G,7,FALSE),0)</f>
        <v>0.95720000000000005</v>
      </c>
      <c r="H542" s="165">
        <f>IFERROR(VLOOKUP(A:A,'2025 CEP List'!A:G,7,FALSE),0)</f>
        <v>0.95720000000000005</v>
      </c>
      <c r="I542" s="165">
        <f t="shared" si="42"/>
        <v>0.95720000000000005</v>
      </c>
      <c r="J542" s="165">
        <f t="shared" si="42"/>
        <v>0.95720000000000005</v>
      </c>
      <c r="K542" s="165">
        <f t="shared" si="42"/>
        <v>0.95720000000000005</v>
      </c>
      <c r="L542" s="165">
        <f t="shared" si="42"/>
        <v>0.95720000000000005</v>
      </c>
      <c r="M542" s="165">
        <f t="shared" si="42"/>
        <v>0.95720000000000005</v>
      </c>
    </row>
    <row r="543" spans="1:13" x14ac:dyDescent="0.25">
      <c r="A543" s="43" t="s">
        <v>485</v>
      </c>
      <c r="B543" s="95" t="s">
        <v>1116</v>
      </c>
      <c r="C543" s="100"/>
      <c r="D543" s="100" t="str">
        <f t="shared" si="40"/>
        <v>No</v>
      </c>
      <c r="E543" s="165">
        <v>0</v>
      </c>
      <c r="F543" s="165">
        <f>IFERROR(VLOOKUP(A:A,'2023 CEP List'!A:G,7,FALSE),0)</f>
        <v>0</v>
      </c>
      <c r="G543" s="165">
        <f>IFERROR(VLOOKUP(A:A,'2024 CEP List'!A:G,7,FALSE),0)</f>
        <v>0</v>
      </c>
      <c r="H543" s="165">
        <f>IFERROR(VLOOKUP(A:A,'2025 CEP List'!A:G,7,FALSE),0)</f>
        <v>0</v>
      </c>
      <c r="I543" s="165">
        <f t="shared" si="42"/>
        <v>0</v>
      </c>
      <c r="J543" s="165">
        <f t="shared" si="42"/>
        <v>0</v>
      </c>
      <c r="K543" s="165">
        <f t="shared" si="42"/>
        <v>0</v>
      </c>
      <c r="L543" s="165">
        <f t="shared" si="42"/>
        <v>0</v>
      </c>
      <c r="M543" s="165">
        <f t="shared" si="42"/>
        <v>0</v>
      </c>
    </row>
    <row r="544" spans="1:13" x14ac:dyDescent="0.25">
      <c r="A544" s="43" t="s">
        <v>486</v>
      </c>
      <c r="B544" s="95" t="s">
        <v>1256</v>
      </c>
      <c r="C544" s="100"/>
      <c r="D544" s="100" t="str">
        <f t="shared" si="40"/>
        <v>Yes</v>
      </c>
      <c r="E544" s="165">
        <v>0</v>
      </c>
      <c r="F544" s="165">
        <f>IFERROR(VLOOKUP(A:A,'2023 CEP List'!A:G,7,FALSE),0)</f>
        <v>0</v>
      </c>
      <c r="G544" s="165">
        <f>IFERROR(VLOOKUP(A:A,'2024 CEP List'!A:G,7,FALSE),0)</f>
        <v>0</v>
      </c>
      <c r="H544" s="165">
        <f>IFERROR(VLOOKUP(A:A,'2025 CEP List'!A:G,7,FALSE),0)</f>
        <v>0.6744</v>
      </c>
      <c r="I544" s="165">
        <f t="shared" si="42"/>
        <v>0.6744</v>
      </c>
      <c r="J544" s="165">
        <f t="shared" si="42"/>
        <v>0.6744</v>
      </c>
      <c r="K544" s="165">
        <f t="shared" si="42"/>
        <v>0.6744</v>
      </c>
      <c r="L544" s="165">
        <f t="shared" si="42"/>
        <v>0.6744</v>
      </c>
      <c r="M544" s="165">
        <f t="shared" si="42"/>
        <v>0.6744</v>
      </c>
    </row>
    <row r="545" spans="1:13" x14ac:dyDescent="0.25">
      <c r="A545" s="43" t="s">
        <v>487</v>
      </c>
      <c r="B545" s="95" t="s">
        <v>1118</v>
      </c>
      <c r="C545" s="100">
        <v>2015</v>
      </c>
      <c r="D545" s="100" t="str">
        <f t="shared" si="40"/>
        <v>No</v>
      </c>
      <c r="E545" s="165">
        <v>0</v>
      </c>
      <c r="F545" s="165">
        <f>IFERROR(VLOOKUP(A:A,'2023 CEP List'!A:G,7,FALSE),0)</f>
        <v>0</v>
      </c>
      <c r="G545" s="165">
        <f>IFERROR(VLOOKUP(A:A,'2024 CEP List'!A:G,7,FALSE),0)</f>
        <v>0</v>
      </c>
      <c r="H545" s="165">
        <f>IFERROR(VLOOKUP(A:A,'2025 CEP List'!A:G,7,FALSE),0)</f>
        <v>0</v>
      </c>
      <c r="I545" s="165">
        <f t="shared" si="42"/>
        <v>0</v>
      </c>
      <c r="J545" s="165">
        <f t="shared" si="42"/>
        <v>0</v>
      </c>
      <c r="K545" s="165">
        <f t="shared" si="42"/>
        <v>0</v>
      </c>
      <c r="L545" s="165">
        <f t="shared" si="42"/>
        <v>0</v>
      </c>
      <c r="M545" s="165">
        <f t="shared" si="42"/>
        <v>0</v>
      </c>
    </row>
    <row r="546" spans="1:13" x14ac:dyDescent="0.25">
      <c r="A546" s="43" t="s">
        <v>488</v>
      </c>
      <c r="B546" s="95" t="s">
        <v>1186</v>
      </c>
      <c r="C546" s="100">
        <v>2016</v>
      </c>
      <c r="D546" s="100" t="str">
        <f t="shared" si="40"/>
        <v>Yes</v>
      </c>
      <c r="E546" s="165">
        <v>1.0018</v>
      </c>
      <c r="F546" s="165">
        <f>IFERROR(VLOOKUP(A:A,'2023 CEP List'!A:G,7,FALSE),0)</f>
        <v>1.0018</v>
      </c>
      <c r="G546" s="165">
        <f>IFERROR(VLOOKUP(A:A,'2024 CEP List'!A:G,7,FALSE),0)</f>
        <v>1.0018</v>
      </c>
      <c r="H546" s="165">
        <f>IFERROR(VLOOKUP(A:A,'2025 CEP List'!A:G,7,FALSE),0)</f>
        <v>1.0018</v>
      </c>
      <c r="I546" s="165">
        <f t="shared" si="42"/>
        <v>1.0018</v>
      </c>
      <c r="J546" s="165">
        <f t="shared" si="42"/>
        <v>1.0018</v>
      </c>
      <c r="K546" s="165">
        <f t="shared" si="42"/>
        <v>1.0018</v>
      </c>
      <c r="L546" s="165">
        <f t="shared" si="42"/>
        <v>1.0018</v>
      </c>
      <c r="M546" s="165">
        <f t="shared" si="42"/>
        <v>1.0018</v>
      </c>
    </row>
    <row r="547" spans="1:13" x14ac:dyDescent="0.25">
      <c r="A547" s="43" t="s">
        <v>490</v>
      </c>
      <c r="B547" s="95" t="s">
        <v>1121</v>
      </c>
      <c r="C547" s="100"/>
      <c r="D547" s="100" t="str">
        <f t="shared" si="40"/>
        <v>No</v>
      </c>
      <c r="E547" s="165">
        <v>0</v>
      </c>
      <c r="F547" s="165">
        <f>IFERROR(VLOOKUP(A:A,'2023 CEP List'!A:G,7,FALSE),0)</f>
        <v>0</v>
      </c>
      <c r="G547" s="165">
        <f>IFERROR(VLOOKUP(A:A,'2024 CEP List'!A:G,7,FALSE),0)</f>
        <v>0</v>
      </c>
      <c r="H547" s="165">
        <f>IFERROR(VLOOKUP(A:A,'2025 CEP List'!A:G,7,FALSE),0)</f>
        <v>0</v>
      </c>
      <c r="I547" s="165">
        <f t="shared" si="42"/>
        <v>0</v>
      </c>
      <c r="J547" s="165">
        <f t="shared" si="42"/>
        <v>0</v>
      </c>
      <c r="K547" s="165">
        <f t="shared" si="42"/>
        <v>0</v>
      </c>
      <c r="L547" s="165">
        <f t="shared" si="42"/>
        <v>0</v>
      </c>
      <c r="M547" s="165">
        <f t="shared" si="42"/>
        <v>0</v>
      </c>
    </row>
    <row r="548" spans="1:13" x14ac:dyDescent="0.25">
      <c r="A548" s="43" t="s">
        <v>569</v>
      </c>
      <c r="B548" s="95" t="s">
        <v>1262</v>
      </c>
      <c r="C548" s="100">
        <v>2015</v>
      </c>
      <c r="D548" s="100" t="str">
        <f t="shared" si="40"/>
        <v>No</v>
      </c>
      <c r="E548" s="165">
        <v>0</v>
      </c>
      <c r="F548" s="165">
        <f>IFERROR(VLOOKUP(A:A,'2023 CEP List'!A:G,7,FALSE),0)</f>
        <v>0</v>
      </c>
      <c r="G548" s="165">
        <f>IFERROR(VLOOKUP(A:A,'2024 CEP List'!A:G,7,FALSE),0)</f>
        <v>0</v>
      </c>
      <c r="H548" s="165">
        <f>IFERROR(VLOOKUP(A:A,'2025 CEP List'!A:G,7,FALSE),0)</f>
        <v>0</v>
      </c>
      <c r="I548" s="165">
        <f t="shared" si="42"/>
        <v>0</v>
      </c>
      <c r="J548" s="165">
        <f t="shared" si="42"/>
        <v>0</v>
      </c>
      <c r="K548" s="165">
        <f t="shared" si="42"/>
        <v>0</v>
      </c>
      <c r="L548" s="165">
        <f t="shared" si="42"/>
        <v>0</v>
      </c>
      <c r="M548" s="165">
        <f t="shared" si="42"/>
        <v>0</v>
      </c>
    </row>
    <row r="549" spans="1:13" x14ac:dyDescent="0.25">
      <c r="A549" s="43" t="s">
        <v>570</v>
      </c>
      <c r="B549" s="95" t="s">
        <v>1128</v>
      </c>
      <c r="C549" s="100"/>
      <c r="D549" s="100" t="str">
        <f t="shared" si="40"/>
        <v>No</v>
      </c>
      <c r="E549" s="165">
        <v>0</v>
      </c>
      <c r="F549" s="165">
        <f>IFERROR(VLOOKUP(A:A,'2023 CEP List'!A:G,7,FALSE),0)</f>
        <v>0</v>
      </c>
      <c r="G549" s="165">
        <f>IFERROR(VLOOKUP(A:A,'2024 CEP List'!A:G,7,FALSE),0)</f>
        <v>0</v>
      </c>
      <c r="H549" s="165">
        <f>IFERROR(VLOOKUP(A:A,'2025 CEP List'!A:G,7,FALSE),0)</f>
        <v>0</v>
      </c>
      <c r="I549" s="165">
        <f t="shared" si="42"/>
        <v>0</v>
      </c>
      <c r="J549" s="165">
        <f t="shared" si="42"/>
        <v>0</v>
      </c>
      <c r="K549" s="165">
        <f t="shared" si="42"/>
        <v>0</v>
      </c>
      <c r="L549" s="165">
        <f t="shared" si="42"/>
        <v>0</v>
      </c>
      <c r="M549" s="165">
        <f t="shared" si="42"/>
        <v>0</v>
      </c>
    </row>
    <row r="550" spans="1:13" x14ac:dyDescent="0.25">
      <c r="A550" s="43" t="s">
        <v>1131</v>
      </c>
      <c r="B550" s="95" t="s">
        <v>1132</v>
      </c>
      <c r="C550" s="100"/>
      <c r="D550" s="100" t="str">
        <f t="shared" si="40"/>
        <v>No</v>
      </c>
      <c r="E550" s="165">
        <v>0</v>
      </c>
      <c r="F550" s="165">
        <f>IFERROR(VLOOKUP(A:A,'2023 CEP List'!A:G,7,FALSE),0)</f>
        <v>0</v>
      </c>
      <c r="G550" s="165">
        <f>IFERROR(VLOOKUP(A:A,'2024 CEP List'!A:G,7,FALSE),0)</f>
        <v>0</v>
      </c>
      <c r="H550" s="165">
        <f>IFERROR(VLOOKUP(A:A,'2025 CEP List'!A:G,7,FALSE),0)</f>
        <v>0</v>
      </c>
      <c r="I550" s="165">
        <f t="shared" si="42"/>
        <v>0</v>
      </c>
      <c r="J550" s="165">
        <f t="shared" si="42"/>
        <v>0</v>
      </c>
      <c r="K550" s="165">
        <f t="shared" si="42"/>
        <v>0</v>
      </c>
      <c r="L550" s="165">
        <f t="shared" si="42"/>
        <v>0</v>
      </c>
      <c r="M550" s="165">
        <f t="shared" si="42"/>
        <v>0</v>
      </c>
    </row>
    <row r="551" spans="1:13" x14ac:dyDescent="0.25">
      <c r="A551" s="43" t="s">
        <v>1244</v>
      </c>
      <c r="B551" s="95" t="s">
        <v>1247</v>
      </c>
      <c r="C551" s="100">
        <v>2023</v>
      </c>
      <c r="D551" s="100" t="str">
        <f t="shared" si="40"/>
        <v>No</v>
      </c>
      <c r="E551" s="165">
        <v>0</v>
      </c>
      <c r="F551" s="165">
        <f>IFERROR(VLOOKUP(A:A,'2023 CEP List'!A:G,7,FALSE),0)</f>
        <v>0</v>
      </c>
      <c r="G551" s="165">
        <f>IFERROR(VLOOKUP(A:A,'2024 CEP List'!A:G,7,FALSE),0)</f>
        <v>0</v>
      </c>
      <c r="H551" s="165">
        <f>IFERROR(VLOOKUP(A:A,'2025 CEP List'!A:G,7,FALSE),0)</f>
        <v>0</v>
      </c>
      <c r="I551" s="165">
        <f t="shared" si="42"/>
        <v>0</v>
      </c>
      <c r="J551" s="165">
        <f t="shared" si="42"/>
        <v>0</v>
      </c>
      <c r="K551" s="165">
        <f t="shared" si="42"/>
        <v>0</v>
      </c>
      <c r="L551" s="165">
        <f t="shared" si="42"/>
        <v>0</v>
      </c>
      <c r="M551" s="165">
        <f t="shared" si="42"/>
        <v>0</v>
      </c>
    </row>
    <row r="552" spans="1:13" x14ac:dyDescent="0.25">
      <c r="A552" s="43" t="s">
        <v>1245</v>
      </c>
      <c r="B552" s="95" t="s">
        <v>1248</v>
      </c>
      <c r="D552" s="100" t="str">
        <f t="shared" si="40"/>
        <v>No</v>
      </c>
      <c r="E552" s="165">
        <v>0</v>
      </c>
      <c r="F552" s="165">
        <f>IFERROR(VLOOKUP(A:A,'2023 CEP List'!A:G,7,FALSE),0)</f>
        <v>0</v>
      </c>
      <c r="G552" s="165">
        <f>IFERROR(VLOOKUP(A:A,'2024 CEP List'!A:G,7,FALSE),0)</f>
        <v>0</v>
      </c>
      <c r="H552" s="165">
        <f>IFERROR(VLOOKUP(A:A,'2025 CEP List'!A:G,7,FALSE),0)</f>
        <v>0</v>
      </c>
      <c r="I552" s="165">
        <f t="shared" si="42"/>
        <v>0</v>
      </c>
      <c r="J552" s="165">
        <f t="shared" si="42"/>
        <v>0</v>
      </c>
      <c r="K552" s="165">
        <f t="shared" si="42"/>
        <v>0</v>
      </c>
      <c r="L552" s="165">
        <f t="shared" si="42"/>
        <v>0</v>
      </c>
      <c r="M552" s="165">
        <f t="shared" si="42"/>
        <v>0</v>
      </c>
    </row>
    <row r="553" spans="1:13" x14ac:dyDescent="0.25">
      <c r="A553" s="43" t="s">
        <v>1257</v>
      </c>
      <c r="B553" s="95" t="s">
        <v>1258</v>
      </c>
      <c r="D553" s="100" t="str">
        <f t="shared" si="40"/>
        <v>Yes</v>
      </c>
      <c r="E553" s="165">
        <v>0</v>
      </c>
      <c r="F553" s="165">
        <f>IFERROR(VLOOKUP(A:A,'2023 CEP List'!A:G,7,FALSE),0)</f>
        <v>0.86419999999999997</v>
      </c>
      <c r="G553" s="165">
        <f>IFERROR(VLOOKUP(A:A,'2024 CEP List'!A:G,7,FALSE),0)</f>
        <v>0.86419999999999997</v>
      </c>
      <c r="H553" s="165">
        <f>IFERROR(VLOOKUP(A:A,'2025 CEP List'!A:G,7,FALSE),0)</f>
        <v>0.86419999999999997</v>
      </c>
      <c r="I553" s="165">
        <f t="shared" si="42"/>
        <v>0.86419999999999997</v>
      </c>
      <c r="J553" s="165">
        <f t="shared" si="42"/>
        <v>0.86419999999999997</v>
      </c>
      <c r="K553" s="165">
        <f t="shared" si="42"/>
        <v>0.86419999999999997</v>
      </c>
      <c r="L553" s="165">
        <f t="shared" si="42"/>
        <v>0.86419999999999997</v>
      </c>
      <c r="M553" s="165">
        <f t="shared" si="42"/>
        <v>0.86419999999999997</v>
      </c>
    </row>
    <row r="554" spans="1:13" x14ac:dyDescent="0.25">
      <c r="A554" s="43" t="s">
        <v>1265</v>
      </c>
      <c r="B554" s="95" t="s">
        <v>1266</v>
      </c>
      <c r="D554" s="100" t="str">
        <f t="shared" si="40"/>
        <v>No</v>
      </c>
      <c r="E554" s="165">
        <v>0</v>
      </c>
      <c r="F554" s="165">
        <f>IFERROR(VLOOKUP(A:A,'2023 CEP List'!A:G,7,FALSE),0)</f>
        <v>0</v>
      </c>
      <c r="G554" s="165">
        <f>IFERROR(VLOOKUP(A:A,'2024 CEP List'!A:G,7,FALSE),0)</f>
        <v>0</v>
      </c>
      <c r="H554" s="165">
        <f>IFERROR(VLOOKUP(A:A,'2025 CEP List'!A:G,7,FALSE),0)</f>
        <v>0</v>
      </c>
      <c r="I554" s="165">
        <f t="shared" si="42"/>
        <v>0</v>
      </c>
      <c r="J554" s="165">
        <f t="shared" si="42"/>
        <v>0</v>
      </c>
      <c r="K554" s="165">
        <f t="shared" si="42"/>
        <v>0</v>
      </c>
      <c r="L554" s="165">
        <f t="shared" si="42"/>
        <v>0</v>
      </c>
      <c r="M554" s="165">
        <f t="shared" si="42"/>
        <v>0</v>
      </c>
    </row>
    <row r="555" spans="1:13" x14ac:dyDescent="0.25">
      <c r="A555" s="43" t="s">
        <v>1274</v>
      </c>
      <c r="B555" s="95" t="s">
        <v>1273</v>
      </c>
      <c r="D555" s="100" t="str">
        <f t="shared" si="40"/>
        <v>No</v>
      </c>
      <c r="E555" s="165">
        <v>0</v>
      </c>
      <c r="F555" s="165">
        <f>IFERROR(VLOOKUP(A:A,'2023 CEP List'!A:G,7,FALSE),0)</f>
        <v>0</v>
      </c>
      <c r="G555" s="165">
        <f>IFERROR(VLOOKUP(A:A,'2024 CEP List'!A:G,7,FALSE),0)</f>
        <v>0</v>
      </c>
      <c r="H555" s="165">
        <f>IFERROR(VLOOKUP(A:A,'2025 CEP List'!A:G,7,FALSE),0)</f>
        <v>0</v>
      </c>
      <c r="I555" s="165">
        <f t="shared" si="42"/>
        <v>0</v>
      </c>
      <c r="J555" s="165">
        <f t="shared" si="42"/>
        <v>0</v>
      </c>
      <c r="K555" s="165">
        <f t="shared" si="42"/>
        <v>0</v>
      </c>
      <c r="L555" s="165">
        <f t="shared" si="42"/>
        <v>0</v>
      </c>
      <c r="M555" s="165">
        <f t="shared" si="42"/>
        <v>0</v>
      </c>
    </row>
    <row r="556" spans="1:13" x14ac:dyDescent="0.25">
      <c r="A556" s="43" t="s">
        <v>496</v>
      </c>
      <c r="B556" s="95" t="s">
        <v>1135</v>
      </c>
      <c r="D556" s="100" t="str">
        <f t="shared" si="40"/>
        <v>No</v>
      </c>
      <c r="E556" s="165">
        <v>0</v>
      </c>
      <c r="F556" s="165">
        <f>IFERROR(VLOOKUP(A:A,'2023 CEP List'!A:G,7,FALSE),0)</f>
        <v>0</v>
      </c>
      <c r="G556" s="165">
        <f>IFERROR(VLOOKUP(A:A,'2024 CEP List'!A:G,7,FALSE),0)</f>
        <v>0</v>
      </c>
      <c r="H556" s="165">
        <f>IFERROR(VLOOKUP(A:A,'2025 CEP List'!A:G,7,FALSE),0)</f>
        <v>0</v>
      </c>
      <c r="I556" s="165">
        <f t="shared" ref="I556:M556" si="43">H556</f>
        <v>0</v>
      </c>
      <c r="J556" s="165">
        <f t="shared" si="43"/>
        <v>0</v>
      </c>
      <c r="K556" s="165">
        <f t="shared" si="43"/>
        <v>0</v>
      </c>
      <c r="L556" s="165">
        <f t="shared" si="43"/>
        <v>0</v>
      </c>
      <c r="M556" s="165">
        <f t="shared" si="43"/>
        <v>0</v>
      </c>
    </row>
    <row r="561" ht="15.75" customHeight="1" x14ac:dyDescent="0.25"/>
  </sheetData>
  <sortState xmlns:xlrd2="http://schemas.microsoft.com/office/spreadsheetml/2017/richdata2" ref="A2:LO560">
    <sortCondition ref="A2:A560"/>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9"/>
  <sheetViews>
    <sheetView workbookViewId="0">
      <selection activeCell="A25" sqref="A25:XFD25"/>
    </sheetView>
  </sheetViews>
  <sheetFormatPr defaultColWidth="9.140625" defaultRowHeight="15" x14ac:dyDescent="0.25"/>
  <cols>
    <col min="1" max="1" width="9.140625" style="95"/>
    <col min="2" max="2" width="36" style="95" bestFit="1" customWidth="1"/>
    <col min="3" max="3" width="12.7109375" style="95" bestFit="1" customWidth="1"/>
    <col min="4" max="4" width="20" style="95" bestFit="1" customWidth="1"/>
    <col min="5" max="5" width="21.42578125" style="95" bestFit="1" customWidth="1"/>
    <col min="6" max="6" width="20.42578125" style="95" bestFit="1" customWidth="1"/>
    <col min="7" max="7" width="25.5703125" style="95" bestFit="1" customWidth="1"/>
    <col min="8" max="16384" width="9.140625" style="95"/>
  </cols>
  <sheetData>
    <row r="1" spans="1:7" x14ac:dyDescent="0.25">
      <c r="A1" s="95" t="s">
        <v>1181</v>
      </c>
      <c r="B1" s="95" t="s">
        <v>1249</v>
      </c>
      <c r="C1" s="95" t="s">
        <v>1250</v>
      </c>
      <c r="D1" s="95" t="s">
        <v>1251</v>
      </c>
      <c r="E1" s="95" t="s">
        <v>1252</v>
      </c>
      <c r="F1" s="95" t="s">
        <v>1253</v>
      </c>
      <c r="G1" s="95" t="s">
        <v>1254</v>
      </c>
    </row>
    <row r="2" spans="1:7" x14ac:dyDescent="0.25">
      <c r="A2" s="95" t="s">
        <v>10</v>
      </c>
      <c r="B2" s="95" t="s">
        <v>571</v>
      </c>
      <c r="C2" s="95">
        <v>2023</v>
      </c>
      <c r="D2" s="95">
        <v>0</v>
      </c>
      <c r="E2" s="95">
        <v>203.38910000000001</v>
      </c>
      <c r="F2" s="95">
        <v>119.97</v>
      </c>
      <c r="G2" s="96">
        <v>0.58989999999999998</v>
      </c>
    </row>
    <row r="3" spans="1:7" x14ac:dyDescent="0.25">
      <c r="A3" s="95" t="s">
        <v>20</v>
      </c>
      <c r="B3" s="95" t="s">
        <v>584</v>
      </c>
      <c r="C3" s="95">
        <v>2015</v>
      </c>
      <c r="D3" s="95">
        <v>0</v>
      </c>
      <c r="E3" s="97">
        <v>2133.8137999999999</v>
      </c>
      <c r="F3" s="97">
        <v>1312.08</v>
      </c>
      <c r="G3" s="96">
        <v>0.6149</v>
      </c>
    </row>
    <row r="4" spans="1:7" x14ac:dyDescent="0.25">
      <c r="A4" s="95" t="s">
        <v>498</v>
      </c>
      <c r="B4" s="95" t="s">
        <v>590</v>
      </c>
      <c r="C4" s="95">
        <v>2015</v>
      </c>
      <c r="D4" s="95">
        <v>0</v>
      </c>
      <c r="E4" s="95">
        <v>168.637</v>
      </c>
      <c r="F4" s="95">
        <v>116.52</v>
      </c>
      <c r="G4" s="96">
        <v>0.69099999999999995</v>
      </c>
    </row>
    <row r="5" spans="1:7" x14ac:dyDescent="0.25">
      <c r="A5" s="95" t="s">
        <v>36</v>
      </c>
      <c r="B5" s="95" t="s">
        <v>602</v>
      </c>
      <c r="C5" s="95">
        <v>2023</v>
      </c>
      <c r="D5" s="95">
        <v>0</v>
      </c>
      <c r="E5" s="95">
        <v>466.45940000000002</v>
      </c>
      <c r="F5" s="95">
        <v>495.16</v>
      </c>
      <c r="G5" s="96">
        <v>1.0615000000000001</v>
      </c>
    </row>
    <row r="6" spans="1:7" x14ac:dyDescent="0.25">
      <c r="A6" s="95" t="s">
        <v>37</v>
      </c>
      <c r="B6" s="95" t="s">
        <v>603</v>
      </c>
      <c r="C6" s="95">
        <v>2015</v>
      </c>
      <c r="D6" s="95">
        <v>0</v>
      </c>
      <c r="E6" s="97">
        <v>1181.8003000000001</v>
      </c>
      <c r="F6" s="95">
        <v>872.93</v>
      </c>
      <c r="G6" s="96">
        <v>0.73860000000000003</v>
      </c>
    </row>
    <row r="7" spans="1:7" x14ac:dyDescent="0.25">
      <c r="A7" s="95" t="s">
        <v>41</v>
      </c>
      <c r="B7" s="95" t="s">
        <v>607</v>
      </c>
      <c r="C7" s="95">
        <v>2020</v>
      </c>
      <c r="D7" s="95">
        <v>0</v>
      </c>
      <c r="E7" s="95">
        <v>231.44390000000001</v>
      </c>
      <c r="F7" s="95">
        <v>156</v>
      </c>
      <c r="G7" s="96">
        <v>0.67400000000000004</v>
      </c>
    </row>
    <row r="8" spans="1:7" x14ac:dyDescent="0.25">
      <c r="A8" s="95" t="s">
        <v>48</v>
      </c>
      <c r="B8" s="95" t="s">
        <v>614</v>
      </c>
      <c r="C8" s="95">
        <v>2023</v>
      </c>
      <c r="D8" s="95">
        <v>0</v>
      </c>
      <c r="E8" s="97">
        <v>15870.509</v>
      </c>
      <c r="F8" s="97">
        <v>7737.07</v>
      </c>
      <c r="G8" s="96">
        <v>0.48749999999999999</v>
      </c>
    </row>
    <row r="9" spans="1:7" x14ac:dyDescent="0.25">
      <c r="A9" s="95" t="s">
        <v>52</v>
      </c>
      <c r="B9" s="95" t="s">
        <v>618</v>
      </c>
      <c r="C9" s="95">
        <v>2017</v>
      </c>
      <c r="D9" s="95">
        <v>0</v>
      </c>
      <c r="E9" s="97">
        <v>10539.116400000001</v>
      </c>
      <c r="F9" s="97">
        <v>6942.25</v>
      </c>
      <c r="G9" s="96">
        <v>0.65869999999999995</v>
      </c>
    </row>
    <row r="10" spans="1:7" x14ac:dyDescent="0.25">
      <c r="A10" s="95" t="s">
        <v>54</v>
      </c>
      <c r="B10" s="95" t="s">
        <v>620</v>
      </c>
      <c r="C10" s="95">
        <v>2018</v>
      </c>
      <c r="D10" s="95">
        <v>0</v>
      </c>
      <c r="E10" s="97">
        <v>4681.0626000000002</v>
      </c>
      <c r="F10" s="97">
        <v>3304.3</v>
      </c>
      <c r="G10" s="96">
        <v>0.70589999999999997</v>
      </c>
    </row>
    <row r="11" spans="1:7" x14ac:dyDescent="0.25">
      <c r="A11" s="95" t="s">
        <v>66</v>
      </c>
      <c r="B11" s="95" t="s">
        <v>636</v>
      </c>
      <c r="C11" s="95">
        <v>2024</v>
      </c>
      <c r="D11" s="95">
        <v>182</v>
      </c>
      <c r="E11" s="95">
        <v>182.61689999999999</v>
      </c>
      <c r="F11" s="95">
        <v>125</v>
      </c>
      <c r="G11" s="96">
        <v>0.6845</v>
      </c>
    </row>
    <row r="12" spans="1:7" x14ac:dyDescent="0.25">
      <c r="A12" s="95" t="s">
        <v>71</v>
      </c>
      <c r="B12" s="95" t="s">
        <v>641</v>
      </c>
      <c r="C12" s="95">
        <v>2019</v>
      </c>
      <c r="D12" s="95">
        <v>0</v>
      </c>
      <c r="E12" s="97">
        <v>3708.6869000000002</v>
      </c>
      <c r="F12" s="97">
        <v>2510.92</v>
      </c>
      <c r="G12" s="96">
        <v>0.67700000000000005</v>
      </c>
    </row>
    <row r="13" spans="1:7" x14ac:dyDescent="0.25">
      <c r="A13" s="95" t="s">
        <v>74</v>
      </c>
      <c r="B13" s="95" t="s">
        <v>645</v>
      </c>
      <c r="C13" s="95">
        <v>2018</v>
      </c>
      <c r="D13" s="95">
        <v>0</v>
      </c>
      <c r="E13" s="95">
        <v>56.2834</v>
      </c>
      <c r="F13" s="95">
        <v>47</v>
      </c>
      <c r="G13" s="96">
        <v>0.83509999999999995</v>
      </c>
    </row>
    <row r="14" spans="1:7" x14ac:dyDescent="0.25">
      <c r="A14" s="95" t="s">
        <v>89</v>
      </c>
      <c r="B14" s="95" t="s">
        <v>662</v>
      </c>
      <c r="C14" s="95">
        <v>2020</v>
      </c>
      <c r="D14" s="95">
        <v>0</v>
      </c>
      <c r="E14" s="97">
        <v>1099.8910000000001</v>
      </c>
      <c r="F14" s="95">
        <v>615</v>
      </c>
      <c r="G14" s="96">
        <v>0.55910000000000004</v>
      </c>
    </row>
    <row r="15" spans="1:7" x14ac:dyDescent="0.25">
      <c r="A15" s="95" t="s">
        <v>113</v>
      </c>
      <c r="B15" s="95" t="s">
        <v>687</v>
      </c>
      <c r="C15" s="95">
        <v>2016</v>
      </c>
      <c r="D15" s="95">
        <v>-122</v>
      </c>
      <c r="E15" s="97">
        <v>8120.2380000000003</v>
      </c>
      <c r="F15" s="97">
        <v>4784.1899999999996</v>
      </c>
      <c r="G15" s="96">
        <v>0.58919999999999995</v>
      </c>
    </row>
    <row r="16" spans="1:7" x14ac:dyDescent="0.25">
      <c r="A16" s="95" t="s">
        <v>114</v>
      </c>
      <c r="B16" s="95" t="s">
        <v>689</v>
      </c>
      <c r="C16" s="95">
        <v>2020</v>
      </c>
      <c r="D16" s="95">
        <v>0</v>
      </c>
      <c r="E16" s="95">
        <v>85.945800000000006</v>
      </c>
      <c r="F16" s="95">
        <v>89</v>
      </c>
      <c r="G16" s="96">
        <v>1.0355000000000001</v>
      </c>
    </row>
    <row r="17" spans="1:7" x14ac:dyDescent="0.25">
      <c r="A17" s="95" t="s">
        <v>118</v>
      </c>
      <c r="B17" s="95" t="s">
        <v>693</v>
      </c>
      <c r="C17" s="95">
        <v>2015</v>
      </c>
      <c r="D17" s="95">
        <v>0</v>
      </c>
      <c r="E17" s="97">
        <v>1391.9684</v>
      </c>
      <c r="F17" s="95">
        <v>792.1</v>
      </c>
      <c r="G17" s="96">
        <v>0.56910000000000005</v>
      </c>
    </row>
    <row r="18" spans="1:7" x14ac:dyDescent="0.25">
      <c r="A18" s="95" t="s">
        <v>119</v>
      </c>
      <c r="B18" s="95" t="s">
        <v>694</v>
      </c>
      <c r="C18" s="95">
        <v>2024</v>
      </c>
      <c r="D18" s="95">
        <v>0</v>
      </c>
      <c r="E18" s="95">
        <v>753.26210000000003</v>
      </c>
      <c r="F18" s="95">
        <v>407</v>
      </c>
      <c r="G18" s="96">
        <v>0.5403</v>
      </c>
    </row>
    <row r="19" spans="1:7" x14ac:dyDescent="0.25">
      <c r="A19" s="95" t="s">
        <v>129</v>
      </c>
      <c r="B19" s="95" t="s">
        <v>704</v>
      </c>
      <c r="C19" s="95">
        <v>2019</v>
      </c>
      <c r="D19" s="95">
        <v>0</v>
      </c>
      <c r="E19" s="95">
        <v>74.837599999999995</v>
      </c>
      <c r="F19" s="95">
        <v>59</v>
      </c>
      <c r="G19" s="96">
        <v>0.78839999999999999</v>
      </c>
    </row>
    <row r="20" spans="1:7" x14ac:dyDescent="0.25">
      <c r="A20" s="95" t="s">
        <v>136</v>
      </c>
      <c r="B20" s="95" t="s">
        <v>711</v>
      </c>
      <c r="C20" s="95">
        <v>2023</v>
      </c>
      <c r="D20" s="95">
        <v>0</v>
      </c>
      <c r="E20" s="95">
        <v>947.68460000000005</v>
      </c>
      <c r="F20" s="95">
        <v>540</v>
      </c>
      <c r="G20" s="96">
        <v>0.56979999999999997</v>
      </c>
    </row>
    <row r="21" spans="1:7" x14ac:dyDescent="0.25">
      <c r="A21" s="95" t="s">
        <v>138</v>
      </c>
      <c r="B21" s="95" t="s">
        <v>719</v>
      </c>
      <c r="C21" s="95">
        <v>2015</v>
      </c>
      <c r="D21" s="95">
        <v>0</v>
      </c>
      <c r="E21" s="95">
        <v>887.86350000000004</v>
      </c>
      <c r="F21" s="95">
        <v>697.45</v>
      </c>
      <c r="G21" s="96">
        <v>0.78549999999999998</v>
      </c>
    </row>
    <row r="22" spans="1:7" x14ac:dyDescent="0.25">
      <c r="A22" s="95" t="s">
        <v>139</v>
      </c>
      <c r="B22" s="95" t="s">
        <v>720</v>
      </c>
      <c r="C22" s="95">
        <v>2024</v>
      </c>
      <c r="D22" s="95">
        <v>0</v>
      </c>
      <c r="E22" s="95">
        <v>489.53750000000002</v>
      </c>
      <c r="F22" s="95">
        <v>315</v>
      </c>
      <c r="G22" s="96">
        <v>0.64349999999999996</v>
      </c>
    </row>
    <row r="23" spans="1:7" x14ac:dyDescent="0.25">
      <c r="A23" s="95" t="s">
        <v>140</v>
      </c>
      <c r="B23" s="95" t="s">
        <v>721</v>
      </c>
      <c r="C23" s="95">
        <v>2015</v>
      </c>
      <c r="D23" s="95">
        <v>0</v>
      </c>
      <c r="E23" s="95">
        <v>530.15070000000003</v>
      </c>
      <c r="F23" s="95">
        <v>338</v>
      </c>
      <c r="G23" s="96">
        <v>0.63759999999999994</v>
      </c>
    </row>
    <row r="24" spans="1:7" x14ac:dyDescent="0.25">
      <c r="A24" s="95" t="s">
        <v>141</v>
      </c>
      <c r="B24" s="95" t="s">
        <v>722</v>
      </c>
      <c r="C24" s="95">
        <v>2016</v>
      </c>
      <c r="D24" s="95">
        <v>0</v>
      </c>
      <c r="E24" s="95">
        <v>296.16430000000003</v>
      </c>
      <c r="F24" s="95">
        <v>257</v>
      </c>
      <c r="G24" s="96">
        <v>0.86780000000000002</v>
      </c>
    </row>
    <row r="25" spans="1:7" x14ac:dyDescent="0.25">
      <c r="A25" s="95" t="s">
        <v>142</v>
      </c>
      <c r="B25" s="95" t="s">
        <v>723</v>
      </c>
      <c r="C25" s="95">
        <v>2023</v>
      </c>
      <c r="D25" s="95">
        <v>0</v>
      </c>
      <c r="E25" s="95">
        <v>620.58339999999998</v>
      </c>
      <c r="F25" s="95">
        <v>278</v>
      </c>
      <c r="G25" s="96">
        <v>0.73040000000000005</v>
      </c>
    </row>
    <row r="26" spans="1:7" x14ac:dyDescent="0.25">
      <c r="A26" s="95" t="s">
        <v>143</v>
      </c>
      <c r="B26" s="95" t="s">
        <v>724</v>
      </c>
      <c r="C26" s="95">
        <v>2015</v>
      </c>
      <c r="D26" s="95">
        <v>0</v>
      </c>
      <c r="E26" s="95">
        <v>297.18490000000003</v>
      </c>
      <c r="F26" s="95">
        <v>263</v>
      </c>
      <c r="G26" s="96">
        <v>0.88500000000000001</v>
      </c>
    </row>
    <row r="27" spans="1:7" x14ac:dyDescent="0.25">
      <c r="A27" s="95" t="s">
        <v>144</v>
      </c>
      <c r="B27" s="95" t="s">
        <v>725</v>
      </c>
      <c r="C27" s="95">
        <v>2021</v>
      </c>
      <c r="D27" s="95">
        <v>0</v>
      </c>
      <c r="E27" s="97">
        <v>1736.6042</v>
      </c>
      <c r="F27" s="97">
        <v>1403</v>
      </c>
      <c r="G27" s="96">
        <v>0.80789999999999995</v>
      </c>
    </row>
    <row r="28" spans="1:7" x14ac:dyDescent="0.25">
      <c r="A28" s="95" t="s">
        <v>151</v>
      </c>
      <c r="B28" s="95" t="s">
        <v>736</v>
      </c>
      <c r="C28" s="95">
        <v>2025</v>
      </c>
      <c r="D28" s="95">
        <v>0</v>
      </c>
      <c r="E28" s="97">
        <v>1543.7838999999999</v>
      </c>
      <c r="F28" s="95">
        <v>694</v>
      </c>
      <c r="G28" s="96">
        <v>0.44950000000000001</v>
      </c>
    </row>
    <row r="29" spans="1:7" x14ac:dyDescent="0.25">
      <c r="A29" s="95" t="s">
        <v>520</v>
      </c>
      <c r="B29" s="95" t="s">
        <v>750</v>
      </c>
      <c r="C29" s="95">
        <v>2023</v>
      </c>
      <c r="D29" s="95">
        <v>0</v>
      </c>
      <c r="E29" s="95">
        <v>44.167099999999998</v>
      </c>
      <c r="F29" s="95">
        <v>34</v>
      </c>
      <c r="G29" s="96">
        <v>0.76980000000000004</v>
      </c>
    </row>
    <row r="30" spans="1:7" x14ac:dyDescent="0.25">
      <c r="A30" s="95" t="s">
        <v>170</v>
      </c>
      <c r="B30" s="95" t="s">
        <v>758</v>
      </c>
      <c r="C30" s="95">
        <v>2025</v>
      </c>
      <c r="D30" s="95">
        <v>0</v>
      </c>
      <c r="E30" s="95">
        <v>46.297600000000003</v>
      </c>
      <c r="F30" s="95">
        <v>53.5</v>
      </c>
      <c r="G30" s="96">
        <v>1.1556</v>
      </c>
    </row>
    <row r="31" spans="1:7" x14ac:dyDescent="0.25">
      <c r="A31" s="95" t="s">
        <v>172</v>
      </c>
      <c r="B31" s="95" t="s">
        <v>761</v>
      </c>
      <c r="C31" s="95">
        <v>2025</v>
      </c>
      <c r="D31" s="95">
        <v>0</v>
      </c>
      <c r="E31" s="95">
        <v>77.082400000000007</v>
      </c>
      <c r="F31" s="95">
        <v>50</v>
      </c>
      <c r="G31" s="96">
        <v>0.64870000000000005</v>
      </c>
    </row>
    <row r="32" spans="1:7" x14ac:dyDescent="0.25">
      <c r="A32" s="95" t="s">
        <v>524</v>
      </c>
      <c r="B32" s="95" t="s">
        <v>762</v>
      </c>
      <c r="C32" s="95">
        <v>2015</v>
      </c>
      <c r="D32" s="95">
        <v>0</v>
      </c>
      <c r="E32" s="95">
        <v>122.3836</v>
      </c>
      <c r="F32" s="95">
        <v>72</v>
      </c>
      <c r="G32" s="96">
        <v>0.58830000000000005</v>
      </c>
    </row>
    <row r="33" spans="1:7" x14ac:dyDescent="0.25">
      <c r="A33" s="95" t="s">
        <v>174</v>
      </c>
      <c r="B33" s="95" t="s">
        <v>765</v>
      </c>
      <c r="C33" s="95">
        <v>2025</v>
      </c>
      <c r="D33" s="95">
        <v>0</v>
      </c>
      <c r="E33" s="97">
        <v>1577.0192999999999</v>
      </c>
      <c r="F33" s="95">
        <v>888.17</v>
      </c>
      <c r="G33" s="96">
        <v>0.56320000000000003</v>
      </c>
    </row>
    <row r="34" spans="1:7" x14ac:dyDescent="0.25">
      <c r="A34" s="95" t="s">
        <v>178</v>
      </c>
      <c r="B34" s="95" t="s">
        <v>769</v>
      </c>
      <c r="C34" s="95">
        <v>2023</v>
      </c>
      <c r="D34" s="95">
        <v>0</v>
      </c>
      <c r="E34" s="95">
        <v>238.65530000000001</v>
      </c>
      <c r="F34" s="95">
        <v>117</v>
      </c>
      <c r="G34" s="96">
        <v>0.49020000000000002</v>
      </c>
    </row>
    <row r="35" spans="1:7" x14ac:dyDescent="0.25">
      <c r="A35" s="95" t="s">
        <v>179</v>
      </c>
      <c r="B35" s="95" t="s">
        <v>770</v>
      </c>
      <c r="C35" s="95">
        <v>2020</v>
      </c>
      <c r="D35" s="95">
        <v>0</v>
      </c>
      <c r="E35" s="95">
        <v>70.546599999999998</v>
      </c>
      <c r="F35" s="95">
        <v>59</v>
      </c>
      <c r="G35" s="96">
        <v>0.83630000000000004</v>
      </c>
    </row>
    <row r="36" spans="1:7" x14ac:dyDescent="0.25">
      <c r="A36" s="95" t="s">
        <v>189</v>
      </c>
      <c r="B36" s="95" t="s">
        <v>785</v>
      </c>
      <c r="C36" s="95">
        <v>2020</v>
      </c>
      <c r="D36" s="95">
        <v>0</v>
      </c>
      <c r="E36" s="95">
        <v>862.28229999999996</v>
      </c>
      <c r="F36" s="95">
        <v>536.29</v>
      </c>
      <c r="G36" s="96">
        <v>0.62190000000000001</v>
      </c>
    </row>
    <row r="37" spans="1:7" x14ac:dyDescent="0.25">
      <c r="A37" s="95" t="s">
        <v>531</v>
      </c>
      <c r="B37" s="95" t="s">
        <v>786</v>
      </c>
      <c r="C37" s="95">
        <v>2024</v>
      </c>
      <c r="D37" s="95">
        <v>0</v>
      </c>
      <c r="E37" s="95">
        <v>130.98609999999999</v>
      </c>
      <c r="F37" s="95">
        <v>83</v>
      </c>
      <c r="G37" s="96">
        <v>0.63370000000000004</v>
      </c>
    </row>
    <row r="38" spans="1:7" x14ac:dyDescent="0.25">
      <c r="A38" s="95" t="s">
        <v>196</v>
      </c>
      <c r="B38" s="95" t="s">
        <v>793</v>
      </c>
      <c r="C38" s="95">
        <v>2015</v>
      </c>
      <c r="D38" s="95">
        <v>0</v>
      </c>
      <c r="E38" s="97">
        <v>5739.2909</v>
      </c>
      <c r="F38" s="97">
        <v>5320.31</v>
      </c>
      <c r="G38" s="96">
        <v>0.92700000000000005</v>
      </c>
    </row>
    <row r="39" spans="1:7" x14ac:dyDescent="0.25">
      <c r="A39" s="95" t="s">
        <v>201</v>
      </c>
      <c r="B39" s="95" t="s">
        <v>798</v>
      </c>
      <c r="C39" s="95">
        <v>2023</v>
      </c>
      <c r="D39" s="95">
        <v>0</v>
      </c>
      <c r="E39" s="97">
        <v>11001.0077</v>
      </c>
      <c r="F39" s="97">
        <v>13231</v>
      </c>
      <c r="G39" s="96">
        <v>1.2027000000000001</v>
      </c>
    </row>
    <row r="40" spans="1:7" x14ac:dyDescent="0.25">
      <c r="A40" s="95" t="s">
        <v>202</v>
      </c>
      <c r="B40" s="95" t="s">
        <v>799</v>
      </c>
      <c r="C40" s="95">
        <v>2015</v>
      </c>
      <c r="D40" s="95">
        <v>0</v>
      </c>
      <c r="E40" s="97">
        <v>2209.9431</v>
      </c>
      <c r="F40" s="97">
        <v>1757</v>
      </c>
      <c r="G40" s="96">
        <v>0.79500000000000004</v>
      </c>
    </row>
    <row r="41" spans="1:7" x14ac:dyDescent="0.25">
      <c r="A41" s="95" t="s">
        <v>203</v>
      </c>
      <c r="B41" s="95" t="s">
        <v>800</v>
      </c>
      <c r="C41" s="95">
        <v>2023</v>
      </c>
      <c r="D41" s="95">
        <v>0</v>
      </c>
      <c r="E41" s="97">
        <v>1025.441</v>
      </c>
      <c r="F41" s="95">
        <v>742</v>
      </c>
      <c r="G41" s="96">
        <v>0.72360000000000002</v>
      </c>
    </row>
    <row r="42" spans="1:7" x14ac:dyDescent="0.25">
      <c r="A42" s="95" t="s">
        <v>204</v>
      </c>
      <c r="B42" s="95" t="s">
        <v>1225</v>
      </c>
      <c r="C42" s="95">
        <v>2023</v>
      </c>
      <c r="D42" s="95">
        <v>0</v>
      </c>
      <c r="E42" s="97">
        <v>1281.1721</v>
      </c>
      <c r="F42" s="97">
        <v>1327</v>
      </c>
      <c r="G42" s="96">
        <v>1.0358000000000001</v>
      </c>
    </row>
    <row r="43" spans="1:7" x14ac:dyDescent="0.25">
      <c r="A43" s="95" t="s">
        <v>1285</v>
      </c>
      <c r="B43" s="95" t="s">
        <v>802</v>
      </c>
      <c r="C43" s="95">
        <v>2015</v>
      </c>
      <c r="D43" s="95">
        <v>0</v>
      </c>
      <c r="E43" s="95">
        <v>971.85299999999995</v>
      </c>
      <c r="F43" s="95">
        <v>939</v>
      </c>
      <c r="G43" s="96">
        <v>0.96619999999999995</v>
      </c>
    </row>
    <row r="44" spans="1:7" x14ac:dyDescent="0.25">
      <c r="A44" s="95" t="s">
        <v>1286</v>
      </c>
      <c r="B44" s="95" t="s">
        <v>1184</v>
      </c>
      <c r="C44" s="95">
        <v>2015</v>
      </c>
      <c r="D44" s="95">
        <v>0</v>
      </c>
      <c r="E44" s="95">
        <v>237.05449999999999</v>
      </c>
      <c r="F44" s="95">
        <v>233</v>
      </c>
      <c r="G44" s="96">
        <v>0.9829</v>
      </c>
    </row>
    <row r="45" spans="1:7" x14ac:dyDescent="0.25">
      <c r="A45" s="95" t="s">
        <v>207</v>
      </c>
      <c r="B45" s="95" t="s">
        <v>804</v>
      </c>
      <c r="C45" s="95">
        <v>2025</v>
      </c>
      <c r="D45" s="95">
        <v>0</v>
      </c>
      <c r="E45" s="95">
        <v>389.0249</v>
      </c>
      <c r="F45" s="95">
        <v>356</v>
      </c>
      <c r="G45" s="96">
        <v>0.91510000000000002</v>
      </c>
    </row>
    <row r="46" spans="1:7" x14ac:dyDescent="0.25">
      <c r="A46" s="95" t="s">
        <v>208</v>
      </c>
      <c r="B46" s="95" t="s">
        <v>805</v>
      </c>
      <c r="C46" s="95">
        <v>2024</v>
      </c>
      <c r="D46" s="95">
        <v>0</v>
      </c>
      <c r="E46" s="95">
        <v>306.20650000000001</v>
      </c>
      <c r="F46" s="95">
        <v>333</v>
      </c>
      <c r="G46" s="96">
        <v>1.0874999999999999</v>
      </c>
    </row>
    <row r="47" spans="1:7" x14ac:dyDescent="0.25">
      <c r="A47" s="95" t="s">
        <v>210</v>
      </c>
      <c r="B47" s="95" t="s">
        <v>1226</v>
      </c>
      <c r="C47" s="95">
        <v>2015</v>
      </c>
      <c r="D47" s="95">
        <v>0</v>
      </c>
      <c r="E47" s="95">
        <v>583.70150000000001</v>
      </c>
      <c r="F47" s="95">
        <v>562</v>
      </c>
      <c r="G47" s="96">
        <v>0.96279999999999999</v>
      </c>
    </row>
    <row r="48" spans="1:7" x14ac:dyDescent="0.25">
      <c r="A48" s="95" t="s">
        <v>1287</v>
      </c>
      <c r="B48" s="95" t="s">
        <v>808</v>
      </c>
      <c r="C48" s="95">
        <v>2015</v>
      </c>
      <c r="D48" s="95">
        <v>107</v>
      </c>
      <c r="E48" s="95">
        <v>71.288899999999998</v>
      </c>
      <c r="F48" s="95">
        <v>73</v>
      </c>
      <c r="G48" s="96">
        <v>1.024</v>
      </c>
    </row>
    <row r="49" spans="1:7" x14ac:dyDescent="0.25">
      <c r="A49" s="95" t="s">
        <v>213</v>
      </c>
      <c r="B49" s="95" t="s">
        <v>810</v>
      </c>
      <c r="C49" s="95">
        <v>2025</v>
      </c>
      <c r="D49" s="95">
        <v>0</v>
      </c>
      <c r="E49" s="95">
        <v>354.23820000000001</v>
      </c>
      <c r="F49" s="95">
        <v>319</v>
      </c>
      <c r="G49" s="96">
        <v>0.90049999999999997</v>
      </c>
    </row>
    <row r="50" spans="1:7" x14ac:dyDescent="0.25">
      <c r="A50" s="95" t="s">
        <v>214</v>
      </c>
      <c r="B50" s="95" t="s">
        <v>1185</v>
      </c>
      <c r="C50" s="95">
        <v>2015</v>
      </c>
      <c r="D50" s="95">
        <v>697</v>
      </c>
      <c r="E50" s="95">
        <v>501.1721</v>
      </c>
      <c r="F50" s="95">
        <v>501</v>
      </c>
      <c r="G50" s="96">
        <v>0.99970000000000003</v>
      </c>
    </row>
    <row r="51" spans="1:7" x14ac:dyDescent="0.25">
      <c r="A51" s="95" t="s">
        <v>215</v>
      </c>
      <c r="B51" s="95" t="s">
        <v>812</v>
      </c>
      <c r="C51" s="95">
        <v>2018</v>
      </c>
      <c r="D51" s="95">
        <v>827</v>
      </c>
      <c r="E51" s="95">
        <v>387.70609999999999</v>
      </c>
      <c r="F51" s="95">
        <v>381</v>
      </c>
      <c r="G51" s="96">
        <v>0.98270000000000002</v>
      </c>
    </row>
    <row r="52" spans="1:7" x14ac:dyDescent="0.25">
      <c r="A52" s="95" t="s">
        <v>217</v>
      </c>
      <c r="B52" s="95" t="s">
        <v>1227</v>
      </c>
      <c r="C52" s="95">
        <v>2022</v>
      </c>
      <c r="D52" s="95">
        <v>0</v>
      </c>
      <c r="E52" s="97">
        <v>1417.8071</v>
      </c>
      <c r="F52" s="97">
        <v>1220</v>
      </c>
      <c r="G52" s="96">
        <v>0.86050000000000004</v>
      </c>
    </row>
    <row r="53" spans="1:7" x14ac:dyDescent="0.25">
      <c r="A53" s="95" t="s">
        <v>218</v>
      </c>
      <c r="B53" s="95" t="s">
        <v>815</v>
      </c>
      <c r="C53" s="95">
        <v>2015</v>
      </c>
      <c r="D53" s="95">
        <v>162</v>
      </c>
      <c r="E53" s="95">
        <v>166.32040000000001</v>
      </c>
      <c r="F53" s="95">
        <v>162.5</v>
      </c>
      <c r="G53" s="96">
        <v>0.97699999999999998</v>
      </c>
    </row>
    <row r="54" spans="1:7" x14ac:dyDescent="0.25">
      <c r="A54" s="95" t="s">
        <v>1288</v>
      </c>
      <c r="B54" s="95" t="s">
        <v>816</v>
      </c>
      <c r="C54" s="95">
        <v>2025</v>
      </c>
      <c r="D54" s="95">
        <v>0</v>
      </c>
      <c r="E54" s="95">
        <v>824.84439999999995</v>
      </c>
      <c r="F54" s="95">
        <v>710.19</v>
      </c>
      <c r="G54" s="96">
        <v>0.86099999999999999</v>
      </c>
    </row>
    <row r="55" spans="1:7" x14ac:dyDescent="0.25">
      <c r="A55" s="95" t="s">
        <v>222</v>
      </c>
      <c r="B55" s="95" t="s">
        <v>819</v>
      </c>
      <c r="C55" s="95">
        <v>2017</v>
      </c>
      <c r="D55" s="95">
        <v>0</v>
      </c>
      <c r="E55" s="95">
        <v>111.4563</v>
      </c>
      <c r="F55" s="95">
        <v>111</v>
      </c>
      <c r="G55" s="96">
        <v>0.99590000000000001</v>
      </c>
    </row>
    <row r="56" spans="1:7" x14ac:dyDescent="0.25">
      <c r="A56" s="95" t="s">
        <v>1243</v>
      </c>
      <c r="B56" s="95" t="s">
        <v>1246</v>
      </c>
      <c r="C56" s="95">
        <v>2021</v>
      </c>
      <c r="D56" s="95">
        <v>0</v>
      </c>
      <c r="E56" s="95">
        <v>69.801000000000002</v>
      </c>
      <c r="F56" s="95">
        <v>64</v>
      </c>
      <c r="G56" s="96">
        <v>0.91690000000000005</v>
      </c>
    </row>
    <row r="57" spans="1:7" x14ac:dyDescent="0.25">
      <c r="A57" s="95" t="s">
        <v>534</v>
      </c>
      <c r="B57" s="95" t="s">
        <v>848</v>
      </c>
      <c r="C57" s="95">
        <v>2025</v>
      </c>
      <c r="D57" s="95">
        <v>0</v>
      </c>
      <c r="E57" s="95">
        <v>108.952</v>
      </c>
      <c r="F57" s="95">
        <v>70</v>
      </c>
      <c r="G57" s="96">
        <v>0.64249999999999996</v>
      </c>
    </row>
    <row r="58" spans="1:7" x14ac:dyDescent="0.25">
      <c r="A58" s="95" t="s">
        <v>535</v>
      </c>
      <c r="B58" s="95" t="s">
        <v>850</v>
      </c>
      <c r="C58" s="95">
        <v>2024</v>
      </c>
      <c r="D58" s="95">
        <v>0</v>
      </c>
      <c r="E58" s="95">
        <v>593.15279999999996</v>
      </c>
      <c r="F58" s="95">
        <v>357</v>
      </c>
      <c r="G58" s="96">
        <v>0.60189999999999999</v>
      </c>
    </row>
    <row r="59" spans="1:7" x14ac:dyDescent="0.25">
      <c r="A59" s="95" t="s">
        <v>261</v>
      </c>
      <c r="B59" s="95" t="s">
        <v>862</v>
      </c>
      <c r="C59" s="95">
        <v>2020</v>
      </c>
      <c r="D59" s="95">
        <v>0</v>
      </c>
      <c r="E59" s="95">
        <v>359.00049999999999</v>
      </c>
      <c r="F59" s="95">
        <v>297</v>
      </c>
      <c r="G59" s="96">
        <v>0.82730000000000004</v>
      </c>
    </row>
    <row r="60" spans="1:7" x14ac:dyDescent="0.25">
      <c r="A60" s="95" t="s">
        <v>281</v>
      </c>
      <c r="B60" s="95" t="s">
        <v>884</v>
      </c>
      <c r="C60" s="95">
        <v>2015</v>
      </c>
      <c r="D60" s="95">
        <v>0</v>
      </c>
      <c r="E60" s="95">
        <v>158.38290000000001</v>
      </c>
      <c r="F60" s="95">
        <v>108</v>
      </c>
      <c r="G60" s="96">
        <v>0.68189999999999995</v>
      </c>
    </row>
    <row r="61" spans="1:7" x14ac:dyDescent="0.25">
      <c r="A61" s="95" t="s">
        <v>295</v>
      </c>
      <c r="B61" s="95" t="s">
        <v>898</v>
      </c>
      <c r="C61" s="95">
        <v>2020</v>
      </c>
      <c r="D61" s="95">
        <v>0</v>
      </c>
      <c r="E61" s="97">
        <v>1019.8288</v>
      </c>
      <c r="F61" s="95">
        <v>719</v>
      </c>
      <c r="G61" s="96">
        <v>0.70499999999999996</v>
      </c>
    </row>
    <row r="62" spans="1:7" x14ac:dyDescent="0.25">
      <c r="A62" s="95" t="s">
        <v>305</v>
      </c>
      <c r="B62" s="95" t="s">
        <v>913</v>
      </c>
      <c r="C62" s="95">
        <v>2015</v>
      </c>
      <c r="D62" s="95">
        <v>0</v>
      </c>
      <c r="E62" s="95">
        <v>557.32410000000004</v>
      </c>
      <c r="F62" s="95">
        <v>427</v>
      </c>
      <c r="G62" s="96">
        <v>0.76619999999999999</v>
      </c>
    </row>
    <row r="63" spans="1:7" x14ac:dyDescent="0.25">
      <c r="A63" s="95" t="s">
        <v>308</v>
      </c>
      <c r="B63" s="95" t="s">
        <v>916</v>
      </c>
      <c r="C63" s="95">
        <v>2019</v>
      </c>
      <c r="D63" s="95">
        <v>0</v>
      </c>
      <c r="E63" s="95">
        <v>636.04399999999998</v>
      </c>
      <c r="F63" s="95">
        <v>452</v>
      </c>
      <c r="G63" s="96">
        <v>0.71060000000000001</v>
      </c>
    </row>
    <row r="64" spans="1:7" x14ac:dyDescent="0.25">
      <c r="A64" s="95" t="s">
        <v>309</v>
      </c>
      <c r="B64" s="95" t="s">
        <v>917</v>
      </c>
      <c r="C64" s="95">
        <v>2015</v>
      </c>
      <c r="D64" s="95">
        <v>0</v>
      </c>
      <c r="E64" s="95">
        <v>269.79669999999999</v>
      </c>
      <c r="F64" s="95">
        <v>193</v>
      </c>
      <c r="G64" s="96">
        <v>0.71540000000000004</v>
      </c>
    </row>
    <row r="65" spans="1:7" x14ac:dyDescent="0.25">
      <c r="A65" s="95" t="s">
        <v>310</v>
      </c>
      <c r="B65" s="95" t="s">
        <v>918</v>
      </c>
      <c r="C65" s="95">
        <v>2019</v>
      </c>
      <c r="D65" s="95">
        <v>0</v>
      </c>
      <c r="E65" s="97">
        <v>1196.2025000000001</v>
      </c>
      <c r="F65" s="95">
        <v>915.57</v>
      </c>
      <c r="G65" s="96">
        <v>0.76539999999999997</v>
      </c>
    </row>
    <row r="66" spans="1:7" x14ac:dyDescent="0.25">
      <c r="A66" s="95" t="s">
        <v>326</v>
      </c>
      <c r="B66" s="95" t="s">
        <v>935</v>
      </c>
      <c r="C66" s="95">
        <v>2025</v>
      </c>
      <c r="D66" s="95">
        <v>0</v>
      </c>
      <c r="E66" s="95">
        <v>121.5317</v>
      </c>
      <c r="F66" s="95">
        <v>75</v>
      </c>
      <c r="G66" s="96">
        <v>0.61709999999999998</v>
      </c>
    </row>
    <row r="67" spans="1:7" x14ac:dyDescent="0.25">
      <c r="A67" s="95" t="s">
        <v>332</v>
      </c>
      <c r="B67" s="95" t="s">
        <v>942</v>
      </c>
      <c r="C67" s="95">
        <v>2015</v>
      </c>
      <c r="D67" s="95">
        <v>0</v>
      </c>
      <c r="E67" s="95">
        <v>114.5367</v>
      </c>
      <c r="F67" s="95">
        <v>99</v>
      </c>
      <c r="G67" s="96">
        <v>0.86439999999999995</v>
      </c>
    </row>
    <row r="68" spans="1:7" x14ac:dyDescent="0.25">
      <c r="A68" s="95" t="s">
        <v>333</v>
      </c>
      <c r="B68" s="95" t="s">
        <v>943</v>
      </c>
      <c r="C68" s="95">
        <v>2016</v>
      </c>
      <c r="D68" s="95">
        <v>0</v>
      </c>
      <c r="E68" s="95">
        <v>236.0343</v>
      </c>
      <c r="F68" s="95">
        <v>228</v>
      </c>
      <c r="G68" s="96">
        <v>0.96599999999999997</v>
      </c>
    </row>
    <row r="69" spans="1:7" x14ac:dyDescent="0.25">
      <c r="A69" s="95" t="s">
        <v>334</v>
      </c>
      <c r="B69" s="95" t="s">
        <v>944</v>
      </c>
      <c r="C69" s="95">
        <v>2023</v>
      </c>
      <c r="D69" s="95">
        <v>0</v>
      </c>
      <c r="E69" s="95">
        <v>553.53020000000004</v>
      </c>
      <c r="F69" s="95">
        <v>610.5</v>
      </c>
      <c r="G69" s="96">
        <v>1.1029</v>
      </c>
    </row>
    <row r="70" spans="1:7" x14ac:dyDescent="0.25">
      <c r="A70" s="95" t="s">
        <v>545</v>
      </c>
      <c r="B70" s="95" t="s">
        <v>945</v>
      </c>
      <c r="C70" s="95">
        <v>2023</v>
      </c>
      <c r="D70" s="95">
        <v>0</v>
      </c>
      <c r="E70" s="95">
        <v>134.19210000000001</v>
      </c>
      <c r="F70" s="95">
        <v>61</v>
      </c>
      <c r="G70" s="96">
        <v>0.4546</v>
      </c>
    </row>
    <row r="71" spans="1:7" x14ac:dyDescent="0.25">
      <c r="A71" s="95" t="s">
        <v>336</v>
      </c>
      <c r="B71" s="95" t="s">
        <v>947</v>
      </c>
      <c r="C71" s="95">
        <v>2015</v>
      </c>
      <c r="D71" s="95">
        <v>0</v>
      </c>
      <c r="E71" s="95">
        <v>624.83450000000005</v>
      </c>
      <c r="F71" s="95">
        <v>436</v>
      </c>
      <c r="G71" s="96">
        <v>0.69779999999999998</v>
      </c>
    </row>
    <row r="72" spans="1:7" x14ac:dyDescent="0.25">
      <c r="A72" s="95" t="s">
        <v>338</v>
      </c>
      <c r="B72" s="95" t="s">
        <v>949</v>
      </c>
      <c r="C72" s="95">
        <v>2015</v>
      </c>
      <c r="D72" s="95">
        <v>0</v>
      </c>
      <c r="E72" s="97">
        <v>1031.4159</v>
      </c>
      <c r="F72" s="95">
        <v>802.5</v>
      </c>
      <c r="G72" s="96">
        <v>0.77810000000000001</v>
      </c>
    </row>
    <row r="73" spans="1:7" x14ac:dyDescent="0.25">
      <c r="A73" s="95" t="s">
        <v>547</v>
      </c>
      <c r="B73" s="95" t="s">
        <v>956</v>
      </c>
      <c r="C73" s="95">
        <v>2015</v>
      </c>
      <c r="D73" s="95">
        <v>0</v>
      </c>
      <c r="E73" s="95">
        <v>185.6454</v>
      </c>
      <c r="F73" s="95">
        <v>142</v>
      </c>
      <c r="G73" s="96">
        <v>0.76490000000000002</v>
      </c>
    </row>
    <row r="74" spans="1:7" x14ac:dyDescent="0.25">
      <c r="A74" s="95" t="s">
        <v>356</v>
      </c>
      <c r="B74" s="95" t="s">
        <v>971</v>
      </c>
      <c r="C74" s="95">
        <v>2023</v>
      </c>
      <c r="D74" s="95">
        <v>0</v>
      </c>
      <c r="E74" s="95">
        <v>296.33580000000001</v>
      </c>
      <c r="F74" s="95">
        <v>313.2</v>
      </c>
      <c r="G74" s="96">
        <v>1.0569</v>
      </c>
    </row>
    <row r="75" spans="1:7" x14ac:dyDescent="0.25">
      <c r="A75" s="95" t="s">
        <v>358</v>
      </c>
      <c r="B75" s="95" t="s">
        <v>973</v>
      </c>
      <c r="C75" s="95">
        <v>2015</v>
      </c>
      <c r="D75" s="95">
        <v>0</v>
      </c>
      <c r="E75" s="95">
        <v>330.36939999999998</v>
      </c>
      <c r="F75" s="95">
        <v>316</v>
      </c>
      <c r="G75" s="96">
        <v>0.95650000000000002</v>
      </c>
    </row>
    <row r="76" spans="1:7" x14ac:dyDescent="0.25">
      <c r="A76" s="95" t="s">
        <v>1289</v>
      </c>
      <c r="B76" s="95" t="s">
        <v>976</v>
      </c>
      <c r="C76" s="95">
        <v>2024</v>
      </c>
      <c r="D76" s="95">
        <v>0</v>
      </c>
      <c r="E76" s="95">
        <v>42.212899999999998</v>
      </c>
      <c r="F76" s="95">
        <v>21</v>
      </c>
      <c r="G76" s="96">
        <v>0.4975</v>
      </c>
    </row>
    <row r="77" spans="1:7" x14ac:dyDescent="0.25">
      <c r="A77" s="95" t="s">
        <v>365</v>
      </c>
      <c r="B77" s="95" t="s">
        <v>981</v>
      </c>
      <c r="C77" s="95">
        <v>2023</v>
      </c>
      <c r="D77" s="95">
        <v>0</v>
      </c>
      <c r="E77" s="95">
        <v>469.28910000000002</v>
      </c>
      <c r="F77" s="95">
        <v>183.6</v>
      </c>
      <c r="G77" s="96">
        <v>0.39119999999999999</v>
      </c>
    </row>
    <row r="78" spans="1:7" x14ac:dyDescent="0.25">
      <c r="A78" s="95" t="s">
        <v>552</v>
      </c>
      <c r="B78" s="95" t="s">
        <v>994</v>
      </c>
      <c r="C78" s="95">
        <v>2016</v>
      </c>
      <c r="D78" s="95">
        <v>0</v>
      </c>
      <c r="E78" s="95">
        <v>71.553299999999993</v>
      </c>
      <c r="F78" s="95">
        <v>46</v>
      </c>
      <c r="G78" s="96">
        <v>0.64290000000000003</v>
      </c>
    </row>
    <row r="79" spans="1:7" x14ac:dyDescent="0.25">
      <c r="A79" s="95" t="s">
        <v>381</v>
      </c>
      <c r="B79" s="95" t="s">
        <v>999</v>
      </c>
      <c r="C79" s="95">
        <v>2018</v>
      </c>
      <c r="D79" s="95">
        <v>0</v>
      </c>
      <c r="E79" s="97">
        <v>1368.8913</v>
      </c>
      <c r="F79" s="97">
        <v>1034.47</v>
      </c>
      <c r="G79" s="96">
        <v>0.75570000000000004</v>
      </c>
    </row>
    <row r="80" spans="1:7" x14ac:dyDescent="0.25">
      <c r="A80" s="95" t="s">
        <v>553</v>
      </c>
      <c r="B80" s="95" t="s">
        <v>1000</v>
      </c>
      <c r="C80" s="95">
        <v>2025</v>
      </c>
      <c r="D80" s="95">
        <v>0</v>
      </c>
      <c r="E80" s="95">
        <v>128.12459999999999</v>
      </c>
      <c r="F80" s="95">
        <v>103</v>
      </c>
      <c r="G80" s="96">
        <v>0.80389999999999995</v>
      </c>
    </row>
    <row r="81" spans="1:7" x14ac:dyDescent="0.25">
      <c r="A81" s="95" t="s">
        <v>554</v>
      </c>
      <c r="B81" s="95" t="s">
        <v>1001</v>
      </c>
      <c r="C81" s="95">
        <v>2018</v>
      </c>
      <c r="D81" s="95">
        <v>0</v>
      </c>
      <c r="E81" s="95">
        <v>115.9323</v>
      </c>
      <c r="F81" s="95">
        <v>79</v>
      </c>
      <c r="G81" s="96">
        <v>0.68140000000000001</v>
      </c>
    </row>
    <row r="82" spans="1:7" x14ac:dyDescent="0.25">
      <c r="A82" s="95" t="s">
        <v>390</v>
      </c>
      <c r="B82" s="95" t="s">
        <v>1011</v>
      </c>
      <c r="C82" s="95">
        <v>2015</v>
      </c>
      <c r="D82" s="95">
        <v>0</v>
      </c>
      <c r="E82" s="95">
        <v>485.2002</v>
      </c>
      <c r="F82" s="95">
        <v>369</v>
      </c>
      <c r="G82" s="96">
        <v>0.76049999999999995</v>
      </c>
    </row>
    <row r="83" spans="1:7" x14ac:dyDescent="0.25">
      <c r="A83" s="95" t="s">
        <v>396</v>
      </c>
      <c r="B83" s="95" t="s">
        <v>1017</v>
      </c>
      <c r="C83" s="95">
        <v>2022</v>
      </c>
      <c r="D83" s="95">
        <v>0</v>
      </c>
      <c r="E83" s="97">
        <v>13648.900299999999</v>
      </c>
      <c r="F83" s="97">
        <v>9163.18</v>
      </c>
      <c r="G83" s="96">
        <v>0.67130000000000001</v>
      </c>
    </row>
    <row r="84" spans="1:7" x14ac:dyDescent="0.25">
      <c r="A84" s="95" t="s">
        <v>397</v>
      </c>
      <c r="B84" s="95" t="s">
        <v>1018</v>
      </c>
      <c r="C84" s="95">
        <v>2023</v>
      </c>
      <c r="D84" s="95">
        <v>0</v>
      </c>
      <c r="E84" s="97">
        <v>7411.6949000000004</v>
      </c>
      <c r="F84" s="97">
        <v>9064.06</v>
      </c>
      <c r="G84" s="96">
        <v>1.2229000000000001</v>
      </c>
    </row>
    <row r="85" spans="1:7" x14ac:dyDescent="0.25">
      <c r="A85" s="95" t="s">
        <v>408</v>
      </c>
      <c r="B85" s="95" t="s">
        <v>1029</v>
      </c>
      <c r="C85" s="95">
        <v>2015</v>
      </c>
      <c r="D85" s="95">
        <v>950</v>
      </c>
      <c r="E85" s="97">
        <v>1154.0519999999999</v>
      </c>
      <c r="F85" s="95">
        <v>932.33</v>
      </c>
      <c r="G85" s="96">
        <v>0.80789999999999995</v>
      </c>
    </row>
    <row r="86" spans="1:7" x14ac:dyDescent="0.25">
      <c r="A86" s="95" t="s">
        <v>409</v>
      </c>
      <c r="B86" s="95" t="s">
        <v>1030</v>
      </c>
      <c r="C86" s="95">
        <v>2015</v>
      </c>
      <c r="D86" s="95">
        <v>0</v>
      </c>
      <c r="E86" s="97">
        <v>2308.2413999999999</v>
      </c>
      <c r="F86" s="97">
        <v>2234.4</v>
      </c>
      <c r="G86" s="96">
        <v>0.96799999999999997</v>
      </c>
    </row>
    <row r="87" spans="1:7" x14ac:dyDescent="0.25">
      <c r="A87" s="95" t="s">
        <v>412</v>
      </c>
      <c r="B87" s="95" t="s">
        <v>1033</v>
      </c>
      <c r="C87" s="95">
        <v>2023</v>
      </c>
      <c r="D87" s="95">
        <v>0</v>
      </c>
      <c r="E87" s="97">
        <v>2216.6014</v>
      </c>
      <c r="F87" s="97">
        <v>2804.52</v>
      </c>
      <c r="G87" s="96">
        <v>1.2652000000000001</v>
      </c>
    </row>
    <row r="88" spans="1:7" x14ac:dyDescent="0.25">
      <c r="A88" s="95" t="s">
        <v>413</v>
      </c>
      <c r="B88" s="95" t="s">
        <v>1034</v>
      </c>
      <c r="C88" s="95">
        <v>2023</v>
      </c>
      <c r="D88" s="95">
        <v>0</v>
      </c>
      <c r="E88" s="97">
        <v>5205.2244000000001</v>
      </c>
      <c r="F88" s="97">
        <v>5981.48</v>
      </c>
      <c r="G88" s="96">
        <v>1.1491</v>
      </c>
    </row>
    <row r="89" spans="1:7" x14ac:dyDescent="0.25">
      <c r="A89" s="95" t="s">
        <v>414</v>
      </c>
      <c r="B89" s="95" t="s">
        <v>1035</v>
      </c>
      <c r="C89" s="95">
        <v>2015</v>
      </c>
      <c r="D89" s="95">
        <v>0</v>
      </c>
      <c r="E89" s="97">
        <v>5458.4944999999998</v>
      </c>
      <c r="F89" s="97">
        <v>5484.01</v>
      </c>
      <c r="G89" s="96">
        <v>1.0046999999999999</v>
      </c>
    </row>
    <row r="90" spans="1:7" x14ac:dyDescent="0.25">
      <c r="A90" s="95" t="s">
        <v>415</v>
      </c>
      <c r="B90" s="95" t="s">
        <v>1036</v>
      </c>
      <c r="C90" s="95">
        <v>2017</v>
      </c>
      <c r="D90" s="97">
        <v>2400</v>
      </c>
      <c r="E90" s="97">
        <v>2545.5794999999998</v>
      </c>
      <c r="F90" s="97">
        <v>1930.4</v>
      </c>
      <c r="G90" s="96">
        <v>0.75829999999999997</v>
      </c>
    </row>
    <row r="91" spans="1:7" x14ac:dyDescent="0.25">
      <c r="A91" s="95" t="s">
        <v>418</v>
      </c>
      <c r="B91" s="95" t="s">
        <v>1039</v>
      </c>
      <c r="C91" s="95">
        <v>2017</v>
      </c>
      <c r="D91" s="95">
        <v>0</v>
      </c>
      <c r="E91" s="97">
        <v>1814.7094999999999</v>
      </c>
      <c r="F91" s="97">
        <v>1168.4100000000001</v>
      </c>
      <c r="G91" s="96">
        <v>0.64390000000000003</v>
      </c>
    </row>
    <row r="92" spans="1:7" x14ac:dyDescent="0.25">
      <c r="A92" s="95" t="s">
        <v>1260</v>
      </c>
      <c r="B92" s="95" t="s">
        <v>1261</v>
      </c>
      <c r="C92" s="95">
        <v>2025</v>
      </c>
      <c r="D92" s="95">
        <v>200</v>
      </c>
      <c r="E92" s="95">
        <v>130.53129999999999</v>
      </c>
      <c r="F92" s="95">
        <v>124</v>
      </c>
      <c r="G92" s="169">
        <v>0.95</v>
      </c>
    </row>
    <row r="93" spans="1:7" x14ac:dyDescent="0.25">
      <c r="A93" s="95" t="s">
        <v>420</v>
      </c>
      <c r="B93" s="95" t="s">
        <v>1042</v>
      </c>
      <c r="C93" s="95">
        <v>2015</v>
      </c>
      <c r="D93" s="95">
        <v>0</v>
      </c>
      <c r="E93" s="95">
        <v>67.465699999999998</v>
      </c>
      <c r="F93" s="95">
        <v>45</v>
      </c>
      <c r="G93" s="96">
        <v>0.66700000000000004</v>
      </c>
    </row>
    <row r="94" spans="1:7" x14ac:dyDescent="0.25">
      <c r="A94" s="95" t="s">
        <v>1290</v>
      </c>
      <c r="B94" s="95" t="s">
        <v>1044</v>
      </c>
      <c r="C94" s="95">
        <v>2019</v>
      </c>
      <c r="D94" s="95">
        <v>0</v>
      </c>
      <c r="E94" s="95">
        <v>43.0779</v>
      </c>
      <c r="F94" s="95">
        <v>26</v>
      </c>
      <c r="G94" s="96">
        <v>0.60360000000000003</v>
      </c>
    </row>
    <row r="95" spans="1:7" x14ac:dyDescent="0.25">
      <c r="A95" s="95" t="s">
        <v>422</v>
      </c>
      <c r="B95" s="95" t="s">
        <v>1046</v>
      </c>
      <c r="C95" s="95">
        <v>2015</v>
      </c>
      <c r="D95" s="95">
        <v>0</v>
      </c>
      <c r="E95" s="95">
        <v>293.77330000000001</v>
      </c>
      <c r="F95" s="95">
        <v>192</v>
      </c>
      <c r="G95" s="96">
        <v>0.65359999999999996</v>
      </c>
    </row>
    <row r="96" spans="1:7" x14ac:dyDescent="0.25">
      <c r="A96" s="95" t="s">
        <v>427</v>
      </c>
      <c r="B96" s="95" t="s">
        <v>1051</v>
      </c>
      <c r="C96" s="95">
        <v>2016</v>
      </c>
      <c r="D96" s="95">
        <v>0</v>
      </c>
      <c r="E96" s="95">
        <v>608.99590000000001</v>
      </c>
      <c r="F96" s="95">
        <v>366</v>
      </c>
      <c r="G96" s="96">
        <v>0.60099999999999998</v>
      </c>
    </row>
    <row r="97" spans="1:7" x14ac:dyDescent="0.25">
      <c r="A97" s="95" t="s">
        <v>429</v>
      </c>
      <c r="B97" s="95" t="s">
        <v>1053</v>
      </c>
      <c r="C97" s="95">
        <v>2015</v>
      </c>
      <c r="D97" s="95">
        <v>0</v>
      </c>
      <c r="E97" s="95">
        <v>327.8057</v>
      </c>
      <c r="F97" s="95">
        <v>258</v>
      </c>
      <c r="G97" s="96">
        <v>0.78710000000000002</v>
      </c>
    </row>
    <row r="98" spans="1:7" x14ac:dyDescent="0.25">
      <c r="A98" s="95" t="s">
        <v>430</v>
      </c>
      <c r="B98" s="95" t="s">
        <v>1054</v>
      </c>
      <c r="C98" s="95">
        <v>2019</v>
      </c>
      <c r="D98" s="95">
        <v>0</v>
      </c>
      <c r="E98" s="97">
        <v>3047.4850999999999</v>
      </c>
      <c r="F98" s="97">
        <v>2178.2600000000002</v>
      </c>
      <c r="G98" s="96">
        <v>0.71479999999999999</v>
      </c>
    </row>
    <row r="99" spans="1:7" x14ac:dyDescent="0.25">
      <c r="A99" s="95" t="s">
        <v>433</v>
      </c>
      <c r="B99" s="95" t="s">
        <v>1058</v>
      </c>
      <c r="C99" s="95">
        <v>2016</v>
      </c>
      <c r="D99" s="95">
        <v>0</v>
      </c>
      <c r="E99" s="95">
        <v>259.29160000000002</v>
      </c>
      <c r="F99" s="95">
        <v>197</v>
      </c>
      <c r="G99" s="96">
        <v>0.75980000000000003</v>
      </c>
    </row>
    <row r="100" spans="1:7" x14ac:dyDescent="0.25">
      <c r="A100" s="95" t="s">
        <v>444</v>
      </c>
      <c r="B100" s="95" t="s">
        <v>1069</v>
      </c>
      <c r="C100" s="95">
        <v>2025</v>
      </c>
      <c r="D100" s="95">
        <v>0</v>
      </c>
      <c r="E100" s="95">
        <v>366.95150000000001</v>
      </c>
      <c r="F100" s="95">
        <v>209.5</v>
      </c>
      <c r="G100" s="96">
        <v>0.57089999999999996</v>
      </c>
    </row>
    <row r="101" spans="1:7" x14ac:dyDescent="0.25">
      <c r="A101" s="95" t="s">
        <v>449</v>
      </c>
      <c r="B101" s="95" t="s">
        <v>1074</v>
      </c>
      <c r="C101" s="95">
        <v>2025</v>
      </c>
      <c r="D101" s="95">
        <v>0</v>
      </c>
      <c r="E101" s="95">
        <v>563.32370000000003</v>
      </c>
      <c r="F101" s="95">
        <v>429</v>
      </c>
      <c r="G101" s="96">
        <v>0.76160000000000005</v>
      </c>
    </row>
    <row r="102" spans="1:7" x14ac:dyDescent="0.25">
      <c r="A102" s="95" t="s">
        <v>565</v>
      </c>
      <c r="B102" s="95" t="s">
        <v>1083</v>
      </c>
      <c r="C102" s="95">
        <v>2016</v>
      </c>
      <c r="D102" s="95">
        <v>0</v>
      </c>
      <c r="E102" s="95">
        <v>123.4862</v>
      </c>
      <c r="F102" s="95">
        <v>92</v>
      </c>
      <c r="G102" s="96">
        <v>0.745</v>
      </c>
    </row>
    <row r="103" spans="1:7" x14ac:dyDescent="0.25">
      <c r="A103" s="95" t="s">
        <v>455</v>
      </c>
      <c r="B103" s="95" t="s">
        <v>1084</v>
      </c>
      <c r="C103" s="95">
        <v>2025</v>
      </c>
      <c r="D103" s="95">
        <v>0</v>
      </c>
      <c r="E103" s="95">
        <v>833.3356</v>
      </c>
      <c r="F103" s="95">
        <v>470.72</v>
      </c>
      <c r="G103" s="96">
        <v>0.56489999999999996</v>
      </c>
    </row>
    <row r="104" spans="1:7" x14ac:dyDescent="0.25">
      <c r="A104" s="95" t="s">
        <v>457</v>
      </c>
      <c r="B104" s="95" t="s">
        <v>1086</v>
      </c>
      <c r="C104" s="95">
        <v>2020</v>
      </c>
      <c r="D104" s="95">
        <v>0</v>
      </c>
      <c r="E104" s="95">
        <v>726.1979</v>
      </c>
      <c r="F104" s="95">
        <v>484.64</v>
      </c>
      <c r="G104" s="96">
        <v>0.66739999999999999</v>
      </c>
    </row>
    <row r="105" spans="1:7" x14ac:dyDescent="0.25">
      <c r="A105" s="95" t="s">
        <v>458</v>
      </c>
      <c r="B105" s="95" t="s">
        <v>1087</v>
      </c>
      <c r="C105" s="95">
        <v>2015</v>
      </c>
      <c r="D105" s="95">
        <v>0</v>
      </c>
      <c r="E105" s="95">
        <v>700.03240000000005</v>
      </c>
      <c r="F105" s="95">
        <v>501.7</v>
      </c>
      <c r="G105" s="96">
        <v>0.7167</v>
      </c>
    </row>
    <row r="106" spans="1:7" x14ac:dyDescent="0.25">
      <c r="A106" s="95" t="s">
        <v>566</v>
      </c>
      <c r="B106" s="95" t="s">
        <v>1089</v>
      </c>
      <c r="C106" s="95">
        <v>2025</v>
      </c>
      <c r="D106" s="95">
        <v>0</v>
      </c>
      <c r="E106" s="95">
        <v>147.88059999999999</v>
      </c>
      <c r="F106" s="95">
        <v>105.73</v>
      </c>
      <c r="G106" s="96">
        <v>0.71499999999999997</v>
      </c>
    </row>
    <row r="107" spans="1:7" x14ac:dyDescent="0.25">
      <c r="A107" s="95" t="s">
        <v>466</v>
      </c>
      <c r="B107" s="95" t="s">
        <v>1096</v>
      </c>
      <c r="C107" s="95">
        <v>2015</v>
      </c>
      <c r="D107" s="95">
        <v>0</v>
      </c>
      <c r="E107" s="95">
        <v>729.75570000000005</v>
      </c>
      <c r="F107" s="95">
        <v>569.03</v>
      </c>
      <c r="G107" s="96">
        <v>0.77980000000000005</v>
      </c>
    </row>
    <row r="108" spans="1:7" x14ac:dyDescent="0.25">
      <c r="A108" s="95" t="s">
        <v>467</v>
      </c>
      <c r="B108" s="95" t="s">
        <v>1097</v>
      </c>
      <c r="C108" s="95">
        <v>2016</v>
      </c>
      <c r="D108" s="95">
        <v>0</v>
      </c>
      <c r="E108" s="97">
        <v>2173.7438999999999</v>
      </c>
      <c r="F108" s="97">
        <v>1431.56</v>
      </c>
      <c r="G108" s="96">
        <v>0.65859999999999996</v>
      </c>
    </row>
    <row r="109" spans="1:7" x14ac:dyDescent="0.25">
      <c r="A109" s="95" t="s">
        <v>567</v>
      </c>
      <c r="B109" s="95" t="s">
        <v>1098</v>
      </c>
      <c r="C109" s="95">
        <v>2015</v>
      </c>
      <c r="D109" s="95">
        <v>0</v>
      </c>
      <c r="E109" s="95">
        <v>204.1961</v>
      </c>
      <c r="F109" s="95">
        <v>183</v>
      </c>
      <c r="G109" s="96">
        <v>0.8962</v>
      </c>
    </row>
    <row r="110" spans="1:7" x14ac:dyDescent="0.25">
      <c r="A110" s="95" t="s">
        <v>468</v>
      </c>
      <c r="B110" s="95" t="s">
        <v>1099</v>
      </c>
      <c r="C110" s="95">
        <v>2025</v>
      </c>
      <c r="D110" s="95">
        <v>0</v>
      </c>
      <c r="E110" s="95">
        <v>299.65550000000002</v>
      </c>
      <c r="F110" s="95">
        <v>154</v>
      </c>
      <c r="G110" s="96">
        <v>0.51390000000000002</v>
      </c>
    </row>
    <row r="111" spans="1:7" x14ac:dyDescent="0.25">
      <c r="A111" s="95" t="s">
        <v>480</v>
      </c>
      <c r="B111" s="95" t="s">
        <v>1112</v>
      </c>
      <c r="C111" s="95">
        <v>2015</v>
      </c>
      <c r="D111" s="95">
        <v>0</v>
      </c>
      <c r="E111" s="97">
        <v>22621.0988</v>
      </c>
      <c r="F111" s="97">
        <v>21774</v>
      </c>
      <c r="G111" s="96">
        <v>0.96260000000000001</v>
      </c>
    </row>
    <row r="112" spans="1:7" x14ac:dyDescent="0.25">
      <c r="A112" s="95" t="s">
        <v>482</v>
      </c>
      <c r="B112" s="95" t="s">
        <v>1113</v>
      </c>
      <c r="C112" s="95">
        <v>2023</v>
      </c>
      <c r="D112" s="95">
        <v>739</v>
      </c>
      <c r="E112" s="95">
        <v>724.54489999999998</v>
      </c>
      <c r="F112" s="95">
        <v>778</v>
      </c>
      <c r="G112" s="96">
        <v>1.0738000000000001</v>
      </c>
    </row>
    <row r="113" spans="1:7" x14ac:dyDescent="0.25">
      <c r="A113" s="95" t="s">
        <v>484</v>
      </c>
      <c r="B113" s="95" t="s">
        <v>1115</v>
      </c>
      <c r="C113" s="95">
        <v>2015</v>
      </c>
      <c r="D113" s="95">
        <v>-85</v>
      </c>
      <c r="E113" s="97">
        <v>2940.79</v>
      </c>
      <c r="F113" s="97">
        <v>2815</v>
      </c>
      <c r="G113" s="96">
        <v>0.95720000000000005</v>
      </c>
    </row>
    <row r="114" spans="1:7" x14ac:dyDescent="0.25">
      <c r="A114" s="95" t="s">
        <v>486</v>
      </c>
      <c r="B114" s="95" t="s">
        <v>1256</v>
      </c>
      <c r="C114" s="95">
        <v>2025</v>
      </c>
      <c r="D114" s="95">
        <v>-12</v>
      </c>
      <c r="E114" s="95">
        <v>354.39080000000001</v>
      </c>
      <c r="F114" s="95">
        <v>239</v>
      </c>
      <c r="G114" s="96">
        <v>0.6744</v>
      </c>
    </row>
    <row r="115" spans="1:7" x14ac:dyDescent="0.25">
      <c r="A115" s="95" t="s">
        <v>1291</v>
      </c>
      <c r="B115" s="95" t="s">
        <v>1118</v>
      </c>
      <c r="C115" s="95">
        <v>2023</v>
      </c>
      <c r="D115" s="95">
        <v>0</v>
      </c>
      <c r="E115" s="95">
        <v>425.33730000000003</v>
      </c>
      <c r="F115" s="95">
        <v>439</v>
      </c>
      <c r="G115" s="96">
        <v>1.0321</v>
      </c>
    </row>
    <row r="116" spans="1:7" x14ac:dyDescent="0.25">
      <c r="A116" s="95" t="s">
        <v>488</v>
      </c>
      <c r="B116" s="95" t="s">
        <v>1186</v>
      </c>
      <c r="C116" s="95">
        <v>2016</v>
      </c>
      <c r="D116" s="95">
        <v>0</v>
      </c>
      <c r="E116" s="95">
        <v>495.09789999999998</v>
      </c>
      <c r="F116" s="95">
        <v>496</v>
      </c>
      <c r="G116" s="96">
        <v>1.0018</v>
      </c>
    </row>
    <row r="117" spans="1:7" x14ac:dyDescent="0.25">
      <c r="A117" s="95" t="s">
        <v>1292</v>
      </c>
      <c r="B117" s="95" t="s">
        <v>1262</v>
      </c>
      <c r="C117" s="95">
        <v>2015</v>
      </c>
      <c r="D117" s="95">
        <v>0</v>
      </c>
      <c r="E117" s="95">
        <v>102.8775</v>
      </c>
      <c r="F117" s="95">
        <v>79.290000000000006</v>
      </c>
      <c r="G117" s="96">
        <v>0.77070000000000005</v>
      </c>
    </row>
    <row r="118" spans="1:7" x14ac:dyDescent="0.25">
      <c r="A118" s="95" t="s">
        <v>1257</v>
      </c>
      <c r="B118" s="95" t="s">
        <v>1258</v>
      </c>
      <c r="C118" s="95">
        <v>2023</v>
      </c>
      <c r="D118" s="95">
        <v>378</v>
      </c>
      <c r="E118" s="95">
        <v>96.046700000000001</v>
      </c>
      <c r="F118" s="95">
        <v>83</v>
      </c>
      <c r="G118" s="96">
        <v>0.86419999999999997</v>
      </c>
    </row>
    <row r="119" spans="1:7" x14ac:dyDescent="0.25">
      <c r="A119" s="95" t="s">
        <v>1265</v>
      </c>
      <c r="B119" s="95" t="s">
        <v>1266</v>
      </c>
      <c r="C119" s="95">
        <v>2024</v>
      </c>
      <c r="D119" s="95">
        <v>118</v>
      </c>
      <c r="E119" s="95">
        <v>0</v>
      </c>
      <c r="F119" s="95">
        <v>0</v>
      </c>
      <c r="G119" s="169">
        <v>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248F9-8BEA-4722-A1CE-439D043565FC}">
  <dimension ref="A1:G104"/>
  <sheetViews>
    <sheetView workbookViewId="0">
      <selection sqref="A1:G1048576"/>
    </sheetView>
  </sheetViews>
  <sheetFormatPr defaultRowHeight="15" x14ac:dyDescent="0.25"/>
  <cols>
    <col min="1" max="7" width="9.140625" style="95"/>
  </cols>
  <sheetData>
    <row r="1" spans="1:7" x14ac:dyDescent="0.25">
      <c r="A1" s="95" t="s">
        <v>1181</v>
      </c>
      <c r="B1" s="95" t="s">
        <v>1249</v>
      </c>
      <c r="C1" s="95" t="s">
        <v>1250</v>
      </c>
      <c r="D1" s="95" t="s">
        <v>1251</v>
      </c>
      <c r="E1" s="95" t="s">
        <v>1252</v>
      </c>
      <c r="F1" s="95" t="s">
        <v>1253</v>
      </c>
      <c r="G1" s="95" t="s">
        <v>1254</v>
      </c>
    </row>
    <row r="2" spans="1:7" x14ac:dyDescent="0.25">
      <c r="A2" s="95" t="s">
        <v>10</v>
      </c>
      <c r="B2" s="95" t="s">
        <v>571</v>
      </c>
      <c r="C2" s="95">
        <v>2023</v>
      </c>
      <c r="D2" s="95">
        <v>195.68219999999999</v>
      </c>
      <c r="E2" s="95">
        <v>203.38910000000001</v>
      </c>
      <c r="F2" s="95">
        <v>119.97</v>
      </c>
      <c r="G2" s="96">
        <v>0.58989999999999998</v>
      </c>
    </row>
    <row r="3" spans="1:7" x14ac:dyDescent="0.25">
      <c r="A3" s="95" t="s">
        <v>20</v>
      </c>
      <c r="B3" s="95" t="s">
        <v>584</v>
      </c>
      <c r="C3" s="95">
        <v>2015</v>
      </c>
      <c r="D3" s="97">
        <v>2006.0182</v>
      </c>
      <c r="E3" s="97">
        <v>2133.8137999999999</v>
      </c>
      <c r="F3" s="97">
        <v>1312.08</v>
      </c>
      <c r="G3" s="96">
        <v>0.6149</v>
      </c>
    </row>
    <row r="4" spans="1:7" x14ac:dyDescent="0.25">
      <c r="A4" s="95" t="s">
        <v>498</v>
      </c>
      <c r="B4" s="95" t="s">
        <v>590</v>
      </c>
      <c r="C4" s="95">
        <v>2015</v>
      </c>
      <c r="D4" s="95">
        <v>149.60939999999999</v>
      </c>
      <c r="E4" s="95">
        <v>168.637</v>
      </c>
      <c r="F4" s="95">
        <v>116.52</v>
      </c>
      <c r="G4" s="96">
        <v>0.69099999999999995</v>
      </c>
    </row>
    <row r="5" spans="1:7" x14ac:dyDescent="0.25">
      <c r="A5" s="95" t="s">
        <v>36</v>
      </c>
      <c r="B5" s="95" t="s">
        <v>602</v>
      </c>
      <c r="C5" s="95">
        <v>2023</v>
      </c>
      <c r="D5" s="95">
        <v>468.65620000000001</v>
      </c>
      <c r="E5" s="95">
        <v>466.45940000000002</v>
      </c>
      <c r="F5" s="95">
        <v>495.16</v>
      </c>
      <c r="G5" s="96">
        <v>1.0615000000000001</v>
      </c>
    </row>
    <row r="6" spans="1:7" x14ac:dyDescent="0.25">
      <c r="A6" s="95" t="s">
        <v>37</v>
      </c>
      <c r="B6" s="95" t="s">
        <v>603</v>
      </c>
      <c r="C6" s="95">
        <v>2015</v>
      </c>
      <c r="D6" s="97">
        <v>1129.4181000000001</v>
      </c>
      <c r="E6" s="97">
        <v>1181.8003000000001</v>
      </c>
      <c r="F6" s="95">
        <v>872.93</v>
      </c>
      <c r="G6" s="96">
        <v>0.73860000000000003</v>
      </c>
    </row>
    <row r="7" spans="1:7" x14ac:dyDescent="0.25">
      <c r="A7" s="95" t="s">
        <v>41</v>
      </c>
      <c r="B7" s="95" t="s">
        <v>607</v>
      </c>
      <c r="C7" s="95">
        <v>2020</v>
      </c>
      <c r="D7" s="95">
        <v>164.27369999999999</v>
      </c>
      <c r="E7" s="95">
        <v>231.44390000000001</v>
      </c>
      <c r="F7" s="95">
        <v>156</v>
      </c>
      <c r="G7" s="96">
        <v>0.67400000000000004</v>
      </c>
    </row>
    <row r="8" spans="1:7" x14ac:dyDescent="0.25">
      <c r="A8" s="95" t="s">
        <v>48</v>
      </c>
      <c r="B8" s="95" t="s">
        <v>614</v>
      </c>
      <c r="C8" s="95">
        <v>2023</v>
      </c>
      <c r="D8" s="97">
        <v>16000.883599999999</v>
      </c>
      <c r="E8" s="97">
        <v>15870.509</v>
      </c>
      <c r="F8" s="97">
        <v>7737.07</v>
      </c>
      <c r="G8" s="96">
        <v>0.48749999999999999</v>
      </c>
    </row>
    <row r="9" spans="1:7" x14ac:dyDescent="0.25">
      <c r="A9" s="95" t="s">
        <v>52</v>
      </c>
      <c r="B9" s="95" t="s">
        <v>618</v>
      </c>
      <c r="C9" s="95">
        <v>2017</v>
      </c>
      <c r="D9" s="97">
        <v>9078.0519000000004</v>
      </c>
      <c r="E9" s="97">
        <v>10539.116400000001</v>
      </c>
      <c r="F9" s="97">
        <v>6942.25</v>
      </c>
      <c r="G9" s="96">
        <v>0.65869999999999995</v>
      </c>
    </row>
    <row r="10" spans="1:7" x14ac:dyDescent="0.25">
      <c r="A10" s="95" t="s">
        <v>54</v>
      </c>
      <c r="B10" s="95" t="s">
        <v>620</v>
      </c>
      <c r="C10" s="95">
        <v>2018</v>
      </c>
      <c r="D10" s="97">
        <v>4244.5133999999998</v>
      </c>
      <c r="E10" s="97">
        <v>4681.0626000000002</v>
      </c>
      <c r="F10" s="97">
        <v>3304.3</v>
      </c>
      <c r="G10" s="96">
        <v>0.70589999999999997</v>
      </c>
    </row>
    <row r="11" spans="1:7" x14ac:dyDescent="0.25">
      <c r="A11" s="95" t="s">
        <v>66</v>
      </c>
      <c r="B11" s="95" t="s">
        <v>636</v>
      </c>
      <c r="C11" s="95">
        <v>2024</v>
      </c>
      <c r="D11" s="95">
        <v>167.1901</v>
      </c>
      <c r="E11" s="95">
        <v>182.61689999999999</v>
      </c>
      <c r="F11" s="95">
        <v>125</v>
      </c>
      <c r="G11" s="96">
        <v>0.6845</v>
      </c>
    </row>
    <row r="12" spans="1:7" x14ac:dyDescent="0.25">
      <c r="A12" s="95" t="s">
        <v>71</v>
      </c>
      <c r="B12" s="95" t="s">
        <v>641</v>
      </c>
      <c r="C12" s="95">
        <v>2019</v>
      </c>
      <c r="D12" s="97">
        <v>3606.9202</v>
      </c>
      <c r="E12" s="97">
        <v>3708.6869000000002</v>
      </c>
      <c r="F12" s="97">
        <v>2510.92</v>
      </c>
      <c r="G12" s="96">
        <v>0.67700000000000005</v>
      </c>
    </row>
    <row r="13" spans="1:7" x14ac:dyDescent="0.25">
      <c r="A13" s="95" t="s">
        <v>74</v>
      </c>
      <c r="B13" s="95" t="s">
        <v>645</v>
      </c>
      <c r="C13" s="95">
        <v>2018</v>
      </c>
      <c r="D13" s="95">
        <v>41.120199999999997</v>
      </c>
      <c r="E13" s="95">
        <v>56.2834</v>
      </c>
      <c r="F13" s="95">
        <v>47</v>
      </c>
      <c r="G13" s="96">
        <v>0.83509999999999995</v>
      </c>
    </row>
    <row r="14" spans="1:7" x14ac:dyDescent="0.25">
      <c r="A14" s="95" t="s">
        <v>89</v>
      </c>
      <c r="B14" s="95" t="s">
        <v>662</v>
      </c>
      <c r="C14" s="95">
        <v>2020</v>
      </c>
      <c r="D14" s="97">
        <v>1014.0616</v>
      </c>
      <c r="E14" s="97">
        <v>1099.8910000000001</v>
      </c>
      <c r="F14" s="95">
        <v>615</v>
      </c>
      <c r="G14" s="96">
        <v>0.55910000000000004</v>
      </c>
    </row>
    <row r="15" spans="1:7" x14ac:dyDescent="0.25">
      <c r="A15" s="95" t="s">
        <v>113</v>
      </c>
      <c r="B15" s="95" t="s">
        <v>687</v>
      </c>
      <c r="C15" s="95">
        <v>2016</v>
      </c>
      <c r="D15" s="97">
        <v>7306.5807999999997</v>
      </c>
      <c r="E15" s="97">
        <v>8120.2380000000003</v>
      </c>
      <c r="F15" s="97">
        <v>4784.1899999999996</v>
      </c>
      <c r="G15" s="96">
        <v>0.58919999999999995</v>
      </c>
    </row>
    <row r="16" spans="1:7" x14ac:dyDescent="0.25">
      <c r="A16" s="95" t="s">
        <v>114</v>
      </c>
      <c r="B16" s="95" t="s">
        <v>689</v>
      </c>
      <c r="C16" s="95">
        <v>2020</v>
      </c>
      <c r="D16" s="95">
        <v>69.581900000000005</v>
      </c>
      <c r="E16" s="95">
        <v>85.945800000000006</v>
      </c>
      <c r="F16" s="95">
        <v>89</v>
      </c>
      <c r="G16" s="96">
        <v>1.0355000000000001</v>
      </c>
    </row>
    <row r="17" spans="1:7" x14ac:dyDescent="0.25">
      <c r="A17" s="95" t="s">
        <v>118</v>
      </c>
      <c r="B17" s="95" t="s">
        <v>693</v>
      </c>
      <c r="C17" s="95">
        <v>2015</v>
      </c>
      <c r="D17" s="97">
        <v>1365.2748999999999</v>
      </c>
      <c r="E17" s="97">
        <v>1391.9684</v>
      </c>
      <c r="F17" s="95">
        <v>792.1</v>
      </c>
      <c r="G17" s="96">
        <v>0.56910000000000005</v>
      </c>
    </row>
    <row r="18" spans="1:7" x14ac:dyDescent="0.25">
      <c r="A18" s="95" t="s">
        <v>119</v>
      </c>
      <c r="B18" s="95" t="s">
        <v>694</v>
      </c>
      <c r="C18" s="95">
        <v>2024</v>
      </c>
      <c r="D18" s="95">
        <v>747.3329</v>
      </c>
      <c r="E18" s="95">
        <v>753.26210000000003</v>
      </c>
      <c r="F18" s="95">
        <v>407</v>
      </c>
      <c r="G18" s="96">
        <v>0.5403</v>
      </c>
    </row>
    <row r="19" spans="1:7" x14ac:dyDescent="0.25">
      <c r="A19" s="95" t="s">
        <v>129</v>
      </c>
      <c r="B19" s="95" t="s">
        <v>704</v>
      </c>
      <c r="C19" s="95">
        <v>2019</v>
      </c>
      <c r="D19" s="95">
        <v>52.4816</v>
      </c>
      <c r="E19" s="95">
        <v>74.837599999999995</v>
      </c>
      <c r="F19" s="95">
        <v>59</v>
      </c>
      <c r="G19" s="96">
        <v>0.78839999999999999</v>
      </c>
    </row>
    <row r="20" spans="1:7" x14ac:dyDescent="0.25">
      <c r="A20" s="95" t="s">
        <v>136</v>
      </c>
      <c r="B20" s="95" t="s">
        <v>711</v>
      </c>
      <c r="C20" s="95">
        <v>2023</v>
      </c>
      <c r="D20" s="97">
        <v>1006.9859</v>
      </c>
      <c r="E20" s="95">
        <v>947.68460000000005</v>
      </c>
      <c r="F20" s="95">
        <v>540</v>
      </c>
      <c r="G20" s="96">
        <v>0.56979999999999997</v>
      </c>
    </row>
    <row r="21" spans="1:7" x14ac:dyDescent="0.25">
      <c r="A21" s="95" t="s">
        <v>138</v>
      </c>
      <c r="B21" s="95" t="s">
        <v>719</v>
      </c>
      <c r="C21" s="95">
        <v>2015</v>
      </c>
      <c r="D21" s="95">
        <v>717.73119999999994</v>
      </c>
      <c r="E21" s="95">
        <v>887.86350000000004</v>
      </c>
      <c r="F21" s="95">
        <v>697.45</v>
      </c>
      <c r="G21" s="96">
        <v>0.78549999999999998</v>
      </c>
    </row>
    <row r="22" spans="1:7" x14ac:dyDescent="0.25">
      <c r="A22" s="95" t="s">
        <v>139</v>
      </c>
      <c r="B22" s="95" t="s">
        <v>720</v>
      </c>
      <c r="C22" s="95">
        <v>2024</v>
      </c>
      <c r="D22" s="95">
        <v>464.76979999999998</v>
      </c>
      <c r="E22" s="95">
        <v>489.53750000000002</v>
      </c>
      <c r="F22" s="95">
        <v>315</v>
      </c>
      <c r="G22" s="96">
        <v>0.64349999999999996</v>
      </c>
    </row>
    <row r="23" spans="1:7" x14ac:dyDescent="0.25">
      <c r="A23" s="95" t="s">
        <v>140</v>
      </c>
      <c r="B23" s="95" t="s">
        <v>721</v>
      </c>
      <c r="C23" s="95">
        <v>2015</v>
      </c>
      <c r="D23" s="95">
        <v>411.25020000000001</v>
      </c>
      <c r="E23" s="95">
        <v>530.15070000000003</v>
      </c>
      <c r="F23" s="95">
        <v>338</v>
      </c>
      <c r="G23" s="96">
        <v>0.63759999999999994</v>
      </c>
    </row>
    <row r="24" spans="1:7" x14ac:dyDescent="0.25">
      <c r="A24" s="95" t="s">
        <v>141</v>
      </c>
      <c r="B24" s="95" t="s">
        <v>722</v>
      </c>
      <c r="C24" s="95">
        <v>2016</v>
      </c>
      <c r="D24" s="95">
        <v>257.846</v>
      </c>
      <c r="E24" s="95">
        <v>296.16430000000003</v>
      </c>
      <c r="F24" s="95">
        <v>257</v>
      </c>
      <c r="G24" s="96">
        <v>0.86780000000000002</v>
      </c>
    </row>
    <row r="25" spans="1:7" x14ac:dyDescent="0.25">
      <c r="A25" s="95" t="s">
        <v>142</v>
      </c>
      <c r="B25" s="95" t="s">
        <v>723</v>
      </c>
      <c r="C25" s="95">
        <v>2023</v>
      </c>
      <c r="D25" s="95">
        <v>626.08619999999996</v>
      </c>
      <c r="E25" s="95">
        <v>620.58339999999998</v>
      </c>
      <c r="F25" s="95">
        <v>278</v>
      </c>
      <c r="G25" s="96">
        <v>0.73040000000000005</v>
      </c>
    </row>
    <row r="26" spans="1:7" x14ac:dyDescent="0.25">
      <c r="A26" s="95" t="s">
        <v>143</v>
      </c>
      <c r="B26" s="95" t="s">
        <v>724</v>
      </c>
      <c r="C26" s="95">
        <v>2015</v>
      </c>
      <c r="D26" s="95">
        <v>214.9153</v>
      </c>
      <c r="E26" s="95">
        <v>297.18490000000003</v>
      </c>
      <c r="F26" s="95">
        <v>263</v>
      </c>
      <c r="G26" s="96">
        <v>0.88500000000000001</v>
      </c>
    </row>
    <row r="27" spans="1:7" x14ac:dyDescent="0.25">
      <c r="A27" s="95" t="s">
        <v>144</v>
      </c>
      <c r="B27" s="95" t="s">
        <v>725</v>
      </c>
      <c r="C27" s="95">
        <v>2021</v>
      </c>
      <c r="D27" s="97">
        <v>1619.5087000000001</v>
      </c>
      <c r="E27" s="97">
        <v>1736.6042</v>
      </c>
      <c r="F27" s="97">
        <v>1403</v>
      </c>
      <c r="G27" s="96">
        <v>0.80789999999999995</v>
      </c>
    </row>
    <row r="28" spans="1:7" x14ac:dyDescent="0.25">
      <c r="A28" s="95" t="s">
        <v>520</v>
      </c>
      <c r="B28" s="95" t="s">
        <v>750</v>
      </c>
      <c r="C28" s="95">
        <v>2023</v>
      </c>
      <c r="D28" s="95">
        <v>35.2669</v>
      </c>
      <c r="E28" s="95">
        <v>44.167099999999998</v>
      </c>
      <c r="F28" s="95">
        <v>34</v>
      </c>
      <c r="G28" s="96">
        <v>0.76980000000000004</v>
      </c>
    </row>
    <row r="29" spans="1:7" x14ac:dyDescent="0.25">
      <c r="A29" s="95" t="s">
        <v>524</v>
      </c>
      <c r="B29" s="95" t="s">
        <v>762</v>
      </c>
      <c r="C29" s="95">
        <v>2015</v>
      </c>
      <c r="D29" s="95">
        <v>103.72150000000001</v>
      </c>
      <c r="E29" s="95">
        <v>122.3836</v>
      </c>
      <c r="F29" s="95">
        <v>72</v>
      </c>
      <c r="G29" s="96">
        <v>0.58830000000000005</v>
      </c>
    </row>
    <row r="30" spans="1:7" x14ac:dyDescent="0.25">
      <c r="A30" s="95" t="s">
        <v>178</v>
      </c>
      <c r="B30" s="95" t="s">
        <v>769</v>
      </c>
      <c r="C30" s="95">
        <v>2023</v>
      </c>
      <c r="D30" s="95">
        <v>246.39259999999999</v>
      </c>
      <c r="E30" s="95">
        <v>238.65530000000001</v>
      </c>
      <c r="F30" s="95">
        <v>117</v>
      </c>
      <c r="G30" s="96">
        <v>0.49020000000000002</v>
      </c>
    </row>
    <row r="31" spans="1:7" x14ac:dyDescent="0.25">
      <c r="A31" s="95" t="s">
        <v>179</v>
      </c>
      <c r="B31" s="95" t="s">
        <v>770</v>
      </c>
      <c r="C31" s="95">
        <v>2020</v>
      </c>
      <c r="D31" s="95">
        <v>49.522399999999998</v>
      </c>
      <c r="E31" s="95">
        <v>70.546599999999998</v>
      </c>
      <c r="F31" s="95">
        <v>59</v>
      </c>
      <c r="G31" s="96">
        <v>0.83630000000000004</v>
      </c>
    </row>
    <row r="32" spans="1:7" x14ac:dyDescent="0.25">
      <c r="A32" s="95" t="s">
        <v>185</v>
      </c>
      <c r="B32" s="95" t="s">
        <v>777</v>
      </c>
      <c r="C32" s="95">
        <v>2018</v>
      </c>
      <c r="D32" s="97">
        <v>1114.4621999999999</v>
      </c>
      <c r="E32" s="97">
        <v>1095.4670000000001</v>
      </c>
      <c r="F32" s="95">
        <v>770</v>
      </c>
      <c r="G32" s="96">
        <v>0.70289999999999997</v>
      </c>
    </row>
    <row r="33" spans="1:7" x14ac:dyDescent="0.25">
      <c r="A33" s="95" t="s">
        <v>189</v>
      </c>
      <c r="B33" s="95" t="s">
        <v>785</v>
      </c>
      <c r="C33" s="95">
        <v>2020</v>
      </c>
      <c r="D33" s="95">
        <v>849.95349999999996</v>
      </c>
      <c r="E33" s="95">
        <v>862.28229999999996</v>
      </c>
      <c r="F33" s="95">
        <v>536.29</v>
      </c>
      <c r="G33" s="96">
        <v>0.62190000000000001</v>
      </c>
    </row>
    <row r="34" spans="1:7" x14ac:dyDescent="0.25">
      <c r="A34" s="95" t="s">
        <v>531</v>
      </c>
      <c r="B34" s="95" t="s">
        <v>786</v>
      </c>
      <c r="C34" s="95">
        <v>2024</v>
      </c>
      <c r="D34" s="95">
        <v>125.5789</v>
      </c>
      <c r="E34" s="95">
        <v>130.98609999999999</v>
      </c>
      <c r="F34" s="95">
        <v>83</v>
      </c>
      <c r="G34" s="96">
        <v>0.63370000000000004</v>
      </c>
    </row>
    <row r="35" spans="1:7" x14ac:dyDescent="0.25">
      <c r="A35" s="95" t="s">
        <v>196</v>
      </c>
      <c r="B35" s="95" t="s">
        <v>793</v>
      </c>
      <c r="C35" s="95">
        <v>2015</v>
      </c>
      <c r="D35" s="97">
        <v>4080.8130999999998</v>
      </c>
      <c r="E35" s="97">
        <v>5739.2909</v>
      </c>
      <c r="F35" s="97">
        <v>5320.31</v>
      </c>
      <c r="G35" s="96">
        <v>0.92700000000000005</v>
      </c>
    </row>
    <row r="36" spans="1:7" x14ac:dyDescent="0.25">
      <c r="A36" s="95" t="s">
        <v>201</v>
      </c>
      <c r="B36" s="95" t="s">
        <v>798</v>
      </c>
      <c r="C36" s="95">
        <v>2023</v>
      </c>
      <c r="D36" s="97">
        <v>11347.4571</v>
      </c>
      <c r="E36" s="97">
        <v>11001.0077</v>
      </c>
      <c r="F36" s="97">
        <v>13231</v>
      </c>
      <c r="G36" s="96">
        <v>1.2027000000000001</v>
      </c>
    </row>
    <row r="37" spans="1:7" x14ac:dyDescent="0.25">
      <c r="A37" s="95" t="s">
        <v>202</v>
      </c>
      <c r="B37" s="95" t="s">
        <v>799</v>
      </c>
      <c r="C37" s="95">
        <v>2015</v>
      </c>
      <c r="D37" s="97">
        <v>2068.8101999999999</v>
      </c>
      <c r="E37" s="97">
        <v>2209.9431</v>
      </c>
      <c r="F37" s="97">
        <v>1757</v>
      </c>
      <c r="G37" s="96">
        <v>0.79500000000000004</v>
      </c>
    </row>
    <row r="38" spans="1:7" x14ac:dyDescent="0.25">
      <c r="A38" s="95" t="s">
        <v>203</v>
      </c>
      <c r="B38" s="95" t="s">
        <v>800</v>
      </c>
      <c r="C38" s="95">
        <v>2023</v>
      </c>
      <c r="D38" s="95">
        <v>997.53470000000004</v>
      </c>
      <c r="E38" s="97">
        <v>1025.441</v>
      </c>
      <c r="F38" s="95">
        <v>742</v>
      </c>
      <c r="G38" s="96">
        <v>0.72360000000000002</v>
      </c>
    </row>
    <row r="39" spans="1:7" x14ac:dyDescent="0.25">
      <c r="A39" s="95" t="s">
        <v>204</v>
      </c>
      <c r="B39" s="95" t="s">
        <v>1225</v>
      </c>
      <c r="C39" s="95">
        <v>2023</v>
      </c>
      <c r="D39" s="97">
        <v>1370.8846000000001</v>
      </c>
      <c r="E39" s="97">
        <v>1281.1721</v>
      </c>
      <c r="F39" s="97">
        <v>1327</v>
      </c>
      <c r="G39" s="96">
        <v>1.0358000000000001</v>
      </c>
    </row>
    <row r="40" spans="1:7" x14ac:dyDescent="0.25">
      <c r="A40" s="95" t="s">
        <v>1285</v>
      </c>
      <c r="B40" s="95" t="s">
        <v>802</v>
      </c>
      <c r="C40" s="95">
        <v>2015</v>
      </c>
      <c r="D40" s="95">
        <v>669.22749999999996</v>
      </c>
      <c r="E40" s="95">
        <v>971.85299999999995</v>
      </c>
      <c r="F40" s="95">
        <v>939</v>
      </c>
      <c r="G40" s="96">
        <v>0.96619999999999995</v>
      </c>
    </row>
    <row r="41" spans="1:7" x14ac:dyDescent="0.25">
      <c r="A41" s="95" t="s">
        <v>1286</v>
      </c>
      <c r="B41" s="95" t="s">
        <v>1184</v>
      </c>
      <c r="C41" s="95">
        <v>2015</v>
      </c>
      <c r="D41" s="95">
        <v>166.1328</v>
      </c>
      <c r="E41" s="95">
        <v>237.05449999999999</v>
      </c>
      <c r="F41" s="95">
        <v>233</v>
      </c>
      <c r="G41" s="96">
        <v>0.9829</v>
      </c>
    </row>
    <row r="42" spans="1:7" x14ac:dyDescent="0.25">
      <c r="A42" s="95" t="s">
        <v>208</v>
      </c>
      <c r="B42" s="95" t="s">
        <v>805</v>
      </c>
      <c r="C42" s="95">
        <v>2024</v>
      </c>
      <c r="D42" s="95">
        <v>324.2253</v>
      </c>
      <c r="E42" s="95">
        <v>306.20650000000001</v>
      </c>
      <c r="F42" s="95">
        <v>333</v>
      </c>
      <c r="G42" s="96">
        <v>1.0874999999999999</v>
      </c>
    </row>
    <row r="43" spans="1:7" x14ac:dyDescent="0.25">
      <c r="A43" s="95" t="s">
        <v>210</v>
      </c>
      <c r="B43" s="95" t="s">
        <v>1226</v>
      </c>
      <c r="C43" s="95">
        <v>2015</v>
      </c>
      <c r="D43" s="95">
        <v>559.14949999999999</v>
      </c>
      <c r="E43" s="95">
        <v>583.70150000000001</v>
      </c>
      <c r="F43" s="95">
        <v>562</v>
      </c>
      <c r="G43" s="96">
        <v>0.96279999999999999</v>
      </c>
    </row>
    <row r="44" spans="1:7" x14ac:dyDescent="0.25">
      <c r="A44" s="95" t="s">
        <v>1287</v>
      </c>
      <c r="B44" s="95" t="s">
        <v>808</v>
      </c>
      <c r="C44" s="95">
        <v>2015</v>
      </c>
      <c r="D44" s="95">
        <v>97.516499999999994</v>
      </c>
      <c r="E44" s="95">
        <v>71.288899999999998</v>
      </c>
      <c r="F44" s="95">
        <v>73</v>
      </c>
      <c r="G44" s="96">
        <v>1.024</v>
      </c>
    </row>
    <row r="45" spans="1:7" x14ac:dyDescent="0.25">
      <c r="A45" s="95" t="s">
        <v>214</v>
      </c>
      <c r="B45" s="95" t="s">
        <v>1185</v>
      </c>
      <c r="C45" s="95">
        <v>2015</v>
      </c>
      <c r="D45" s="95">
        <v>617.09289999999999</v>
      </c>
      <c r="E45" s="95">
        <v>501.1721</v>
      </c>
      <c r="F45" s="95">
        <v>501</v>
      </c>
      <c r="G45" s="96">
        <v>0.99970000000000003</v>
      </c>
    </row>
    <row r="46" spans="1:7" x14ac:dyDescent="0.25">
      <c r="A46" s="95" t="s">
        <v>215</v>
      </c>
      <c r="B46" s="95" t="s">
        <v>812</v>
      </c>
      <c r="C46" s="95">
        <v>2018</v>
      </c>
      <c r="D46" s="95">
        <v>667.53510000000006</v>
      </c>
      <c r="E46" s="95">
        <v>387.70609999999999</v>
      </c>
      <c r="F46" s="95">
        <v>381</v>
      </c>
      <c r="G46" s="96">
        <v>0.98270000000000002</v>
      </c>
    </row>
    <row r="47" spans="1:7" x14ac:dyDescent="0.25">
      <c r="A47" s="95" t="s">
        <v>217</v>
      </c>
      <c r="B47" s="95" t="s">
        <v>1227</v>
      </c>
      <c r="C47" s="95">
        <v>2022</v>
      </c>
      <c r="D47" s="97">
        <v>1357.0736999999999</v>
      </c>
      <c r="E47" s="97">
        <v>1417.8071</v>
      </c>
      <c r="F47" s="97">
        <v>1220</v>
      </c>
      <c r="G47" s="96">
        <v>0.86050000000000004</v>
      </c>
    </row>
    <row r="48" spans="1:7" x14ac:dyDescent="0.25">
      <c r="A48" s="95" t="s">
        <v>218</v>
      </c>
      <c r="B48" s="95" t="s">
        <v>815</v>
      </c>
      <c r="C48" s="95">
        <v>2015</v>
      </c>
      <c r="D48" s="95">
        <v>171.83</v>
      </c>
      <c r="E48" s="95">
        <v>166.32040000000001</v>
      </c>
      <c r="F48" s="95">
        <v>162.5</v>
      </c>
      <c r="G48" s="96">
        <v>0.97699999999999998</v>
      </c>
    </row>
    <row r="49" spans="1:7" x14ac:dyDescent="0.25">
      <c r="A49" s="95" t="s">
        <v>222</v>
      </c>
      <c r="B49" s="95" t="s">
        <v>819</v>
      </c>
      <c r="C49" s="95">
        <v>2017</v>
      </c>
      <c r="D49" s="95">
        <v>227.3355</v>
      </c>
      <c r="E49" s="95">
        <v>111.4563</v>
      </c>
      <c r="F49" s="95">
        <v>111</v>
      </c>
      <c r="G49" s="96">
        <v>0.99590000000000001</v>
      </c>
    </row>
    <row r="50" spans="1:7" x14ac:dyDescent="0.25">
      <c r="A50" s="95" t="s">
        <v>1243</v>
      </c>
      <c r="B50" s="95" t="s">
        <v>1246</v>
      </c>
      <c r="C50" s="95">
        <v>2021</v>
      </c>
      <c r="D50" s="95">
        <v>144.5531</v>
      </c>
      <c r="E50" s="95">
        <v>69.801000000000002</v>
      </c>
      <c r="F50" s="95">
        <v>64</v>
      </c>
      <c r="G50" s="96">
        <v>0.91690000000000005</v>
      </c>
    </row>
    <row r="51" spans="1:7" x14ac:dyDescent="0.25">
      <c r="A51" s="95" t="s">
        <v>535</v>
      </c>
      <c r="B51" s="95" t="s">
        <v>850</v>
      </c>
      <c r="C51" s="95">
        <v>2024</v>
      </c>
      <c r="D51" s="95">
        <v>597.6318</v>
      </c>
      <c r="E51" s="95">
        <v>593.15279999999996</v>
      </c>
      <c r="F51" s="95">
        <v>357</v>
      </c>
      <c r="G51" s="96">
        <v>0.60189999999999999</v>
      </c>
    </row>
    <row r="52" spans="1:7" x14ac:dyDescent="0.25">
      <c r="A52" s="95" t="s">
        <v>261</v>
      </c>
      <c r="B52" s="95" t="s">
        <v>862</v>
      </c>
      <c r="C52" s="95">
        <v>2020</v>
      </c>
      <c r="D52" s="95">
        <v>315.03289999999998</v>
      </c>
      <c r="E52" s="95">
        <v>359.00049999999999</v>
      </c>
      <c r="F52" s="95">
        <v>297</v>
      </c>
      <c r="G52" s="96">
        <v>0.82730000000000004</v>
      </c>
    </row>
    <row r="53" spans="1:7" x14ac:dyDescent="0.25">
      <c r="A53" s="95" t="s">
        <v>281</v>
      </c>
      <c r="B53" s="95" t="s">
        <v>884</v>
      </c>
      <c r="C53" s="95">
        <v>2015</v>
      </c>
      <c r="D53" s="95">
        <v>106.2586</v>
      </c>
      <c r="E53" s="95">
        <v>158.38290000000001</v>
      </c>
      <c r="F53" s="95">
        <v>108</v>
      </c>
      <c r="G53" s="96">
        <v>0.68189999999999995</v>
      </c>
    </row>
    <row r="54" spans="1:7" x14ac:dyDescent="0.25">
      <c r="A54" s="95" t="s">
        <v>295</v>
      </c>
      <c r="B54" s="95" t="s">
        <v>898</v>
      </c>
      <c r="C54" s="95">
        <v>2020</v>
      </c>
      <c r="D54" s="95">
        <v>880.41359999999997</v>
      </c>
      <c r="E54" s="97">
        <v>1019.8288</v>
      </c>
      <c r="F54" s="95">
        <v>719</v>
      </c>
      <c r="G54" s="96">
        <v>0.70499999999999996</v>
      </c>
    </row>
    <row r="55" spans="1:7" x14ac:dyDescent="0.25">
      <c r="A55" s="95" t="s">
        <v>305</v>
      </c>
      <c r="B55" s="95" t="s">
        <v>913</v>
      </c>
      <c r="C55" s="95">
        <v>2015</v>
      </c>
      <c r="D55" s="95">
        <v>731.0222</v>
      </c>
      <c r="E55" s="95">
        <v>557.32410000000004</v>
      </c>
      <c r="F55" s="95">
        <v>427</v>
      </c>
      <c r="G55" s="96">
        <v>0.76619999999999999</v>
      </c>
    </row>
    <row r="56" spans="1:7" x14ac:dyDescent="0.25">
      <c r="A56" s="95" t="s">
        <v>308</v>
      </c>
      <c r="B56" s="95" t="s">
        <v>916</v>
      </c>
      <c r="C56" s="95">
        <v>2019</v>
      </c>
      <c r="D56" s="95">
        <v>608.14919999999995</v>
      </c>
      <c r="E56" s="95">
        <v>636.04399999999998</v>
      </c>
      <c r="F56" s="95">
        <v>452</v>
      </c>
      <c r="G56" s="96">
        <v>0.71060000000000001</v>
      </c>
    </row>
    <row r="57" spans="1:7" x14ac:dyDescent="0.25">
      <c r="A57" s="95" t="s">
        <v>309</v>
      </c>
      <c r="B57" s="95" t="s">
        <v>917</v>
      </c>
      <c r="C57" s="95">
        <v>2015</v>
      </c>
      <c r="D57" s="95">
        <v>207.86789999999999</v>
      </c>
      <c r="E57" s="95">
        <v>269.79669999999999</v>
      </c>
      <c r="F57" s="95">
        <v>193</v>
      </c>
      <c r="G57" s="96">
        <v>0.71540000000000004</v>
      </c>
    </row>
    <row r="58" spans="1:7" x14ac:dyDescent="0.25">
      <c r="A58" s="95" t="s">
        <v>310</v>
      </c>
      <c r="B58" s="95" t="s">
        <v>918</v>
      </c>
      <c r="C58" s="95">
        <v>2019</v>
      </c>
      <c r="D58" s="97">
        <v>1091.4537</v>
      </c>
      <c r="E58" s="97">
        <v>1196.2025000000001</v>
      </c>
      <c r="F58" s="95">
        <v>915.57</v>
      </c>
      <c r="G58" s="96">
        <v>0.76539999999999997</v>
      </c>
    </row>
    <row r="59" spans="1:7" x14ac:dyDescent="0.25">
      <c r="A59" s="95" t="s">
        <v>332</v>
      </c>
      <c r="B59" s="95" t="s">
        <v>942</v>
      </c>
      <c r="C59" s="95">
        <v>2015</v>
      </c>
      <c r="D59" s="95">
        <v>90.068799999999996</v>
      </c>
      <c r="E59" s="95">
        <v>114.5367</v>
      </c>
      <c r="F59" s="95">
        <v>99</v>
      </c>
      <c r="G59" s="96">
        <v>0.86439999999999995</v>
      </c>
    </row>
    <row r="60" spans="1:7" x14ac:dyDescent="0.25">
      <c r="A60" s="95" t="s">
        <v>333</v>
      </c>
      <c r="B60" s="95" t="s">
        <v>943</v>
      </c>
      <c r="C60" s="95">
        <v>2016</v>
      </c>
      <c r="D60" s="95">
        <v>199.55070000000001</v>
      </c>
      <c r="E60" s="95">
        <v>236.0343</v>
      </c>
      <c r="F60" s="95">
        <v>228</v>
      </c>
      <c r="G60" s="96">
        <v>0.96599999999999997</v>
      </c>
    </row>
    <row r="61" spans="1:7" x14ac:dyDescent="0.25">
      <c r="A61" s="95" t="s">
        <v>334</v>
      </c>
      <c r="B61" s="95" t="s">
        <v>944</v>
      </c>
      <c r="C61" s="95">
        <v>2023</v>
      </c>
      <c r="D61" s="95">
        <v>511.15699999999998</v>
      </c>
      <c r="E61" s="95">
        <v>553.53020000000004</v>
      </c>
      <c r="F61" s="95">
        <v>610.5</v>
      </c>
      <c r="G61" s="96">
        <v>1.1029</v>
      </c>
    </row>
    <row r="62" spans="1:7" x14ac:dyDescent="0.25">
      <c r="A62" s="95" t="s">
        <v>545</v>
      </c>
      <c r="B62" s="95" t="s">
        <v>945</v>
      </c>
      <c r="C62" s="95">
        <v>2023</v>
      </c>
      <c r="D62" s="95">
        <v>135.41139999999999</v>
      </c>
      <c r="E62" s="95">
        <v>134.19210000000001</v>
      </c>
      <c r="F62" s="95">
        <v>61</v>
      </c>
      <c r="G62" s="96">
        <v>0.4546</v>
      </c>
    </row>
    <row r="63" spans="1:7" x14ac:dyDescent="0.25">
      <c r="A63" s="95" t="s">
        <v>336</v>
      </c>
      <c r="B63" s="95" t="s">
        <v>947</v>
      </c>
      <c r="C63" s="95">
        <v>2015</v>
      </c>
      <c r="D63" s="95">
        <v>473.20499999999998</v>
      </c>
      <c r="E63" s="95">
        <v>624.83450000000005</v>
      </c>
      <c r="F63" s="95">
        <v>436</v>
      </c>
      <c r="G63" s="96">
        <v>0.69779999999999998</v>
      </c>
    </row>
    <row r="64" spans="1:7" x14ac:dyDescent="0.25">
      <c r="A64" s="95" t="s">
        <v>338</v>
      </c>
      <c r="B64" s="95" t="s">
        <v>949</v>
      </c>
      <c r="C64" s="95">
        <v>2015</v>
      </c>
      <c r="D64" s="95">
        <v>824.23509999999999</v>
      </c>
      <c r="E64" s="97">
        <v>1031.4159</v>
      </c>
      <c r="F64" s="95">
        <v>802.5</v>
      </c>
      <c r="G64" s="96">
        <v>0.77810000000000001</v>
      </c>
    </row>
    <row r="65" spans="1:7" x14ac:dyDescent="0.25">
      <c r="A65" s="95" t="s">
        <v>547</v>
      </c>
      <c r="B65" s="95" t="s">
        <v>956</v>
      </c>
      <c r="C65" s="95">
        <v>2015</v>
      </c>
      <c r="D65" s="95">
        <v>137.18780000000001</v>
      </c>
      <c r="E65" s="95">
        <v>185.6454</v>
      </c>
      <c r="F65" s="95">
        <v>142</v>
      </c>
      <c r="G65" s="96">
        <v>0.76490000000000002</v>
      </c>
    </row>
    <row r="66" spans="1:7" x14ac:dyDescent="0.25">
      <c r="A66" s="95" t="s">
        <v>356</v>
      </c>
      <c r="B66" s="95" t="s">
        <v>971</v>
      </c>
      <c r="C66" s="95">
        <v>2023</v>
      </c>
      <c r="D66" s="95">
        <v>301.57130000000001</v>
      </c>
      <c r="E66" s="95">
        <v>296.33580000000001</v>
      </c>
      <c r="F66" s="95">
        <v>313.2</v>
      </c>
      <c r="G66" s="96">
        <v>1.0569</v>
      </c>
    </row>
    <row r="67" spans="1:7" x14ac:dyDescent="0.25">
      <c r="A67" s="95" t="s">
        <v>358</v>
      </c>
      <c r="B67" s="95" t="s">
        <v>973</v>
      </c>
      <c r="C67" s="95">
        <v>2015</v>
      </c>
      <c r="D67" s="95">
        <v>309.88959999999997</v>
      </c>
      <c r="E67" s="95">
        <v>330.36939999999998</v>
      </c>
      <c r="F67" s="95">
        <v>316</v>
      </c>
      <c r="G67" s="96">
        <v>0.95650000000000002</v>
      </c>
    </row>
    <row r="68" spans="1:7" x14ac:dyDescent="0.25">
      <c r="A68" s="95" t="s">
        <v>1289</v>
      </c>
      <c r="B68" s="95" t="s">
        <v>976</v>
      </c>
      <c r="C68" s="95">
        <v>2024</v>
      </c>
      <c r="D68" s="95">
        <v>54.311999999999998</v>
      </c>
      <c r="E68" s="95">
        <v>42.212899999999998</v>
      </c>
      <c r="F68" s="95">
        <v>21</v>
      </c>
      <c r="G68" s="96">
        <v>0.4975</v>
      </c>
    </row>
    <row r="69" spans="1:7" x14ac:dyDescent="0.25">
      <c r="A69" s="95" t="s">
        <v>361</v>
      </c>
      <c r="B69" s="95" t="s">
        <v>977</v>
      </c>
      <c r="C69" s="95">
        <v>2015</v>
      </c>
      <c r="D69" s="95">
        <v>385.13679999999999</v>
      </c>
      <c r="E69" s="95">
        <v>528.34429999999998</v>
      </c>
      <c r="F69" s="95">
        <v>376</v>
      </c>
      <c r="G69" s="96">
        <v>0.7117</v>
      </c>
    </row>
    <row r="70" spans="1:7" x14ac:dyDescent="0.25">
      <c r="A70" s="95" t="s">
        <v>365</v>
      </c>
      <c r="B70" s="95" t="s">
        <v>981</v>
      </c>
      <c r="C70" s="95">
        <v>2023</v>
      </c>
      <c r="D70" s="95">
        <v>464.57060000000001</v>
      </c>
      <c r="E70" s="95">
        <v>469.28910000000002</v>
      </c>
      <c r="F70" s="95">
        <v>183.6</v>
      </c>
      <c r="G70" s="96">
        <v>0.39119999999999999</v>
      </c>
    </row>
    <row r="71" spans="1:7" x14ac:dyDescent="0.25">
      <c r="A71" s="95" t="s">
        <v>552</v>
      </c>
      <c r="B71" s="95" t="s">
        <v>994</v>
      </c>
      <c r="C71" s="95">
        <v>2016</v>
      </c>
      <c r="D71" s="95">
        <v>48.296599999999998</v>
      </c>
      <c r="E71" s="95">
        <v>71.553299999999993</v>
      </c>
      <c r="F71" s="95">
        <v>46</v>
      </c>
      <c r="G71" s="96">
        <v>0.64290000000000003</v>
      </c>
    </row>
    <row r="72" spans="1:7" x14ac:dyDescent="0.25">
      <c r="A72" s="95" t="s">
        <v>381</v>
      </c>
      <c r="B72" s="95" t="s">
        <v>999</v>
      </c>
      <c r="C72" s="95">
        <v>2018</v>
      </c>
      <c r="D72" s="97">
        <v>1304.1547</v>
      </c>
      <c r="E72" s="97">
        <v>1368.8913</v>
      </c>
      <c r="F72" s="97">
        <v>1034.47</v>
      </c>
      <c r="G72" s="96">
        <v>0.75570000000000004</v>
      </c>
    </row>
    <row r="73" spans="1:7" x14ac:dyDescent="0.25">
      <c r="A73" s="95" t="s">
        <v>554</v>
      </c>
      <c r="B73" s="95" t="s">
        <v>1001</v>
      </c>
      <c r="C73" s="95">
        <v>2018</v>
      </c>
      <c r="D73" s="95">
        <v>133.20769999999999</v>
      </c>
      <c r="E73" s="95">
        <v>115.9323</v>
      </c>
      <c r="F73" s="95">
        <v>79</v>
      </c>
      <c r="G73" s="96">
        <v>0.68140000000000001</v>
      </c>
    </row>
    <row r="74" spans="1:7" x14ac:dyDescent="0.25">
      <c r="A74" s="95" t="s">
        <v>390</v>
      </c>
      <c r="B74" s="95" t="s">
        <v>1011</v>
      </c>
      <c r="C74" s="95">
        <v>2015</v>
      </c>
      <c r="D74" s="95">
        <v>406.48099999999999</v>
      </c>
      <c r="E74" s="95">
        <v>485.2002</v>
      </c>
      <c r="F74" s="95">
        <v>369</v>
      </c>
      <c r="G74" s="96">
        <v>0.76049999999999995</v>
      </c>
    </row>
    <row r="75" spans="1:7" x14ac:dyDescent="0.25">
      <c r="A75" s="95" t="s">
        <v>396</v>
      </c>
      <c r="B75" s="95" t="s">
        <v>1017</v>
      </c>
      <c r="C75" s="95">
        <v>2022</v>
      </c>
      <c r="D75" s="97">
        <v>13092.8616</v>
      </c>
      <c r="E75" s="97">
        <v>13648.900299999999</v>
      </c>
      <c r="F75" s="97">
        <v>9163.18</v>
      </c>
      <c r="G75" s="96">
        <v>0.67130000000000001</v>
      </c>
    </row>
    <row r="76" spans="1:7" x14ac:dyDescent="0.25">
      <c r="A76" s="95" t="s">
        <v>397</v>
      </c>
      <c r="B76" s="95" t="s">
        <v>1018</v>
      </c>
      <c r="C76" s="95">
        <v>2023</v>
      </c>
      <c r="D76" s="97">
        <v>7513.4885000000004</v>
      </c>
      <c r="E76" s="97">
        <v>7411.6949000000004</v>
      </c>
      <c r="F76" s="97">
        <v>9064.06</v>
      </c>
      <c r="G76" s="96">
        <v>1.2229000000000001</v>
      </c>
    </row>
    <row r="77" spans="1:7" x14ac:dyDescent="0.25">
      <c r="A77" s="95" t="s">
        <v>408</v>
      </c>
      <c r="B77" s="95" t="s">
        <v>1029</v>
      </c>
      <c r="C77" s="95">
        <v>2015</v>
      </c>
      <c r="D77" s="95">
        <v>911.72789999999998</v>
      </c>
      <c r="E77" s="97">
        <v>1154.0519999999999</v>
      </c>
      <c r="F77" s="95">
        <v>932.33</v>
      </c>
      <c r="G77" s="96">
        <v>0.80789999999999995</v>
      </c>
    </row>
    <row r="78" spans="1:7" x14ac:dyDescent="0.25">
      <c r="A78" s="95" t="s">
        <v>409</v>
      </c>
      <c r="B78" s="95" t="s">
        <v>1030</v>
      </c>
      <c r="C78" s="95">
        <v>2015</v>
      </c>
      <c r="D78" s="97">
        <v>1803.2302</v>
      </c>
      <c r="E78" s="97">
        <v>2308.2413999999999</v>
      </c>
      <c r="F78" s="97">
        <v>2234.4</v>
      </c>
      <c r="G78" s="96">
        <v>0.96799999999999997</v>
      </c>
    </row>
    <row r="79" spans="1:7" x14ac:dyDescent="0.25">
      <c r="A79" s="95" t="s">
        <v>412</v>
      </c>
      <c r="B79" s="95" t="s">
        <v>1033</v>
      </c>
      <c r="C79" s="95">
        <v>2023</v>
      </c>
      <c r="D79" s="97">
        <v>2147.1111999999998</v>
      </c>
      <c r="E79" s="97">
        <v>2216.6014</v>
      </c>
      <c r="F79" s="97">
        <v>2804.52</v>
      </c>
      <c r="G79" s="96">
        <v>1.2652000000000001</v>
      </c>
    </row>
    <row r="80" spans="1:7" x14ac:dyDescent="0.25">
      <c r="A80" s="95" t="s">
        <v>413</v>
      </c>
      <c r="B80" s="95" t="s">
        <v>1034</v>
      </c>
      <c r="C80" s="95">
        <v>2023</v>
      </c>
      <c r="D80" s="97">
        <v>5316.6750000000002</v>
      </c>
      <c r="E80" s="97">
        <v>5205.2244000000001</v>
      </c>
      <c r="F80" s="97">
        <v>5981.48</v>
      </c>
      <c r="G80" s="96">
        <v>1.1491</v>
      </c>
    </row>
    <row r="81" spans="1:7" x14ac:dyDescent="0.25">
      <c r="A81" s="95" t="s">
        <v>414</v>
      </c>
      <c r="B81" s="95" t="s">
        <v>1035</v>
      </c>
      <c r="C81" s="95">
        <v>2015</v>
      </c>
      <c r="D81" s="97">
        <v>4161.5241999999998</v>
      </c>
      <c r="E81" s="97">
        <v>5458.4944999999998</v>
      </c>
      <c r="F81" s="97">
        <v>5484.01</v>
      </c>
      <c r="G81" s="96">
        <v>1.0046999999999999</v>
      </c>
    </row>
    <row r="82" spans="1:7" x14ac:dyDescent="0.25">
      <c r="A82" s="95" t="s">
        <v>415</v>
      </c>
      <c r="B82" s="95" t="s">
        <v>1036</v>
      </c>
      <c r="C82" s="95">
        <v>2017</v>
      </c>
      <c r="D82" s="97">
        <v>2237.8089</v>
      </c>
      <c r="E82" s="97">
        <v>2545.5794999999998</v>
      </c>
      <c r="F82" s="97">
        <v>1930.4</v>
      </c>
      <c r="G82" s="96">
        <v>0.75829999999999997</v>
      </c>
    </row>
    <row r="83" spans="1:7" x14ac:dyDescent="0.25">
      <c r="A83" s="95" t="s">
        <v>418</v>
      </c>
      <c r="B83" s="95" t="s">
        <v>1039</v>
      </c>
      <c r="C83" s="95">
        <v>2017</v>
      </c>
      <c r="D83" s="97">
        <v>1576.8191999999999</v>
      </c>
      <c r="E83" s="97">
        <v>1814.7094999999999</v>
      </c>
      <c r="F83" s="97">
        <v>1168.4100000000001</v>
      </c>
      <c r="G83" s="96">
        <v>0.64390000000000003</v>
      </c>
    </row>
    <row r="84" spans="1:7" x14ac:dyDescent="0.25">
      <c r="A84" s="95" t="s">
        <v>420</v>
      </c>
      <c r="B84" s="95" t="s">
        <v>1042</v>
      </c>
      <c r="C84" s="95">
        <v>2015</v>
      </c>
      <c r="D84" s="95">
        <v>51.049100000000003</v>
      </c>
      <c r="E84" s="95">
        <v>67.465699999999998</v>
      </c>
      <c r="F84" s="95">
        <v>45</v>
      </c>
      <c r="G84" s="96">
        <v>0.66700000000000004</v>
      </c>
    </row>
    <row r="85" spans="1:7" x14ac:dyDescent="0.25">
      <c r="A85" s="95" t="s">
        <v>1290</v>
      </c>
      <c r="B85" s="95" t="s">
        <v>1044</v>
      </c>
      <c r="C85" s="95">
        <v>2019</v>
      </c>
      <c r="D85" s="95">
        <v>42.447600000000001</v>
      </c>
      <c r="E85" s="95">
        <v>43.0779</v>
      </c>
      <c r="F85" s="95">
        <v>26</v>
      </c>
      <c r="G85" s="96">
        <v>0.60360000000000003</v>
      </c>
    </row>
    <row r="86" spans="1:7" x14ac:dyDescent="0.25">
      <c r="A86" s="95" t="s">
        <v>422</v>
      </c>
      <c r="B86" s="95" t="s">
        <v>1046</v>
      </c>
      <c r="C86" s="95">
        <v>2015</v>
      </c>
      <c r="D86" s="95">
        <v>280.46080000000001</v>
      </c>
      <c r="E86" s="95">
        <v>293.77330000000001</v>
      </c>
      <c r="F86" s="95">
        <v>192</v>
      </c>
      <c r="G86" s="96">
        <v>0.65359999999999996</v>
      </c>
    </row>
    <row r="87" spans="1:7" x14ac:dyDescent="0.25">
      <c r="A87" s="95" t="s">
        <v>427</v>
      </c>
      <c r="B87" s="95" t="s">
        <v>1051</v>
      </c>
      <c r="C87" s="95">
        <v>2016</v>
      </c>
      <c r="D87" s="95">
        <v>538.48900000000003</v>
      </c>
      <c r="E87" s="95">
        <v>608.99590000000001</v>
      </c>
      <c r="F87" s="95">
        <v>366</v>
      </c>
      <c r="G87" s="96">
        <v>0.60099999999999998</v>
      </c>
    </row>
    <row r="88" spans="1:7" x14ac:dyDescent="0.25">
      <c r="A88" s="95" t="s">
        <v>429</v>
      </c>
      <c r="B88" s="95" t="s">
        <v>1053</v>
      </c>
      <c r="C88" s="95">
        <v>2015</v>
      </c>
      <c r="D88" s="95">
        <v>223.9836</v>
      </c>
      <c r="E88" s="95">
        <v>327.8057</v>
      </c>
      <c r="F88" s="95">
        <v>258</v>
      </c>
      <c r="G88" s="96">
        <v>0.78710000000000002</v>
      </c>
    </row>
    <row r="89" spans="1:7" x14ac:dyDescent="0.25">
      <c r="A89" s="95" t="s">
        <v>430</v>
      </c>
      <c r="B89" s="95" t="s">
        <v>1054</v>
      </c>
      <c r="C89" s="95">
        <v>2019</v>
      </c>
      <c r="D89" s="97">
        <v>2796.3467000000001</v>
      </c>
      <c r="E89" s="97">
        <v>3047.4850999999999</v>
      </c>
      <c r="F89" s="97">
        <v>2178.2600000000002</v>
      </c>
      <c r="G89" s="96">
        <v>0.71479999999999999</v>
      </c>
    </row>
    <row r="90" spans="1:7" x14ac:dyDescent="0.25">
      <c r="A90" s="95" t="s">
        <v>433</v>
      </c>
      <c r="B90" s="95" t="s">
        <v>1058</v>
      </c>
      <c r="C90" s="95">
        <v>2016</v>
      </c>
      <c r="D90" s="95">
        <v>220.12960000000001</v>
      </c>
      <c r="E90" s="95">
        <v>259.29160000000002</v>
      </c>
      <c r="F90" s="95">
        <v>197</v>
      </c>
      <c r="G90" s="96">
        <v>0.75980000000000003</v>
      </c>
    </row>
    <row r="91" spans="1:7" x14ac:dyDescent="0.25">
      <c r="A91" s="95" t="s">
        <v>565</v>
      </c>
      <c r="B91" s="95" t="s">
        <v>1083</v>
      </c>
      <c r="C91" s="95">
        <v>2016</v>
      </c>
      <c r="D91" s="95">
        <v>107.72620000000001</v>
      </c>
      <c r="E91" s="95">
        <v>123.4862</v>
      </c>
      <c r="F91" s="95">
        <v>92</v>
      </c>
      <c r="G91" s="96">
        <v>0.745</v>
      </c>
    </row>
    <row r="92" spans="1:7" x14ac:dyDescent="0.25">
      <c r="A92" s="95" t="s">
        <v>457</v>
      </c>
      <c r="B92" s="95" t="s">
        <v>1086</v>
      </c>
      <c r="C92" s="95">
        <v>2020</v>
      </c>
      <c r="D92" s="95">
        <v>669.52949999999998</v>
      </c>
      <c r="E92" s="95">
        <v>726.1979</v>
      </c>
      <c r="F92" s="95">
        <v>484.64</v>
      </c>
      <c r="G92" s="96">
        <v>0.66739999999999999</v>
      </c>
    </row>
    <row r="93" spans="1:7" x14ac:dyDescent="0.25">
      <c r="A93" s="95" t="s">
        <v>458</v>
      </c>
      <c r="B93" s="95" t="s">
        <v>1087</v>
      </c>
      <c r="C93" s="95">
        <v>2015</v>
      </c>
      <c r="D93" s="95">
        <v>629.1223</v>
      </c>
      <c r="E93" s="95">
        <v>700.03240000000005</v>
      </c>
      <c r="F93" s="95">
        <v>501.7</v>
      </c>
      <c r="G93" s="96">
        <v>0.7167</v>
      </c>
    </row>
    <row r="94" spans="1:7" x14ac:dyDescent="0.25">
      <c r="A94" s="95" t="s">
        <v>466</v>
      </c>
      <c r="B94" s="95" t="s">
        <v>1096</v>
      </c>
      <c r="C94" s="95">
        <v>2015</v>
      </c>
      <c r="D94" s="95">
        <v>711.97130000000004</v>
      </c>
      <c r="E94" s="95">
        <v>729.75570000000005</v>
      </c>
      <c r="F94" s="95">
        <v>569.03</v>
      </c>
      <c r="G94" s="96">
        <v>0.77980000000000005</v>
      </c>
    </row>
    <row r="95" spans="1:7" x14ac:dyDescent="0.25">
      <c r="A95" s="95" t="s">
        <v>467</v>
      </c>
      <c r="B95" s="95" t="s">
        <v>1097</v>
      </c>
      <c r="C95" s="95">
        <v>2016</v>
      </c>
      <c r="D95" s="97">
        <v>1864.8023000000001</v>
      </c>
      <c r="E95" s="97">
        <v>2173.7438999999999</v>
      </c>
      <c r="F95" s="97">
        <v>1431.56</v>
      </c>
      <c r="G95" s="96">
        <v>0.65859999999999996</v>
      </c>
    </row>
    <row r="96" spans="1:7" x14ac:dyDescent="0.25">
      <c r="A96" s="95" t="s">
        <v>567</v>
      </c>
      <c r="B96" s="95" t="s">
        <v>1098</v>
      </c>
      <c r="C96" s="95">
        <v>2015</v>
      </c>
      <c r="D96" s="95">
        <v>147.233</v>
      </c>
      <c r="E96" s="95">
        <v>204.1961</v>
      </c>
      <c r="F96" s="95">
        <v>183</v>
      </c>
      <c r="G96" s="96">
        <v>0.8962</v>
      </c>
    </row>
    <row r="97" spans="1:7" x14ac:dyDescent="0.25">
      <c r="A97" s="95" t="s">
        <v>480</v>
      </c>
      <c r="B97" s="95" t="s">
        <v>1112</v>
      </c>
      <c r="C97" s="95">
        <v>2015</v>
      </c>
      <c r="D97" s="97">
        <v>13618.0324</v>
      </c>
      <c r="E97" s="97">
        <v>22621.0988</v>
      </c>
      <c r="F97" s="97">
        <v>21774</v>
      </c>
      <c r="G97" s="96">
        <v>0.96260000000000001</v>
      </c>
    </row>
    <row r="98" spans="1:7" x14ac:dyDescent="0.25">
      <c r="A98" s="95" t="s">
        <v>482</v>
      </c>
      <c r="B98" s="95" t="s">
        <v>1113</v>
      </c>
      <c r="C98" s="95">
        <v>2023</v>
      </c>
      <c r="D98" s="95">
        <v>738.37639999999999</v>
      </c>
      <c r="E98" s="95">
        <v>724.54489999999998</v>
      </c>
      <c r="F98" s="95">
        <v>778</v>
      </c>
      <c r="G98" s="96">
        <v>1.0738000000000001</v>
      </c>
    </row>
    <row r="99" spans="1:7" x14ac:dyDescent="0.25">
      <c r="A99" s="95" t="s">
        <v>484</v>
      </c>
      <c r="B99" s="95" t="s">
        <v>1115</v>
      </c>
      <c r="C99" s="95">
        <v>2015</v>
      </c>
      <c r="D99" s="97">
        <v>1995.4084</v>
      </c>
      <c r="E99" s="97">
        <v>2940.79</v>
      </c>
      <c r="F99" s="97">
        <v>2815</v>
      </c>
      <c r="G99" s="96">
        <v>0.95720000000000005</v>
      </c>
    </row>
    <row r="100" spans="1:7" x14ac:dyDescent="0.25">
      <c r="A100" s="95" t="s">
        <v>1291</v>
      </c>
      <c r="B100" s="95" t="s">
        <v>1118</v>
      </c>
      <c r="C100" s="95">
        <v>2023</v>
      </c>
      <c r="D100" s="95">
        <v>340.45350000000002</v>
      </c>
      <c r="E100" s="95">
        <v>425.33730000000003</v>
      </c>
      <c r="F100" s="95">
        <v>439</v>
      </c>
      <c r="G100" s="96">
        <v>1.0321</v>
      </c>
    </row>
    <row r="101" spans="1:7" x14ac:dyDescent="0.25">
      <c r="A101" s="95" t="s">
        <v>488</v>
      </c>
      <c r="B101" s="95" t="s">
        <v>1186</v>
      </c>
      <c r="C101" s="95">
        <v>2016</v>
      </c>
      <c r="D101" s="97">
        <v>1902.0541000000001</v>
      </c>
      <c r="E101" s="95">
        <v>495.09789999999998</v>
      </c>
      <c r="F101" s="95">
        <v>496</v>
      </c>
      <c r="G101" s="96">
        <v>1.0018</v>
      </c>
    </row>
    <row r="102" spans="1:7" x14ac:dyDescent="0.25">
      <c r="A102" s="95" t="s">
        <v>1292</v>
      </c>
      <c r="B102" s="95" t="s">
        <v>1262</v>
      </c>
      <c r="C102" s="95">
        <v>2015</v>
      </c>
      <c r="D102" s="95">
        <v>572.1875</v>
      </c>
      <c r="E102" s="95">
        <v>102.8775</v>
      </c>
      <c r="F102" s="95">
        <v>79.290000000000006</v>
      </c>
      <c r="G102" s="96">
        <v>0.77070000000000005</v>
      </c>
    </row>
    <row r="103" spans="1:7" x14ac:dyDescent="0.25">
      <c r="A103" s="95" t="s">
        <v>1257</v>
      </c>
      <c r="B103" s="95" t="s">
        <v>1258</v>
      </c>
      <c r="C103" s="95">
        <v>2023</v>
      </c>
      <c r="D103" s="95">
        <v>259.85340000000002</v>
      </c>
      <c r="E103" s="95">
        <v>96.046700000000001</v>
      </c>
      <c r="F103" s="95">
        <v>83</v>
      </c>
      <c r="G103" s="96">
        <v>0.86419999999999997</v>
      </c>
    </row>
    <row r="104" spans="1:7" x14ac:dyDescent="0.25">
      <c r="A104" s="95" t="s">
        <v>1265</v>
      </c>
      <c r="B104" s="95" t="s">
        <v>1266</v>
      </c>
      <c r="C104" s="95">
        <v>2024</v>
      </c>
      <c r="D104" s="95">
        <v>60.450899999999997</v>
      </c>
      <c r="E104" s="95">
        <v>0</v>
      </c>
      <c r="F104" s="95">
        <v>0</v>
      </c>
      <c r="G104" s="169">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08AD6-C9F0-4FEC-8BC9-9546B94ED2AE}">
  <dimension ref="A1:G102"/>
  <sheetViews>
    <sheetView workbookViewId="0">
      <selection sqref="A1:G1048576"/>
    </sheetView>
  </sheetViews>
  <sheetFormatPr defaultRowHeight="15" x14ac:dyDescent="0.25"/>
  <cols>
    <col min="1" max="7" width="9.140625" style="95"/>
  </cols>
  <sheetData>
    <row r="1" spans="1:7" x14ac:dyDescent="0.25">
      <c r="A1" s="95" t="s">
        <v>1181</v>
      </c>
      <c r="B1" s="95" t="s">
        <v>1249</v>
      </c>
      <c r="C1" s="95" t="s">
        <v>1250</v>
      </c>
      <c r="D1" s="95" t="s">
        <v>1251</v>
      </c>
      <c r="E1" s="95" t="s">
        <v>1252</v>
      </c>
      <c r="F1" s="95" t="s">
        <v>1253</v>
      </c>
      <c r="G1" s="95" t="s">
        <v>1254</v>
      </c>
    </row>
    <row r="2" spans="1:7" x14ac:dyDescent="0.25">
      <c r="A2" s="95" t="s">
        <v>10</v>
      </c>
      <c r="B2" s="95" t="s">
        <v>571</v>
      </c>
      <c r="C2" s="95">
        <v>2023</v>
      </c>
      <c r="D2" s="95">
        <v>210.416</v>
      </c>
      <c r="E2" s="95">
        <v>203.38910000000001</v>
      </c>
      <c r="F2" s="95">
        <v>119.97</v>
      </c>
      <c r="G2" s="96">
        <v>0.58989999999999998</v>
      </c>
    </row>
    <row r="3" spans="1:7" x14ac:dyDescent="0.25">
      <c r="A3" s="95" t="s">
        <v>20</v>
      </c>
      <c r="B3" s="95" t="s">
        <v>584</v>
      </c>
      <c r="C3" s="95">
        <v>2015</v>
      </c>
      <c r="D3" s="97">
        <v>1997.9842000000001</v>
      </c>
      <c r="E3" s="97">
        <v>2133.8137999999999</v>
      </c>
      <c r="F3" s="97">
        <v>1312.08</v>
      </c>
      <c r="G3" s="96">
        <v>0.6149</v>
      </c>
    </row>
    <row r="4" spans="1:7" x14ac:dyDescent="0.25">
      <c r="A4" s="95" t="s">
        <v>498</v>
      </c>
      <c r="B4" s="95" t="s">
        <v>590</v>
      </c>
      <c r="C4" s="95">
        <v>2015</v>
      </c>
      <c r="D4" s="95">
        <v>156.05699999999999</v>
      </c>
      <c r="E4" s="95">
        <v>168.637</v>
      </c>
      <c r="F4" s="95">
        <v>116.52</v>
      </c>
      <c r="G4" s="96">
        <v>0.69099999999999995</v>
      </c>
    </row>
    <row r="5" spans="1:7" x14ac:dyDescent="0.25">
      <c r="A5" s="95" t="s">
        <v>36</v>
      </c>
      <c r="B5" s="95" t="s">
        <v>602</v>
      </c>
      <c r="C5" s="95">
        <v>2023</v>
      </c>
      <c r="D5" s="95">
        <v>467.1979</v>
      </c>
      <c r="E5" s="95">
        <v>466.45940000000002</v>
      </c>
      <c r="F5" s="95">
        <v>495.16</v>
      </c>
      <c r="G5" s="96">
        <v>1.0615000000000001</v>
      </c>
    </row>
    <row r="6" spans="1:7" x14ac:dyDescent="0.25">
      <c r="A6" s="95" t="s">
        <v>37</v>
      </c>
      <c r="B6" s="95" t="s">
        <v>603</v>
      </c>
      <c r="C6" s="95">
        <v>2015</v>
      </c>
      <c r="D6" s="97">
        <v>1104.9318000000001</v>
      </c>
      <c r="E6" s="97">
        <v>1181.8003000000001</v>
      </c>
      <c r="F6" s="95">
        <v>872.93</v>
      </c>
      <c r="G6" s="96">
        <v>0.73860000000000003</v>
      </c>
    </row>
    <row r="7" spans="1:7" x14ac:dyDescent="0.25">
      <c r="A7" s="95" t="s">
        <v>41</v>
      </c>
      <c r="B7" s="95" t="s">
        <v>607</v>
      </c>
      <c r="C7" s="95">
        <v>2020</v>
      </c>
      <c r="D7" s="95">
        <v>162.60249999999999</v>
      </c>
      <c r="E7" s="95">
        <v>231.44390000000001</v>
      </c>
      <c r="F7" s="95">
        <v>156</v>
      </c>
      <c r="G7" s="96">
        <v>0.67400000000000004</v>
      </c>
    </row>
    <row r="8" spans="1:7" x14ac:dyDescent="0.25">
      <c r="A8" s="95" t="s">
        <v>48</v>
      </c>
      <c r="B8" s="95" t="s">
        <v>614</v>
      </c>
      <c r="C8" s="95">
        <v>2023</v>
      </c>
      <c r="D8" s="97">
        <v>16085.2924</v>
      </c>
      <c r="E8" s="97">
        <v>15870.509</v>
      </c>
      <c r="F8" s="97">
        <v>7737.07</v>
      </c>
      <c r="G8" s="96">
        <v>0.48749999999999999</v>
      </c>
    </row>
    <row r="9" spans="1:7" x14ac:dyDescent="0.25">
      <c r="A9" s="95" t="s">
        <v>52</v>
      </c>
      <c r="B9" s="95" t="s">
        <v>618</v>
      </c>
      <c r="C9" s="95">
        <v>2017</v>
      </c>
      <c r="D9" s="97">
        <v>9196.2515999999996</v>
      </c>
      <c r="E9" s="97">
        <v>10539.116400000001</v>
      </c>
      <c r="F9" s="97">
        <v>6942.25</v>
      </c>
      <c r="G9" s="96">
        <v>0.65869999999999995</v>
      </c>
    </row>
    <row r="10" spans="1:7" x14ac:dyDescent="0.25">
      <c r="A10" s="95" t="s">
        <v>54</v>
      </c>
      <c r="B10" s="95" t="s">
        <v>620</v>
      </c>
      <c r="C10" s="95">
        <v>2018</v>
      </c>
      <c r="D10" s="97">
        <v>4355.9993000000004</v>
      </c>
      <c r="E10" s="97">
        <v>4681.0626000000002</v>
      </c>
      <c r="F10" s="97">
        <v>3304.3</v>
      </c>
      <c r="G10" s="96">
        <v>0.70589999999999997</v>
      </c>
    </row>
    <row r="11" spans="1:7" x14ac:dyDescent="0.25">
      <c r="A11" s="95" t="s">
        <v>503</v>
      </c>
      <c r="B11" s="95" t="s">
        <v>629</v>
      </c>
      <c r="C11" s="95">
        <v>2020</v>
      </c>
      <c r="D11" s="95">
        <v>36.649500000000003</v>
      </c>
      <c r="E11" s="95">
        <v>46.587600000000002</v>
      </c>
      <c r="F11" s="95">
        <v>35</v>
      </c>
      <c r="G11" s="96">
        <v>0.75129999999999997</v>
      </c>
    </row>
    <row r="12" spans="1:7" x14ac:dyDescent="0.25">
      <c r="A12" s="95" t="s">
        <v>71</v>
      </c>
      <c r="B12" s="95" t="s">
        <v>641</v>
      </c>
      <c r="C12" s="95">
        <v>2019</v>
      </c>
      <c r="D12" s="97">
        <v>3629.2570000000001</v>
      </c>
      <c r="E12" s="97">
        <v>3708.6869000000002</v>
      </c>
      <c r="F12" s="97">
        <v>2510.92</v>
      </c>
      <c r="G12" s="96">
        <v>0.67700000000000005</v>
      </c>
    </row>
    <row r="13" spans="1:7" x14ac:dyDescent="0.25">
      <c r="A13" s="95" t="s">
        <v>74</v>
      </c>
      <c r="B13" s="95" t="s">
        <v>645</v>
      </c>
      <c r="C13" s="95">
        <v>2018</v>
      </c>
      <c r="D13" s="95">
        <v>39.862900000000003</v>
      </c>
      <c r="E13" s="95">
        <v>56.2834</v>
      </c>
      <c r="F13" s="95">
        <v>47</v>
      </c>
      <c r="G13" s="96">
        <v>0.83509999999999995</v>
      </c>
    </row>
    <row r="14" spans="1:7" x14ac:dyDescent="0.25">
      <c r="A14" s="95" t="s">
        <v>89</v>
      </c>
      <c r="B14" s="95" t="s">
        <v>662</v>
      </c>
      <c r="C14" s="95">
        <v>2020</v>
      </c>
      <c r="D14" s="97">
        <v>1036.6669999999999</v>
      </c>
      <c r="E14" s="97">
        <v>1099.8910000000001</v>
      </c>
      <c r="F14" s="95">
        <v>615</v>
      </c>
      <c r="G14" s="96">
        <v>0.55910000000000004</v>
      </c>
    </row>
    <row r="15" spans="1:7" x14ac:dyDescent="0.25">
      <c r="A15" s="95" t="s">
        <v>113</v>
      </c>
      <c r="B15" s="95" t="s">
        <v>687</v>
      </c>
      <c r="C15" s="95">
        <v>2016</v>
      </c>
      <c r="D15" s="97">
        <v>7320.3402999999998</v>
      </c>
      <c r="E15" s="97">
        <v>8120.2380000000003</v>
      </c>
      <c r="F15" s="97">
        <v>4784.1899999999996</v>
      </c>
      <c r="G15" s="96">
        <v>0.58919999999999995</v>
      </c>
    </row>
    <row r="16" spans="1:7" x14ac:dyDescent="0.25">
      <c r="A16" s="95" t="s">
        <v>114</v>
      </c>
      <c r="B16" s="95" t="s">
        <v>689</v>
      </c>
      <c r="C16" s="95">
        <v>2020</v>
      </c>
      <c r="D16" s="95">
        <v>73.927099999999996</v>
      </c>
      <c r="E16" s="95">
        <v>85.945800000000006</v>
      </c>
      <c r="F16" s="95">
        <v>89</v>
      </c>
      <c r="G16" s="96">
        <v>1.0355000000000001</v>
      </c>
    </row>
    <row r="17" spans="1:7" x14ac:dyDescent="0.25">
      <c r="A17" s="95" t="s">
        <v>118</v>
      </c>
      <c r="B17" s="95" t="s">
        <v>693</v>
      </c>
      <c r="C17" s="95">
        <v>2015</v>
      </c>
      <c r="D17" s="97">
        <v>1375.9404999999999</v>
      </c>
      <c r="E17" s="97">
        <v>1391.9684</v>
      </c>
      <c r="F17" s="95">
        <v>792.1</v>
      </c>
      <c r="G17" s="96">
        <v>0.56910000000000005</v>
      </c>
    </row>
    <row r="18" spans="1:7" x14ac:dyDescent="0.25">
      <c r="A18" s="95" t="s">
        <v>124</v>
      </c>
      <c r="B18" s="95" t="s">
        <v>699</v>
      </c>
      <c r="C18" s="95">
        <v>2016</v>
      </c>
      <c r="D18" s="95">
        <v>137.3852</v>
      </c>
      <c r="E18" s="95">
        <v>151.18180000000001</v>
      </c>
      <c r="F18" s="95">
        <v>107.43</v>
      </c>
      <c r="G18" s="96">
        <v>0.71060000000000001</v>
      </c>
    </row>
    <row r="19" spans="1:7" x14ac:dyDescent="0.25">
      <c r="A19" s="95" t="s">
        <v>129</v>
      </c>
      <c r="B19" s="95" t="s">
        <v>704</v>
      </c>
      <c r="C19" s="95">
        <v>2019</v>
      </c>
      <c r="D19" s="95">
        <v>52.288400000000003</v>
      </c>
      <c r="E19" s="95">
        <v>74.837599999999995</v>
      </c>
      <c r="F19" s="95">
        <v>59</v>
      </c>
      <c r="G19" s="96">
        <v>0.78839999999999999</v>
      </c>
    </row>
    <row r="20" spans="1:7" x14ac:dyDescent="0.25">
      <c r="A20" s="95" t="s">
        <v>136</v>
      </c>
      <c r="B20" s="95" t="s">
        <v>711</v>
      </c>
      <c r="C20" s="95">
        <v>2023</v>
      </c>
      <c r="D20" s="95">
        <v>974.86890000000005</v>
      </c>
      <c r="E20" s="95">
        <v>947.68460000000005</v>
      </c>
      <c r="F20" s="95">
        <v>540</v>
      </c>
      <c r="G20" s="96">
        <v>0.56979999999999997</v>
      </c>
    </row>
    <row r="21" spans="1:7" x14ac:dyDescent="0.25">
      <c r="A21" s="95" t="s">
        <v>138</v>
      </c>
      <c r="B21" s="95" t="s">
        <v>719</v>
      </c>
      <c r="C21" s="95">
        <v>2015</v>
      </c>
      <c r="D21" s="95">
        <v>750.58659999999998</v>
      </c>
      <c r="E21" s="95">
        <v>887.86350000000004</v>
      </c>
      <c r="F21" s="95">
        <v>697.45</v>
      </c>
      <c r="G21" s="96">
        <v>0.78549999999999998</v>
      </c>
    </row>
    <row r="22" spans="1:7" x14ac:dyDescent="0.25">
      <c r="A22" s="95" t="s">
        <v>140</v>
      </c>
      <c r="B22" s="95" t="s">
        <v>721</v>
      </c>
      <c r="C22" s="95">
        <v>2015</v>
      </c>
      <c r="D22" s="95">
        <v>379.62189999999998</v>
      </c>
      <c r="E22" s="95">
        <v>530.15070000000003</v>
      </c>
      <c r="F22" s="95">
        <v>338</v>
      </c>
      <c r="G22" s="96">
        <v>0.63759999999999994</v>
      </c>
    </row>
    <row r="23" spans="1:7" x14ac:dyDescent="0.25">
      <c r="A23" s="95" t="s">
        <v>141</v>
      </c>
      <c r="B23" s="95" t="s">
        <v>722</v>
      </c>
      <c r="C23" s="95">
        <v>2016</v>
      </c>
      <c r="D23" s="95">
        <v>255.6703</v>
      </c>
      <c r="E23" s="95">
        <v>296.16430000000003</v>
      </c>
      <c r="F23" s="95">
        <v>257</v>
      </c>
      <c r="G23" s="96">
        <v>0.86780000000000002</v>
      </c>
    </row>
    <row r="24" spans="1:7" x14ac:dyDescent="0.25">
      <c r="A24" s="95" t="s">
        <v>142</v>
      </c>
      <c r="B24" s="95" t="s">
        <v>723</v>
      </c>
      <c r="C24" s="95">
        <v>2023</v>
      </c>
      <c r="D24" s="95">
        <v>626.56110000000001</v>
      </c>
      <c r="E24" s="95">
        <v>620.58339999999998</v>
      </c>
      <c r="F24" s="95">
        <v>278</v>
      </c>
      <c r="G24" s="96">
        <v>0.73040000000000005</v>
      </c>
    </row>
    <row r="25" spans="1:7" x14ac:dyDescent="0.25">
      <c r="A25" s="95" t="s">
        <v>143</v>
      </c>
      <c r="B25" s="95" t="s">
        <v>724</v>
      </c>
      <c r="C25" s="95">
        <v>2015</v>
      </c>
      <c r="D25" s="95">
        <v>214.70599999999999</v>
      </c>
      <c r="E25" s="95">
        <v>297.18490000000003</v>
      </c>
      <c r="F25" s="95">
        <v>263</v>
      </c>
      <c r="G25" s="96">
        <v>0.88500000000000001</v>
      </c>
    </row>
    <row r="26" spans="1:7" x14ac:dyDescent="0.25">
      <c r="A26" s="95" t="s">
        <v>144</v>
      </c>
      <c r="B26" s="95" t="s">
        <v>725</v>
      </c>
      <c r="C26" s="95">
        <v>2021</v>
      </c>
      <c r="D26" s="97">
        <v>1615.5473999999999</v>
      </c>
      <c r="E26" s="97">
        <v>1736.6042</v>
      </c>
      <c r="F26" s="97">
        <v>1403</v>
      </c>
      <c r="G26" s="96">
        <v>0.80789999999999995</v>
      </c>
    </row>
    <row r="27" spans="1:7" x14ac:dyDescent="0.25">
      <c r="A27" s="95" t="s">
        <v>520</v>
      </c>
      <c r="B27" s="95" t="s">
        <v>750</v>
      </c>
      <c r="C27" s="95">
        <v>2023</v>
      </c>
      <c r="D27" s="95">
        <v>37.588000000000001</v>
      </c>
      <c r="E27" s="95">
        <v>44.167099999999998</v>
      </c>
      <c r="F27" s="95">
        <v>34</v>
      </c>
      <c r="G27" s="96">
        <v>0.76980000000000004</v>
      </c>
    </row>
    <row r="28" spans="1:7" x14ac:dyDescent="0.25">
      <c r="A28" s="95" t="s">
        <v>524</v>
      </c>
      <c r="B28" s="95" t="s">
        <v>762</v>
      </c>
      <c r="C28" s="95">
        <v>2015</v>
      </c>
      <c r="D28" s="95">
        <v>119.04600000000001</v>
      </c>
      <c r="E28" s="95">
        <v>122.3836</v>
      </c>
      <c r="F28" s="95">
        <v>72</v>
      </c>
      <c r="G28" s="96">
        <v>0.58830000000000005</v>
      </c>
    </row>
    <row r="29" spans="1:7" x14ac:dyDescent="0.25">
      <c r="A29" s="95" t="s">
        <v>178</v>
      </c>
      <c r="B29" s="95" t="s">
        <v>769</v>
      </c>
      <c r="C29" s="95">
        <v>2023</v>
      </c>
      <c r="D29" s="95">
        <v>237.94069999999999</v>
      </c>
      <c r="E29" s="95">
        <v>238.65530000000001</v>
      </c>
      <c r="F29" s="95">
        <v>117</v>
      </c>
      <c r="G29" s="96">
        <v>0.49020000000000002</v>
      </c>
    </row>
    <row r="30" spans="1:7" x14ac:dyDescent="0.25">
      <c r="A30" s="95" t="s">
        <v>179</v>
      </c>
      <c r="B30" s="95" t="s">
        <v>770</v>
      </c>
      <c r="C30" s="95">
        <v>2020</v>
      </c>
      <c r="D30" s="95">
        <v>51.016100000000002</v>
      </c>
      <c r="E30" s="95">
        <v>70.546599999999998</v>
      </c>
      <c r="F30" s="95">
        <v>59</v>
      </c>
      <c r="G30" s="96">
        <v>0.83630000000000004</v>
      </c>
    </row>
    <row r="31" spans="1:7" x14ac:dyDescent="0.25">
      <c r="A31" s="95" t="s">
        <v>185</v>
      </c>
      <c r="B31" s="95" t="s">
        <v>777</v>
      </c>
      <c r="C31" s="95">
        <v>2018</v>
      </c>
      <c r="D31" s="97">
        <v>1113.7692</v>
      </c>
      <c r="E31" s="97">
        <v>1095.4670000000001</v>
      </c>
      <c r="F31" s="95">
        <v>770</v>
      </c>
      <c r="G31" s="96">
        <v>0.70289999999999997</v>
      </c>
    </row>
    <row r="32" spans="1:7" x14ac:dyDescent="0.25">
      <c r="A32" s="95" t="s">
        <v>189</v>
      </c>
      <c r="B32" s="95" t="s">
        <v>785</v>
      </c>
      <c r="C32" s="95">
        <v>2020</v>
      </c>
      <c r="D32" s="95">
        <v>851.73540000000003</v>
      </c>
      <c r="E32" s="95">
        <v>862.28229999999996</v>
      </c>
      <c r="F32" s="95">
        <v>536.29</v>
      </c>
      <c r="G32" s="96">
        <v>0.62190000000000001</v>
      </c>
    </row>
    <row r="33" spans="1:7" x14ac:dyDescent="0.25">
      <c r="A33" s="95" t="s">
        <v>196</v>
      </c>
      <c r="B33" s="95" t="s">
        <v>793</v>
      </c>
      <c r="C33" s="95">
        <v>2015</v>
      </c>
      <c r="D33" s="97">
        <v>4123.6166000000003</v>
      </c>
      <c r="E33" s="97">
        <v>5739.2909</v>
      </c>
      <c r="F33" s="97">
        <v>5320.31</v>
      </c>
      <c r="G33" s="96">
        <v>0.92700000000000005</v>
      </c>
    </row>
    <row r="34" spans="1:7" x14ac:dyDescent="0.25">
      <c r="A34" s="95" t="s">
        <v>201</v>
      </c>
      <c r="B34" s="95" t="s">
        <v>798</v>
      </c>
      <c r="C34" s="95">
        <v>2023</v>
      </c>
      <c r="D34" s="97">
        <v>11290.639300000001</v>
      </c>
      <c r="E34" s="97">
        <v>11001.0077</v>
      </c>
      <c r="F34" s="97">
        <v>13231</v>
      </c>
      <c r="G34" s="96">
        <v>1.2027000000000001</v>
      </c>
    </row>
    <row r="35" spans="1:7" x14ac:dyDescent="0.25">
      <c r="A35" s="95" t="s">
        <v>202</v>
      </c>
      <c r="B35" s="95" t="s">
        <v>799</v>
      </c>
      <c r="C35" s="95">
        <v>2015</v>
      </c>
      <c r="D35" s="97">
        <v>2114.4113000000002</v>
      </c>
      <c r="E35" s="97">
        <v>2209.9431</v>
      </c>
      <c r="F35" s="97">
        <v>1757</v>
      </c>
      <c r="G35" s="96">
        <v>0.79500000000000004</v>
      </c>
    </row>
    <row r="36" spans="1:7" x14ac:dyDescent="0.25">
      <c r="A36" s="95" t="s">
        <v>203</v>
      </c>
      <c r="B36" s="95" t="s">
        <v>800</v>
      </c>
      <c r="C36" s="95">
        <v>2023</v>
      </c>
      <c r="D36" s="95">
        <v>994.66189999999995</v>
      </c>
      <c r="E36" s="97">
        <v>1025.441</v>
      </c>
      <c r="F36" s="95">
        <v>742</v>
      </c>
      <c r="G36" s="96">
        <v>0.72360000000000002</v>
      </c>
    </row>
    <row r="37" spans="1:7" x14ac:dyDescent="0.25">
      <c r="A37" s="95" t="s">
        <v>204</v>
      </c>
      <c r="B37" s="95" t="s">
        <v>1225</v>
      </c>
      <c r="C37" s="95">
        <v>2023</v>
      </c>
      <c r="D37" s="97">
        <v>1312.9617000000001</v>
      </c>
      <c r="E37" s="97">
        <v>1281.1721</v>
      </c>
      <c r="F37" s="97">
        <v>1327</v>
      </c>
      <c r="G37" s="96">
        <v>1.0358000000000001</v>
      </c>
    </row>
    <row r="38" spans="1:7" x14ac:dyDescent="0.25">
      <c r="A38" s="95" t="s">
        <v>1285</v>
      </c>
      <c r="B38" s="95" t="s">
        <v>802</v>
      </c>
      <c r="C38" s="95">
        <v>2015</v>
      </c>
      <c r="D38" s="95">
        <v>712.9787</v>
      </c>
      <c r="E38" s="95">
        <v>971.85299999999995</v>
      </c>
      <c r="F38" s="95">
        <v>939</v>
      </c>
      <c r="G38" s="96">
        <v>0.96619999999999995</v>
      </c>
    </row>
    <row r="39" spans="1:7" x14ac:dyDescent="0.25">
      <c r="A39" s="95" t="s">
        <v>1286</v>
      </c>
      <c r="B39" s="95" t="s">
        <v>1184</v>
      </c>
      <c r="C39" s="95">
        <v>2015</v>
      </c>
      <c r="D39" s="95">
        <v>188.58709999999999</v>
      </c>
      <c r="E39" s="95">
        <v>237.05449999999999</v>
      </c>
      <c r="F39" s="95">
        <v>233</v>
      </c>
      <c r="G39" s="96">
        <v>0.9829</v>
      </c>
    </row>
    <row r="40" spans="1:7" x14ac:dyDescent="0.25">
      <c r="A40" s="95" t="s">
        <v>210</v>
      </c>
      <c r="B40" s="95" t="s">
        <v>1226</v>
      </c>
      <c r="C40" s="95">
        <v>2015</v>
      </c>
      <c r="D40" s="95">
        <v>573.84280000000001</v>
      </c>
      <c r="E40" s="95">
        <v>583.70150000000001</v>
      </c>
      <c r="F40" s="95">
        <v>562</v>
      </c>
      <c r="G40" s="96">
        <v>0.96279999999999999</v>
      </c>
    </row>
    <row r="41" spans="1:7" x14ac:dyDescent="0.25">
      <c r="A41" s="95" t="s">
        <v>1287</v>
      </c>
      <c r="B41" s="95" t="s">
        <v>808</v>
      </c>
      <c r="C41" s="95">
        <v>2015</v>
      </c>
      <c r="D41" s="95">
        <v>108.8205</v>
      </c>
      <c r="E41" s="95">
        <v>71.288899999999998</v>
      </c>
      <c r="F41" s="95">
        <v>73</v>
      </c>
      <c r="G41" s="96">
        <v>1.024</v>
      </c>
    </row>
    <row r="42" spans="1:7" x14ac:dyDescent="0.25">
      <c r="A42" s="95" t="s">
        <v>214</v>
      </c>
      <c r="B42" s="95" t="s">
        <v>1185</v>
      </c>
      <c r="C42" s="95">
        <v>2015</v>
      </c>
      <c r="D42" s="95">
        <v>633.27099999999996</v>
      </c>
      <c r="E42" s="95">
        <v>501.1721</v>
      </c>
      <c r="F42" s="95">
        <v>501</v>
      </c>
      <c r="G42" s="96">
        <v>0.99970000000000003</v>
      </c>
    </row>
    <row r="43" spans="1:7" x14ac:dyDescent="0.25">
      <c r="A43" s="95" t="s">
        <v>215</v>
      </c>
      <c r="B43" s="95" t="s">
        <v>812</v>
      </c>
      <c r="C43" s="95">
        <v>2018</v>
      </c>
      <c r="D43" s="95">
        <v>656.58410000000003</v>
      </c>
      <c r="E43" s="95">
        <v>387.70609999999999</v>
      </c>
      <c r="F43" s="95">
        <v>381</v>
      </c>
      <c r="G43" s="96">
        <v>0.98270000000000002</v>
      </c>
    </row>
    <row r="44" spans="1:7" x14ac:dyDescent="0.25">
      <c r="A44" s="95" t="s">
        <v>217</v>
      </c>
      <c r="B44" s="95" t="s">
        <v>1227</v>
      </c>
      <c r="C44" s="95">
        <v>2022</v>
      </c>
      <c r="D44" s="97">
        <v>1347.1677</v>
      </c>
      <c r="E44" s="97">
        <v>1417.8071</v>
      </c>
      <c r="F44" s="97">
        <v>1220</v>
      </c>
      <c r="G44" s="96">
        <v>0.86050000000000004</v>
      </c>
    </row>
    <row r="45" spans="1:7" x14ac:dyDescent="0.25">
      <c r="A45" s="95" t="s">
        <v>218</v>
      </c>
      <c r="B45" s="95" t="s">
        <v>815</v>
      </c>
      <c r="C45" s="95">
        <v>2015</v>
      </c>
      <c r="D45" s="95">
        <v>126.992</v>
      </c>
      <c r="E45" s="95">
        <v>166.32040000000001</v>
      </c>
      <c r="F45" s="95">
        <v>162.5</v>
      </c>
      <c r="G45" s="96">
        <v>0.97699999999999998</v>
      </c>
    </row>
    <row r="46" spans="1:7" x14ac:dyDescent="0.25">
      <c r="A46" s="95" t="s">
        <v>222</v>
      </c>
      <c r="B46" s="95" t="s">
        <v>819</v>
      </c>
      <c r="C46" s="95">
        <v>2017</v>
      </c>
      <c r="D46" s="95">
        <v>229.73159999999999</v>
      </c>
      <c r="E46" s="95">
        <v>111.4563</v>
      </c>
      <c r="F46" s="95">
        <v>111</v>
      </c>
      <c r="G46" s="96">
        <v>0.99590000000000001</v>
      </c>
    </row>
    <row r="47" spans="1:7" x14ac:dyDescent="0.25">
      <c r="A47" s="95" t="s">
        <v>1243</v>
      </c>
      <c r="B47" s="95" t="s">
        <v>1246</v>
      </c>
      <c r="C47" s="95">
        <v>2021</v>
      </c>
      <c r="D47" s="95">
        <v>120.18049999999999</v>
      </c>
      <c r="E47" s="95">
        <v>69.801000000000002</v>
      </c>
      <c r="F47" s="95">
        <v>64</v>
      </c>
      <c r="G47" s="96">
        <v>0.91690000000000005</v>
      </c>
    </row>
    <row r="48" spans="1:7" x14ac:dyDescent="0.25">
      <c r="A48" s="95" t="s">
        <v>261</v>
      </c>
      <c r="B48" s="95" t="s">
        <v>862</v>
      </c>
      <c r="C48" s="95">
        <v>2020</v>
      </c>
      <c r="D48" s="95">
        <v>314.73059999999998</v>
      </c>
      <c r="E48" s="95">
        <v>359.00049999999999</v>
      </c>
      <c r="F48" s="95">
        <v>297</v>
      </c>
      <c r="G48" s="96">
        <v>0.82730000000000004</v>
      </c>
    </row>
    <row r="49" spans="1:7" x14ac:dyDescent="0.25">
      <c r="A49" s="95" t="s">
        <v>281</v>
      </c>
      <c r="B49" s="95" t="s">
        <v>884</v>
      </c>
      <c r="C49" s="95">
        <v>2015</v>
      </c>
      <c r="D49" s="95">
        <v>100.7076</v>
      </c>
      <c r="E49" s="95">
        <v>158.38290000000001</v>
      </c>
      <c r="F49" s="95">
        <v>108</v>
      </c>
      <c r="G49" s="96">
        <v>0.68189999999999995</v>
      </c>
    </row>
    <row r="50" spans="1:7" x14ac:dyDescent="0.25">
      <c r="A50" s="95" t="s">
        <v>284</v>
      </c>
      <c r="B50" s="95" t="s">
        <v>887</v>
      </c>
      <c r="C50" s="95">
        <v>2018</v>
      </c>
      <c r="D50" s="95">
        <v>664.96939999999995</v>
      </c>
      <c r="E50" s="95">
        <v>679.87070000000006</v>
      </c>
      <c r="F50" s="95">
        <v>416</v>
      </c>
      <c r="G50" s="96">
        <v>0.6119</v>
      </c>
    </row>
    <row r="51" spans="1:7" x14ac:dyDescent="0.25">
      <c r="A51" s="95" t="s">
        <v>295</v>
      </c>
      <c r="B51" s="95" t="s">
        <v>898</v>
      </c>
      <c r="C51" s="95">
        <v>2020</v>
      </c>
      <c r="D51" s="95">
        <v>897.37900000000002</v>
      </c>
      <c r="E51" s="97">
        <v>1019.8288</v>
      </c>
      <c r="F51" s="95">
        <v>719</v>
      </c>
      <c r="G51" s="96">
        <v>0.70499999999999996</v>
      </c>
    </row>
    <row r="52" spans="1:7" x14ac:dyDescent="0.25">
      <c r="A52" s="95" t="s">
        <v>296</v>
      </c>
      <c r="B52" s="95" t="s">
        <v>899</v>
      </c>
      <c r="C52" s="95">
        <v>2023</v>
      </c>
      <c r="D52" s="95">
        <v>664.41319999999996</v>
      </c>
      <c r="E52" s="95">
        <v>679.79970000000003</v>
      </c>
      <c r="F52" s="95">
        <v>698.15</v>
      </c>
      <c r="G52" s="96">
        <v>1.0269999999999999</v>
      </c>
    </row>
    <row r="53" spans="1:7" x14ac:dyDescent="0.25">
      <c r="A53" s="95" t="s">
        <v>305</v>
      </c>
      <c r="B53" s="95" t="s">
        <v>913</v>
      </c>
      <c r="C53" s="95">
        <v>2015</v>
      </c>
      <c r="D53" s="95">
        <v>706.28809999999999</v>
      </c>
      <c r="E53" s="95">
        <v>557.32410000000004</v>
      </c>
      <c r="F53" s="95">
        <v>427</v>
      </c>
      <c r="G53" s="96">
        <v>0.76619999999999999</v>
      </c>
    </row>
    <row r="54" spans="1:7" x14ac:dyDescent="0.25">
      <c r="A54" s="95" t="s">
        <v>308</v>
      </c>
      <c r="B54" s="95" t="s">
        <v>916</v>
      </c>
      <c r="C54" s="95">
        <v>2019</v>
      </c>
      <c r="D54" s="95">
        <v>587.39269999999999</v>
      </c>
      <c r="E54" s="95">
        <v>636.04399999999998</v>
      </c>
      <c r="F54" s="95">
        <v>452</v>
      </c>
      <c r="G54" s="96">
        <v>0.71060000000000001</v>
      </c>
    </row>
    <row r="55" spans="1:7" x14ac:dyDescent="0.25">
      <c r="A55" s="95" t="s">
        <v>309</v>
      </c>
      <c r="B55" s="95" t="s">
        <v>917</v>
      </c>
      <c r="C55" s="95">
        <v>2015</v>
      </c>
      <c r="D55" s="95">
        <v>205.6454</v>
      </c>
      <c r="E55" s="95">
        <v>269.79669999999999</v>
      </c>
      <c r="F55" s="95">
        <v>193</v>
      </c>
      <c r="G55" s="96">
        <v>0.71540000000000004</v>
      </c>
    </row>
    <row r="56" spans="1:7" x14ac:dyDescent="0.25">
      <c r="A56" s="95" t="s">
        <v>310</v>
      </c>
      <c r="B56" s="95" t="s">
        <v>918</v>
      </c>
      <c r="C56" s="95">
        <v>2019</v>
      </c>
      <c r="D56" s="97">
        <v>1169.9365</v>
      </c>
      <c r="E56" s="97">
        <v>1196.2025000000001</v>
      </c>
      <c r="F56" s="95">
        <v>915.57</v>
      </c>
      <c r="G56" s="96">
        <v>0.76539999999999997</v>
      </c>
    </row>
    <row r="57" spans="1:7" x14ac:dyDescent="0.25">
      <c r="A57" s="95" t="s">
        <v>332</v>
      </c>
      <c r="B57" s="95" t="s">
        <v>942</v>
      </c>
      <c r="C57" s="95">
        <v>2015</v>
      </c>
      <c r="D57" s="95">
        <v>78.999300000000005</v>
      </c>
      <c r="E57" s="95">
        <v>114.5367</v>
      </c>
      <c r="F57" s="95">
        <v>99</v>
      </c>
      <c r="G57" s="96">
        <v>0.86439999999999995</v>
      </c>
    </row>
    <row r="58" spans="1:7" x14ac:dyDescent="0.25">
      <c r="A58" s="95" t="s">
        <v>333</v>
      </c>
      <c r="B58" s="95" t="s">
        <v>943</v>
      </c>
      <c r="C58" s="95">
        <v>2016</v>
      </c>
      <c r="D58" s="95">
        <v>189.30629999999999</v>
      </c>
      <c r="E58" s="95">
        <v>236.0343</v>
      </c>
      <c r="F58" s="95">
        <v>228</v>
      </c>
      <c r="G58" s="96">
        <v>0.96599999999999997</v>
      </c>
    </row>
    <row r="59" spans="1:7" x14ac:dyDescent="0.25">
      <c r="A59" s="95" t="s">
        <v>334</v>
      </c>
      <c r="B59" s="95" t="s">
        <v>944</v>
      </c>
      <c r="C59" s="95">
        <v>2023</v>
      </c>
      <c r="D59" s="95">
        <v>513.71130000000005</v>
      </c>
      <c r="E59" s="95">
        <v>553.53020000000004</v>
      </c>
      <c r="F59" s="95">
        <v>610.5</v>
      </c>
      <c r="G59" s="96">
        <v>1.1029</v>
      </c>
    </row>
    <row r="60" spans="1:7" x14ac:dyDescent="0.25">
      <c r="A60" s="95" t="s">
        <v>545</v>
      </c>
      <c r="B60" s="95" t="s">
        <v>945</v>
      </c>
      <c r="C60" s="95">
        <v>2023</v>
      </c>
      <c r="D60" s="95">
        <v>148.40170000000001</v>
      </c>
      <c r="E60" s="95">
        <v>134.19210000000001</v>
      </c>
      <c r="F60" s="95">
        <v>61</v>
      </c>
      <c r="G60" s="96">
        <v>0.4546</v>
      </c>
    </row>
    <row r="61" spans="1:7" x14ac:dyDescent="0.25">
      <c r="A61" s="95" t="s">
        <v>336</v>
      </c>
      <c r="B61" s="95" t="s">
        <v>947</v>
      </c>
      <c r="C61" s="95">
        <v>2015</v>
      </c>
      <c r="D61" s="95">
        <v>517.21389999999997</v>
      </c>
      <c r="E61" s="95">
        <v>624.83450000000005</v>
      </c>
      <c r="F61" s="95">
        <v>436</v>
      </c>
      <c r="G61" s="96">
        <v>0.69779999999999998</v>
      </c>
    </row>
    <row r="62" spans="1:7" x14ac:dyDescent="0.25">
      <c r="A62" s="95" t="s">
        <v>338</v>
      </c>
      <c r="B62" s="95" t="s">
        <v>949</v>
      </c>
      <c r="C62" s="95">
        <v>2015</v>
      </c>
      <c r="D62" s="95">
        <v>816.70680000000004</v>
      </c>
      <c r="E62" s="97">
        <v>1031.4159</v>
      </c>
      <c r="F62" s="95">
        <v>802.5</v>
      </c>
      <c r="G62" s="96">
        <v>0.77810000000000001</v>
      </c>
    </row>
    <row r="63" spans="1:7" x14ac:dyDescent="0.25">
      <c r="A63" s="95" t="s">
        <v>547</v>
      </c>
      <c r="B63" s="95" t="s">
        <v>956</v>
      </c>
      <c r="C63" s="95">
        <v>2015</v>
      </c>
      <c r="D63" s="95">
        <v>129.7509</v>
      </c>
      <c r="E63" s="95">
        <v>185.6454</v>
      </c>
      <c r="F63" s="95">
        <v>142</v>
      </c>
      <c r="G63" s="96">
        <v>0.76490000000000002</v>
      </c>
    </row>
    <row r="64" spans="1:7" x14ac:dyDescent="0.25">
      <c r="A64" s="95" t="s">
        <v>356</v>
      </c>
      <c r="B64" s="95" t="s">
        <v>971</v>
      </c>
      <c r="C64" s="95">
        <v>2023</v>
      </c>
      <c r="D64" s="95">
        <v>309.60090000000002</v>
      </c>
      <c r="E64" s="95">
        <v>296.33580000000001</v>
      </c>
      <c r="F64" s="95">
        <v>313.2</v>
      </c>
      <c r="G64" s="96">
        <v>1.0569</v>
      </c>
    </row>
    <row r="65" spans="1:7" x14ac:dyDescent="0.25">
      <c r="A65" s="95" t="s">
        <v>358</v>
      </c>
      <c r="B65" s="95" t="s">
        <v>973</v>
      </c>
      <c r="C65" s="95">
        <v>2015</v>
      </c>
      <c r="D65" s="95">
        <v>316.303</v>
      </c>
      <c r="E65" s="95">
        <v>330.36939999999998</v>
      </c>
      <c r="F65" s="95">
        <v>316</v>
      </c>
      <c r="G65" s="96">
        <v>0.95650000000000002</v>
      </c>
    </row>
    <row r="66" spans="1:7" x14ac:dyDescent="0.25">
      <c r="A66" s="95" t="s">
        <v>361</v>
      </c>
      <c r="B66" s="95" t="s">
        <v>977</v>
      </c>
      <c r="C66" s="95">
        <v>2015</v>
      </c>
      <c r="D66" s="95">
        <v>383.1053</v>
      </c>
      <c r="E66" s="95">
        <v>528.34429999999998</v>
      </c>
      <c r="F66" s="95">
        <v>376</v>
      </c>
      <c r="G66" s="96">
        <v>0.7117</v>
      </c>
    </row>
    <row r="67" spans="1:7" x14ac:dyDescent="0.25">
      <c r="A67" s="95" t="s">
        <v>365</v>
      </c>
      <c r="B67" s="95" t="s">
        <v>981</v>
      </c>
      <c r="C67" s="95">
        <v>2023</v>
      </c>
      <c r="D67" s="95">
        <v>487.59640000000002</v>
      </c>
      <c r="E67" s="95">
        <v>469.28910000000002</v>
      </c>
      <c r="F67" s="95">
        <v>183.6</v>
      </c>
      <c r="G67" s="96">
        <v>0.39119999999999999</v>
      </c>
    </row>
    <row r="68" spans="1:7" x14ac:dyDescent="0.25">
      <c r="A68" s="95" t="s">
        <v>552</v>
      </c>
      <c r="B68" s="95" t="s">
        <v>994</v>
      </c>
      <c r="C68" s="95">
        <v>2016</v>
      </c>
      <c r="D68" s="95">
        <v>46.5916</v>
      </c>
      <c r="E68" s="95">
        <v>71.553299999999993</v>
      </c>
      <c r="F68" s="95">
        <v>46</v>
      </c>
      <c r="G68" s="96">
        <v>0.64290000000000003</v>
      </c>
    </row>
    <row r="69" spans="1:7" x14ac:dyDescent="0.25">
      <c r="A69" s="95" t="s">
        <v>381</v>
      </c>
      <c r="B69" s="95" t="s">
        <v>999</v>
      </c>
      <c r="C69" s="95">
        <v>2018</v>
      </c>
      <c r="D69" s="97">
        <v>1356.6178</v>
      </c>
      <c r="E69" s="97">
        <v>1368.8913</v>
      </c>
      <c r="F69" s="97">
        <v>1034.47</v>
      </c>
      <c r="G69" s="96">
        <v>0.75570000000000004</v>
      </c>
    </row>
    <row r="70" spans="1:7" x14ac:dyDescent="0.25">
      <c r="A70" s="95" t="s">
        <v>554</v>
      </c>
      <c r="B70" s="95" t="s">
        <v>1001</v>
      </c>
      <c r="C70" s="95">
        <v>2018</v>
      </c>
      <c r="D70" s="95">
        <v>129.32480000000001</v>
      </c>
      <c r="E70" s="95">
        <v>115.9323</v>
      </c>
      <c r="F70" s="95">
        <v>79</v>
      </c>
      <c r="G70" s="96">
        <v>0.68140000000000001</v>
      </c>
    </row>
    <row r="71" spans="1:7" x14ac:dyDescent="0.25">
      <c r="A71" s="95" t="s">
        <v>390</v>
      </c>
      <c r="B71" s="95" t="s">
        <v>1011</v>
      </c>
      <c r="C71" s="95">
        <v>2015</v>
      </c>
      <c r="D71" s="95">
        <v>447.9692</v>
      </c>
      <c r="E71" s="95">
        <v>485.2002</v>
      </c>
      <c r="F71" s="95">
        <v>369</v>
      </c>
      <c r="G71" s="96">
        <v>0.76049999999999995</v>
      </c>
    </row>
    <row r="72" spans="1:7" x14ac:dyDescent="0.25">
      <c r="A72" s="95" t="s">
        <v>396</v>
      </c>
      <c r="B72" s="95" t="s">
        <v>1017</v>
      </c>
      <c r="C72" s="95">
        <v>2022</v>
      </c>
      <c r="D72" s="97">
        <v>13105.1049</v>
      </c>
      <c r="E72" s="97">
        <v>13648.900299999999</v>
      </c>
      <c r="F72" s="97">
        <v>9163.18</v>
      </c>
      <c r="G72" s="96">
        <v>0.67130000000000001</v>
      </c>
    </row>
    <row r="73" spans="1:7" x14ac:dyDescent="0.25">
      <c r="A73" s="95" t="s">
        <v>397</v>
      </c>
      <c r="B73" s="95" t="s">
        <v>1018</v>
      </c>
      <c r="C73" s="95">
        <v>2023</v>
      </c>
      <c r="D73" s="97">
        <v>7510.5582000000004</v>
      </c>
      <c r="E73" s="97">
        <v>7411.6949000000004</v>
      </c>
      <c r="F73" s="97">
        <v>9064.06</v>
      </c>
      <c r="G73" s="96">
        <v>1.2229000000000001</v>
      </c>
    </row>
    <row r="74" spans="1:7" x14ac:dyDescent="0.25">
      <c r="A74" s="95" t="s">
        <v>408</v>
      </c>
      <c r="B74" s="95" t="s">
        <v>1029</v>
      </c>
      <c r="C74" s="95">
        <v>2015</v>
      </c>
      <c r="D74" s="95">
        <v>938.93439999999998</v>
      </c>
      <c r="E74" s="97">
        <v>1154.0519999999999</v>
      </c>
      <c r="F74" s="95">
        <v>932.33</v>
      </c>
      <c r="G74" s="96">
        <v>0.80789999999999995</v>
      </c>
    </row>
    <row r="75" spans="1:7" x14ac:dyDescent="0.25">
      <c r="A75" s="95" t="s">
        <v>409</v>
      </c>
      <c r="B75" s="95" t="s">
        <v>1030</v>
      </c>
      <c r="C75" s="95">
        <v>2015</v>
      </c>
      <c r="D75" s="97">
        <v>1926.7129</v>
      </c>
      <c r="E75" s="97">
        <v>2308.2413999999999</v>
      </c>
      <c r="F75" s="97">
        <v>2234.4</v>
      </c>
      <c r="G75" s="96">
        <v>0.96799999999999997</v>
      </c>
    </row>
    <row r="76" spans="1:7" x14ac:dyDescent="0.25">
      <c r="A76" s="95" t="s">
        <v>412</v>
      </c>
      <c r="B76" s="95" t="s">
        <v>1033</v>
      </c>
      <c r="C76" s="95">
        <v>2023</v>
      </c>
      <c r="D76" s="97">
        <v>2326.0288999999998</v>
      </c>
      <c r="E76" s="97">
        <v>2216.6014</v>
      </c>
      <c r="F76" s="97">
        <v>2804.52</v>
      </c>
      <c r="G76" s="96">
        <v>1.2652000000000001</v>
      </c>
    </row>
    <row r="77" spans="1:7" x14ac:dyDescent="0.25">
      <c r="A77" s="95" t="s">
        <v>413</v>
      </c>
      <c r="B77" s="95" t="s">
        <v>1034</v>
      </c>
      <c r="C77" s="95">
        <v>2023</v>
      </c>
      <c r="D77" s="97">
        <v>5268.4502000000002</v>
      </c>
      <c r="E77" s="97">
        <v>5205.2244000000001</v>
      </c>
      <c r="F77" s="97">
        <v>5981.48</v>
      </c>
      <c r="G77" s="96">
        <v>1.1491</v>
      </c>
    </row>
    <row r="78" spans="1:7" x14ac:dyDescent="0.25">
      <c r="A78" s="95" t="s">
        <v>414</v>
      </c>
      <c r="B78" s="95" t="s">
        <v>1035</v>
      </c>
      <c r="C78" s="95">
        <v>2015</v>
      </c>
      <c r="D78" s="97">
        <v>4053.23</v>
      </c>
      <c r="E78" s="97">
        <v>5458.4944999999998</v>
      </c>
      <c r="F78" s="97">
        <v>5484.01</v>
      </c>
      <c r="G78" s="96">
        <v>1.0046999999999999</v>
      </c>
    </row>
    <row r="79" spans="1:7" x14ac:dyDescent="0.25">
      <c r="A79" s="95" t="s">
        <v>415</v>
      </c>
      <c r="B79" s="95" t="s">
        <v>1036</v>
      </c>
      <c r="C79" s="95">
        <v>2017</v>
      </c>
      <c r="D79" s="97">
        <v>2101.0095000000001</v>
      </c>
      <c r="E79" s="97">
        <v>2545.5794999999998</v>
      </c>
      <c r="F79" s="97">
        <v>1930.4</v>
      </c>
      <c r="G79" s="96">
        <v>0.75829999999999997</v>
      </c>
    </row>
    <row r="80" spans="1:7" x14ac:dyDescent="0.25">
      <c r="A80" s="95" t="s">
        <v>418</v>
      </c>
      <c r="B80" s="95" t="s">
        <v>1039</v>
      </c>
      <c r="C80" s="95">
        <v>2017</v>
      </c>
      <c r="D80" s="97">
        <v>1498.2330999999999</v>
      </c>
      <c r="E80" s="97">
        <v>1814.7094999999999</v>
      </c>
      <c r="F80" s="97">
        <v>1168.4100000000001</v>
      </c>
      <c r="G80" s="96">
        <v>0.64390000000000003</v>
      </c>
    </row>
    <row r="81" spans="1:7" x14ac:dyDescent="0.25">
      <c r="A81" s="95" t="s">
        <v>1260</v>
      </c>
      <c r="B81" s="95" t="s">
        <v>1261</v>
      </c>
      <c r="C81" s="95">
        <v>2023</v>
      </c>
      <c r="D81" s="95">
        <v>73.221400000000003</v>
      </c>
      <c r="E81" s="95">
        <v>0</v>
      </c>
      <c r="F81" s="95">
        <v>0</v>
      </c>
      <c r="G81" s="96">
        <v>0.4713</v>
      </c>
    </row>
    <row r="82" spans="1:7" x14ac:dyDescent="0.25">
      <c r="A82" s="95" t="s">
        <v>420</v>
      </c>
      <c r="B82" s="95" t="s">
        <v>1042</v>
      </c>
      <c r="C82" s="95">
        <v>2015</v>
      </c>
      <c r="D82" s="95">
        <v>52.324800000000003</v>
      </c>
      <c r="E82" s="95">
        <v>67.465699999999998</v>
      </c>
      <c r="F82" s="95">
        <v>45</v>
      </c>
      <c r="G82" s="96">
        <v>0.66700000000000004</v>
      </c>
    </row>
    <row r="83" spans="1:7" x14ac:dyDescent="0.25">
      <c r="A83" s="95" t="s">
        <v>1290</v>
      </c>
      <c r="B83" s="95" t="s">
        <v>1044</v>
      </c>
      <c r="C83" s="95">
        <v>2019</v>
      </c>
      <c r="D83" s="95">
        <v>43.0563</v>
      </c>
      <c r="E83" s="95">
        <v>43.0779</v>
      </c>
      <c r="F83" s="95">
        <v>26</v>
      </c>
      <c r="G83" s="96">
        <v>0.60360000000000003</v>
      </c>
    </row>
    <row r="84" spans="1:7" x14ac:dyDescent="0.25">
      <c r="A84" s="95" t="s">
        <v>422</v>
      </c>
      <c r="B84" s="95" t="s">
        <v>1046</v>
      </c>
      <c r="C84" s="95">
        <v>2015</v>
      </c>
      <c r="D84" s="95">
        <v>275.47399999999999</v>
      </c>
      <c r="E84" s="95">
        <v>293.77330000000001</v>
      </c>
      <c r="F84" s="95">
        <v>192</v>
      </c>
      <c r="G84" s="96">
        <v>0.65359999999999996</v>
      </c>
    </row>
    <row r="85" spans="1:7" x14ac:dyDescent="0.25">
      <c r="A85" s="95" t="s">
        <v>427</v>
      </c>
      <c r="B85" s="95" t="s">
        <v>1051</v>
      </c>
      <c r="C85" s="95">
        <v>2016</v>
      </c>
      <c r="D85" s="95">
        <v>556.50099999999998</v>
      </c>
      <c r="E85" s="95">
        <v>608.99590000000001</v>
      </c>
      <c r="F85" s="95">
        <v>366</v>
      </c>
      <c r="G85" s="96">
        <v>0.60099999999999998</v>
      </c>
    </row>
    <row r="86" spans="1:7" x14ac:dyDescent="0.25">
      <c r="A86" s="95" t="s">
        <v>429</v>
      </c>
      <c r="B86" s="95" t="s">
        <v>1053</v>
      </c>
      <c r="C86" s="95">
        <v>2015</v>
      </c>
      <c r="D86" s="95">
        <v>239.94990000000001</v>
      </c>
      <c r="E86" s="95">
        <v>327.8057</v>
      </c>
      <c r="F86" s="95">
        <v>258</v>
      </c>
      <c r="G86" s="96">
        <v>0.78710000000000002</v>
      </c>
    </row>
    <row r="87" spans="1:7" x14ac:dyDescent="0.25">
      <c r="A87" s="95" t="s">
        <v>430</v>
      </c>
      <c r="B87" s="95" t="s">
        <v>1054</v>
      </c>
      <c r="C87" s="95">
        <v>2019</v>
      </c>
      <c r="D87" s="97">
        <v>2814.9295999999999</v>
      </c>
      <c r="E87" s="97">
        <v>3047.4850999999999</v>
      </c>
      <c r="F87" s="97">
        <v>2178.2600000000002</v>
      </c>
      <c r="G87" s="96">
        <v>0.71479999999999999</v>
      </c>
    </row>
    <row r="88" spans="1:7" x14ac:dyDescent="0.25">
      <c r="A88" s="95" t="s">
        <v>433</v>
      </c>
      <c r="B88" s="95" t="s">
        <v>1058</v>
      </c>
      <c r="C88" s="95">
        <v>2016</v>
      </c>
      <c r="D88" s="95">
        <v>214.01240000000001</v>
      </c>
      <c r="E88" s="95">
        <v>259.29160000000002</v>
      </c>
      <c r="F88" s="95">
        <v>197</v>
      </c>
      <c r="G88" s="96">
        <v>0.75980000000000003</v>
      </c>
    </row>
    <row r="89" spans="1:7" x14ac:dyDescent="0.25">
      <c r="A89" s="95" t="s">
        <v>565</v>
      </c>
      <c r="B89" s="95" t="s">
        <v>1083</v>
      </c>
      <c r="C89" s="95">
        <v>2016</v>
      </c>
      <c r="D89" s="95">
        <v>115.4066</v>
      </c>
      <c r="E89" s="95">
        <v>123.4862</v>
      </c>
      <c r="F89" s="95">
        <v>92</v>
      </c>
      <c r="G89" s="96">
        <v>0.745</v>
      </c>
    </row>
    <row r="90" spans="1:7" x14ac:dyDescent="0.25">
      <c r="A90" s="95" t="s">
        <v>457</v>
      </c>
      <c r="B90" s="95" t="s">
        <v>1086</v>
      </c>
      <c r="C90" s="95">
        <v>2020</v>
      </c>
      <c r="D90" s="95">
        <v>712.0059</v>
      </c>
      <c r="E90" s="95">
        <v>726.1979</v>
      </c>
      <c r="F90" s="95">
        <v>484.64</v>
      </c>
      <c r="G90" s="96">
        <v>0.66739999999999999</v>
      </c>
    </row>
    <row r="91" spans="1:7" x14ac:dyDescent="0.25">
      <c r="A91" s="95" t="s">
        <v>458</v>
      </c>
      <c r="B91" s="95" t="s">
        <v>1087</v>
      </c>
      <c r="C91" s="95">
        <v>2015</v>
      </c>
      <c r="D91" s="95">
        <v>666.37130000000002</v>
      </c>
      <c r="E91" s="95">
        <v>700.03240000000005</v>
      </c>
      <c r="F91" s="95">
        <v>501.7</v>
      </c>
      <c r="G91" s="96">
        <v>0.7167</v>
      </c>
    </row>
    <row r="92" spans="1:7" x14ac:dyDescent="0.25">
      <c r="A92" s="95" t="s">
        <v>466</v>
      </c>
      <c r="B92" s="95" t="s">
        <v>1096</v>
      </c>
      <c r="C92" s="95">
        <v>2015</v>
      </c>
      <c r="D92" s="95">
        <v>670.07910000000004</v>
      </c>
      <c r="E92" s="95">
        <v>729.75570000000005</v>
      </c>
      <c r="F92" s="95">
        <v>569.03</v>
      </c>
      <c r="G92" s="96">
        <v>0.77980000000000005</v>
      </c>
    </row>
    <row r="93" spans="1:7" x14ac:dyDescent="0.25">
      <c r="A93" s="95" t="s">
        <v>467</v>
      </c>
      <c r="B93" s="95" t="s">
        <v>1097</v>
      </c>
      <c r="C93" s="95">
        <v>2016</v>
      </c>
      <c r="D93" s="97">
        <v>1886.7620999999999</v>
      </c>
      <c r="E93" s="97">
        <v>2173.7438999999999</v>
      </c>
      <c r="F93" s="97">
        <v>1431.56</v>
      </c>
      <c r="G93" s="96">
        <v>0.65859999999999996</v>
      </c>
    </row>
    <row r="94" spans="1:7" x14ac:dyDescent="0.25">
      <c r="A94" s="95" t="s">
        <v>567</v>
      </c>
      <c r="B94" s="95" t="s">
        <v>1098</v>
      </c>
      <c r="C94" s="95">
        <v>2015</v>
      </c>
      <c r="D94" s="95">
        <v>163.52099999999999</v>
      </c>
      <c r="E94" s="95">
        <v>204.1961</v>
      </c>
      <c r="F94" s="95">
        <v>183</v>
      </c>
      <c r="G94" s="96">
        <v>0.8962</v>
      </c>
    </row>
    <row r="95" spans="1:7" x14ac:dyDescent="0.25">
      <c r="A95" s="95" t="s">
        <v>480</v>
      </c>
      <c r="B95" s="95" t="s">
        <v>1112</v>
      </c>
      <c r="C95" s="95">
        <v>2015</v>
      </c>
      <c r="D95" s="97">
        <v>13732.231599999999</v>
      </c>
      <c r="E95" s="97">
        <v>22621.0988</v>
      </c>
      <c r="F95" s="97">
        <v>21774</v>
      </c>
      <c r="G95" s="96">
        <v>0.96260000000000001</v>
      </c>
    </row>
    <row r="96" spans="1:7" x14ac:dyDescent="0.25">
      <c r="A96" s="95" t="s">
        <v>482</v>
      </c>
      <c r="B96" s="95" t="s">
        <v>1113</v>
      </c>
      <c r="C96" s="95">
        <v>2023</v>
      </c>
      <c r="D96" s="95">
        <v>713.47760000000005</v>
      </c>
      <c r="E96" s="95">
        <v>724.54489999999998</v>
      </c>
      <c r="F96" s="95">
        <v>778</v>
      </c>
      <c r="G96" s="96">
        <v>1.0738000000000001</v>
      </c>
    </row>
    <row r="97" spans="1:7" x14ac:dyDescent="0.25">
      <c r="A97" s="95" t="s">
        <v>484</v>
      </c>
      <c r="B97" s="95" t="s">
        <v>1115</v>
      </c>
      <c r="C97" s="95">
        <v>2015</v>
      </c>
      <c r="D97" s="97">
        <v>2000.9654</v>
      </c>
      <c r="E97" s="97">
        <v>2940.79</v>
      </c>
      <c r="F97" s="97">
        <v>2815</v>
      </c>
      <c r="G97" s="96">
        <v>0.95720000000000005</v>
      </c>
    </row>
    <row r="98" spans="1:7" x14ac:dyDescent="0.25">
      <c r="A98" s="95" t="s">
        <v>1291</v>
      </c>
      <c r="B98" s="95" t="s">
        <v>1118</v>
      </c>
      <c r="C98" s="95">
        <v>2023</v>
      </c>
      <c r="D98" s="95">
        <v>388.8467</v>
      </c>
      <c r="E98" s="95">
        <v>425.33730000000003</v>
      </c>
      <c r="F98" s="95">
        <v>439</v>
      </c>
      <c r="G98" s="96">
        <v>1.0321</v>
      </c>
    </row>
    <row r="99" spans="1:7" x14ac:dyDescent="0.25">
      <c r="A99" s="95" t="s">
        <v>488</v>
      </c>
      <c r="B99" s="95" t="s">
        <v>1186</v>
      </c>
      <c r="C99" s="95">
        <v>2016</v>
      </c>
      <c r="D99" s="97">
        <v>1998.5586000000001</v>
      </c>
      <c r="E99" s="95">
        <v>495.09789999999998</v>
      </c>
      <c r="F99" s="95">
        <v>496</v>
      </c>
      <c r="G99" s="96">
        <v>1.0018</v>
      </c>
    </row>
    <row r="100" spans="1:7" x14ac:dyDescent="0.25">
      <c r="A100" s="95" t="s">
        <v>1292</v>
      </c>
      <c r="B100" s="95" t="s">
        <v>1262</v>
      </c>
      <c r="C100" s="95">
        <v>2015</v>
      </c>
      <c r="D100" s="95">
        <v>636.72360000000003</v>
      </c>
      <c r="E100" s="95">
        <v>102.8775</v>
      </c>
      <c r="F100" s="95">
        <v>79.290000000000006</v>
      </c>
      <c r="G100" s="96">
        <v>0.77070000000000005</v>
      </c>
    </row>
    <row r="101" spans="1:7" x14ac:dyDescent="0.25">
      <c r="A101" s="95" t="s">
        <v>1129</v>
      </c>
      <c r="B101" s="95" t="s">
        <v>1130</v>
      </c>
      <c r="C101" s="95">
        <v>2016</v>
      </c>
      <c r="D101" s="95">
        <v>85.957099999999997</v>
      </c>
      <c r="E101" s="95">
        <v>0</v>
      </c>
      <c r="F101" s="95">
        <v>0</v>
      </c>
      <c r="G101" s="96">
        <v>0.7823</v>
      </c>
    </row>
    <row r="102" spans="1:7" x14ac:dyDescent="0.25">
      <c r="A102" s="95" t="s">
        <v>1257</v>
      </c>
      <c r="B102" s="95" t="s">
        <v>1258</v>
      </c>
      <c r="C102" s="95">
        <v>2023</v>
      </c>
      <c r="D102" s="95">
        <v>176.292</v>
      </c>
      <c r="E102" s="95">
        <v>96.046700000000001</v>
      </c>
      <c r="F102" s="95">
        <v>83</v>
      </c>
      <c r="G102" s="96">
        <v>0.86419999999999997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Impact of Estimating for FY2025</vt:lpstr>
      <vt:lpstr>Instructions</vt:lpstr>
      <vt:lpstr>Help Documents</vt:lpstr>
      <vt:lpstr>FY2025 FWADA</vt:lpstr>
      <vt:lpstr>FY2025 WADA</vt:lpstr>
      <vt:lpstr>FY2024 WADA</vt:lpstr>
      <vt:lpstr>FY2023 WADA</vt:lpstr>
      <vt:lpstr>K-8 District List</vt:lpstr>
      <vt:lpstr>CEP</vt:lpstr>
      <vt:lpstr>2025 CEP List</vt:lpstr>
      <vt:lpstr>2024 CEP List</vt:lpstr>
      <vt:lpstr>2023 CEP List</vt:lpstr>
      <vt:lpstr>'Impact of Estimating for FY2025'!Print_Area</vt:lpstr>
      <vt:lpstr>Instructions!Print_Area</vt:lpstr>
    </vt:vector>
  </TitlesOfParts>
  <Company>State of Missouri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Estimated ADA Calculation</dc:title>
  <dc:creator>Missouri Department of Elementary and Secondary Education</dc:creator>
  <cp:lastModifiedBy>Tammy</cp:lastModifiedBy>
  <cp:lastPrinted>2018-09-17T14:07:31Z</cp:lastPrinted>
  <dcterms:created xsi:type="dcterms:W3CDTF">2016-05-04T19:36:34Z</dcterms:created>
  <dcterms:modified xsi:type="dcterms:W3CDTF">2025-03-17T19:05:07Z</dcterms:modified>
</cp:coreProperties>
</file>