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5-26 Processing Packet\Phase 1 - Commodity Packet Planning and Templates\Packet Responses from Vendors\006 Commodity Calculators\"/>
    </mc:Choice>
  </mc:AlternateContent>
  <xr:revisionPtr revIDLastSave="0" documentId="13_ncr:1_{DBD0662D-A5C0-4727-859F-8D94E270637F}" xr6:coauthVersionLast="47" xr6:coauthVersionMax="47" xr10:uidLastSave="{00000000-0000-0000-0000-000000000000}"/>
  <bookViews>
    <workbookView xWindow="28680" yWindow="-120" windowWidth="29040" windowHeight="15840" tabRatio="848" xr2:uid="{00000000-000D-0000-FFFF-FFFF00000000}"/>
  </bookViews>
  <sheets>
    <sheet name="PAL Summary" sheetId="11" r:id="rId1"/>
    <sheet name="Beef - 100154" sheetId="1" r:id="rId2"/>
    <sheet name="Pork Picnics - 100193" sheetId="6" r:id="rId3"/>
    <sheet name="Turkey Thighs - 100883" sheetId="12" r:id="rId4"/>
    <sheet name="Cheese - 110242" sheetId="8" r:id="rId5"/>
    <sheet name="Delivery Schedule " sheetId="22" r:id="rId6"/>
    <sheet name="Delivery Schedule  (NO DATES)" sheetId="28" r:id="rId7"/>
    <sheet name="Sheet1" sheetId="24" state="hidden" r:id="rId8"/>
    <sheet name="Specs" sheetId="25" state="hidden" r:id="rId9"/>
  </sheets>
  <definedNames>
    <definedName name="_5_ct._Reduced_Sodium_Turkey_Meatball">'Turkey Thighs - 100883'!#REF!</definedName>
    <definedName name="_xlnm._FilterDatabase" localSheetId="1" hidden="1">'Beef - 100154'!$A$8:$Q$48</definedName>
    <definedName name="_xlnm._FilterDatabase" localSheetId="4" hidden="1">'Cheese - 110242'!$A$8:$P$57</definedName>
    <definedName name="_xlnm._FilterDatabase" localSheetId="5" hidden="1">'Delivery Schedule '!$A$11:$H$108</definedName>
    <definedName name="_xlnm._FilterDatabase" localSheetId="6" hidden="1">'Delivery Schedule  (NO DATES)'!$A$11:$H$108</definedName>
    <definedName name="_xlnm._FilterDatabase" localSheetId="0" hidden="1">'PAL Summary'!$A$9:$K$9</definedName>
    <definedName name="_xlnm._FilterDatabase" localSheetId="2" hidden="1">'Pork Picnics - 100193'!$A$9:$Q$9</definedName>
    <definedName name="_xlnm._FilterDatabase" localSheetId="7" hidden="1">Sheet1!$A$5:$P$191</definedName>
    <definedName name="_xlnm._FilterDatabase" localSheetId="3" hidden="1">'Turkey Thighs - 100883'!$A$8:$R$8</definedName>
    <definedName name="Asian_Sauces" localSheetId="5">#REF!</definedName>
    <definedName name="Asian_Sauces" localSheetId="6">#REF!</definedName>
    <definedName name="Asian_Sauces" localSheetId="7">#REF!</definedName>
    <definedName name="Asian_Sauces">#REF!</definedName>
    <definedName name="Beef" localSheetId="6">'Delivery Schedule  (NO DATES)'!#REF!</definedName>
    <definedName name="Beef" localSheetId="7">#REF!</definedName>
    <definedName name="Beef">'Delivery Schedule '!#REF!</definedName>
    <definedName name="Beef_Coarse_Ground" localSheetId="5">#REF!</definedName>
    <definedName name="Beef_Coarse_Ground" localSheetId="6">#REF!</definedName>
    <definedName name="Beef_Coarse_Ground" localSheetId="7">#REF!</definedName>
    <definedName name="Beef_Coarse_Ground">#REF!</definedName>
    <definedName name="Beef_Combos" localSheetId="5">#REF!</definedName>
    <definedName name="Beef_Combos" localSheetId="6">#REF!</definedName>
    <definedName name="Beef_Combos" localSheetId="7">#REF!</definedName>
    <definedName name="Beef_Combos">#REF!</definedName>
    <definedName name="Beef_Special_Trim" localSheetId="5">#REF!</definedName>
    <definedName name="Beef_Special_Trim" localSheetId="6">#REF!</definedName>
    <definedName name="Beef_Special_Trim" localSheetId="7">#REF!</definedName>
    <definedName name="Beef_Special_Trim">#REF!</definedName>
    <definedName name="Cheese" localSheetId="5">#REF!</definedName>
    <definedName name="Cheese" localSheetId="6">#REF!</definedName>
    <definedName name="Cheese" localSheetId="7">#REF!</definedName>
    <definedName name="Cheese">#REF!</definedName>
    <definedName name="Pork" localSheetId="6">'Delivery Schedule  (NO DATES)'!#REF!</definedName>
    <definedName name="Pork" localSheetId="7">#REF!</definedName>
    <definedName name="Pork">'Delivery Schedule '!#REF!</definedName>
    <definedName name="Pork_Netted" localSheetId="5">#REF!</definedName>
    <definedName name="Pork_Netted" localSheetId="6">#REF!</definedName>
    <definedName name="Pork_Netted" localSheetId="7">#REF!</definedName>
    <definedName name="Pork_Netted">#REF!</definedName>
    <definedName name="Pork_No_Nets" localSheetId="5">#REF!</definedName>
    <definedName name="Pork_No_Nets" localSheetId="6">#REF!</definedName>
    <definedName name="Pork_No_Nets" localSheetId="7">#REF!</definedName>
    <definedName name="Pork_No_Nets">#REF!</definedName>
    <definedName name="Pork_Picnics" localSheetId="5">#REF!</definedName>
    <definedName name="Pork_Picnics" localSheetId="6">#REF!</definedName>
    <definedName name="Pork_Picnics" localSheetId="7">#REF!</definedName>
    <definedName name="Pork_Picnics">#REF!</definedName>
    <definedName name="_xlnm.Print_Area" localSheetId="1">'Beef - 100154'!$A$1:$P$49</definedName>
    <definedName name="_xlnm.Print_Area" localSheetId="4">'Cheese - 110242'!$A$1:$O$56</definedName>
    <definedName name="_xlnm.Print_Area" localSheetId="5">'Delivery Schedule '!$A$1:$T$108</definedName>
    <definedName name="_xlnm.Print_Area" localSheetId="6">'Delivery Schedule  (NO DATES)'!$A$1:$T$108</definedName>
    <definedName name="_xlnm.Print_Area" localSheetId="0">'PAL Summary'!$A$1:$K$30</definedName>
    <definedName name="_xlnm.Print_Area" localSheetId="2">'Pork Picnics - 100193'!$A$1:$N$29</definedName>
    <definedName name="_xlnm.Print_Area" localSheetId="3">'Turkey Thighs - 100883'!$A$1:$O$20</definedName>
    <definedName name="_xlnm.Print_Titles" localSheetId="1">'Beef - 100154'!$8:$8</definedName>
    <definedName name="_xlnm.Print_Titles" localSheetId="4">'Cheese - 110242'!$8:$8</definedName>
    <definedName name="_xlnm.Print_Titles" localSheetId="5">'Delivery Schedule '!$4:$11</definedName>
    <definedName name="_xlnm.Print_Titles" localSheetId="6">'Delivery Schedule  (NO DATES)'!$4:$11</definedName>
    <definedName name="_xlnm.Print_Titles" localSheetId="2">'Pork Picnics - 100193'!$A:$B,'Pork Picnics - 100193'!$1:$9</definedName>
    <definedName name="_xlnm.Print_Titles" localSheetId="3">'Turkey Thighs - 100883'!$A:$B,'Turkey Thighs - 100883'!$1:$8</definedName>
    <definedName name="Turkey" localSheetId="5">'Delivery Schedule '!#REF!</definedName>
    <definedName name="Turkey" localSheetId="6">'Delivery Schedule  (NO DATES)'!#REF!</definedName>
    <definedName name="Turkey" localSheetId="7">#REF!</definedName>
    <definedName name="Turkey">#REF!</definedName>
    <definedName name="usdalist" localSheetId="5">#REF!</definedName>
    <definedName name="usdalist" localSheetId="6">#REF!</definedName>
    <definedName name="Veggie" localSheetId="5">#REF!</definedName>
    <definedName name="Veggie" localSheetId="6">#REF!</definedName>
    <definedName name="Veggie" localSheetId="7">#REF!</definedName>
    <definedName name="Veggie">#REF!</definedName>
  </definedNames>
  <calcPr calcId="191028" fullPrecision="0"/>
  <webPublishing vml="1" allowPng="1" targetScreenSize="1024x768"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1" l="1"/>
  <c r="H92" i="22"/>
  <c r="U92" i="22"/>
  <c r="W92" i="22" s="1"/>
  <c r="D27" i="11"/>
  <c r="D26" i="11"/>
  <c r="D25" i="11"/>
  <c r="D24" i="11"/>
  <c r="AA92" i="22" l="1"/>
  <c r="Z92" i="22"/>
  <c r="AD92" i="22"/>
  <c r="V92" i="22"/>
  <c r="AC92" i="22"/>
  <c r="AB92" i="22"/>
  <c r="AG92" i="22"/>
  <c r="Y92" i="22"/>
  <c r="AF92" i="22"/>
  <c r="X92" i="22"/>
  <c r="AE92" i="22"/>
  <c r="U108" i="28"/>
  <c r="U107" i="28"/>
  <c r="AD107" i="28" s="1"/>
  <c r="U106" i="28"/>
  <c r="AA106" i="28" s="1"/>
  <c r="U105" i="28"/>
  <c r="AF105" i="28" s="1"/>
  <c r="U104" i="28"/>
  <c r="AC104" i="28" s="1"/>
  <c r="U103" i="28"/>
  <c r="U102" i="28"/>
  <c r="AC102" i="28" s="1"/>
  <c r="U101" i="28"/>
  <c r="W101" i="28" s="1"/>
  <c r="U100" i="28"/>
  <c r="U99" i="28"/>
  <c r="AD99" i="28" s="1"/>
  <c r="U98" i="28"/>
  <c r="AF98" i="28" s="1"/>
  <c r="U97" i="28"/>
  <c r="AD97" i="28" s="1"/>
  <c r="AF96" i="28"/>
  <c r="U96" i="28"/>
  <c r="AC96" i="28" s="1"/>
  <c r="U95" i="28"/>
  <c r="AC95" i="28" s="1"/>
  <c r="U94" i="28"/>
  <c r="AE94" i="28" s="1"/>
  <c r="U93" i="28"/>
  <c r="V93" i="28" s="1"/>
  <c r="U92" i="28"/>
  <c r="AC92" i="28" s="1"/>
  <c r="U91" i="28"/>
  <c r="AC91" i="28" s="1"/>
  <c r="U90" i="28"/>
  <c r="AF90" i="28" s="1"/>
  <c r="U89" i="28"/>
  <c r="AF89" i="28" s="1"/>
  <c r="U88" i="28"/>
  <c r="AC88" i="28" s="1"/>
  <c r="U87" i="28"/>
  <c r="AC87" i="28" s="1"/>
  <c r="U86" i="28"/>
  <c r="AE86" i="28" s="1"/>
  <c r="U85" i="28"/>
  <c r="AF85" i="28" s="1"/>
  <c r="U84" i="28"/>
  <c r="AC84" i="28" s="1"/>
  <c r="U83" i="28"/>
  <c r="AC83" i="28" s="1"/>
  <c r="U82" i="28"/>
  <c r="AB82" i="28" s="1"/>
  <c r="U81" i="28"/>
  <c r="X81" i="28" s="1"/>
  <c r="U80" i="28"/>
  <c r="AC80" i="28" s="1"/>
  <c r="U79" i="28"/>
  <c r="AC79" i="28" s="1"/>
  <c r="U78" i="28"/>
  <c r="AD78" i="28" s="1"/>
  <c r="U77" i="28"/>
  <c r="AB77" i="28" s="1"/>
  <c r="U76" i="28"/>
  <c r="AC76" i="28" s="1"/>
  <c r="U75" i="28"/>
  <c r="AC75" i="28" s="1"/>
  <c r="U74" i="28"/>
  <c r="AF74" i="28" s="1"/>
  <c r="U73" i="28"/>
  <c r="AD73" i="28" s="1"/>
  <c r="U72" i="28"/>
  <c r="AC72" i="28" s="1"/>
  <c r="U71" i="28"/>
  <c r="AC71" i="28" s="1"/>
  <c r="U70" i="28"/>
  <c r="X70" i="28" s="1"/>
  <c r="U69" i="28"/>
  <c r="AC69" i="28" s="1"/>
  <c r="U68" i="28"/>
  <c r="AC68" i="28" s="1"/>
  <c r="U67" i="28"/>
  <c r="AA67" i="28" s="1"/>
  <c r="U66" i="28"/>
  <c r="AB66" i="28" s="1"/>
  <c r="U65" i="28"/>
  <c r="AA65" i="28" s="1"/>
  <c r="U64" i="28"/>
  <c r="AC64" i="28" s="1"/>
  <c r="U63" i="28"/>
  <c r="AG63" i="28" s="1"/>
  <c r="U62" i="28"/>
  <c r="AF62" i="28" s="1"/>
  <c r="U61" i="28"/>
  <c r="AC61" i="28" s="1"/>
  <c r="U60" i="28"/>
  <c r="AA60" i="28" s="1"/>
  <c r="U59" i="28"/>
  <c r="AE59" i="28" s="1"/>
  <c r="U58" i="28"/>
  <c r="AB58" i="28" s="1"/>
  <c r="U57" i="28"/>
  <c r="AA57" i="28" s="1"/>
  <c r="U56" i="28"/>
  <c r="AE56" i="28" s="1"/>
  <c r="U55" i="28"/>
  <c r="AC55" i="28" s="1"/>
  <c r="U54" i="28"/>
  <c r="V54" i="28" s="1"/>
  <c r="U53" i="28"/>
  <c r="AE53" i="28" s="1"/>
  <c r="U52" i="28"/>
  <c r="Z52" i="28" s="1"/>
  <c r="U51" i="28"/>
  <c r="AD51" i="28" s="1"/>
  <c r="H51" i="28"/>
  <c r="U50" i="28"/>
  <c r="AE50" i="28" s="1"/>
  <c r="H50" i="28"/>
  <c r="U49" i="28"/>
  <c r="AA49" i="28" s="1"/>
  <c r="H49" i="28"/>
  <c r="U48" i="28"/>
  <c r="Y48" i="28" s="1"/>
  <c r="H48" i="28"/>
  <c r="U47" i="28"/>
  <c r="AD47" i="28" s="1"/>
  <c r="H47" i="28"/>
  <c r="U46" i="28"/>
  <c r="AG46" i="28" s="1"/>
  <c r="H46" i="28"/>
  <c r="U45" i="28"/>
  <c r="AE45" i="28" s="1"/>
  <c r="H45" i="28"/>
  <c r="U44" i="28"/>
  <c r="Z44" i="28" s="1"/>
  <c r="H44" i="28"/>
  <c r="U43" i="28"/>
  <c r="AC43" i="28" s="1"/>
  <c r="H43" i="28"/>
  <c r="U42" i="28"/>
  <c r="AG42" i="28" s="1"/>
  <c r="H42" i="28"/>
  <c r="U41" i="28"/>
  <c r="AE41" i="28" s="1"/>
  <c r="H41" i="28"/>
  <c r="U40" i="28"/>
  <c r="AG40" i="28" s="1"/>
  <c r="H40" i="28"/>
  <c r="U39" i="28"/>
  <c r="AC39" i="28" s="1"/>
  <c r="H39" i="28"/>
  <c r="U38" i="28"/>
  <c r="AE38" i="28" s="1"/>
  <c r="H38" i="28"/>
  <c r="U37" i="28"/>
  <c r="AC37" i="28" s="1"/>
  <c r="H37" i="28"/>
  <c r="U36" i="28"/>
  <c r="Y36" i="28" s="1"/>
  <c r="H36" i="28"/>
  <c r="U35" i="28"/>
  <c r="AC35" i="28" s="1"/>
  <c r="H35" i="28"/>
  <c r="U34" i="28"/>
  <c r="AG34" i="28" s="1"/>
  <c r="H34" i="28"/>
  <c r="U33" i="28"/>
  <c r="W33" i="28" s="1"/>
  <c r="H33" i="28"/>
  <c r="U32" i="28"/>
  <c r="AA32" i="28" s="1"/>
  <c r="H32" i="28"/>
  <c r="U31" i="28"/>
  <c r="AC31" i="28" s="1"/>
  <c r="H31" i="28"/>
  <c r="U30" i="28"/>
  <c r="H30" i="28"/>
  <c r="U29" i="28"/>
  <c r="AE29" i="28" s="1"/>
  <c r="H29" i="28"/>
  <c r="U28" i="28"/>
  <c r="AG28" i="28" s="1"/>
  <c r="U27" i="28"/>
  <c r="AC27" i="28" s="1"/>
  <c r="U26" i="28"/>
  <c r="AD26" i="28" s="1"/>
  <c r="H26" i="28"/>
  <c r="U25" i="28"/>
  <c r="AD25" i="28" s="1"/>
  <c r="H25" i="28"/>
  <c r="U24" i="28"/>
  <c r="X24" i="28" s="1"/>
  <c r="U23" i="28"/>
  <c r="AC23" i="28" s="1"/>
  <c r="H23" i="28"/>
  <c r="U22" i="28"/>
  <c r="AB22" i="28" s="1"/>
  <c r="H22" i="28"/>
  <c r="AB21" i="28"/>
  <c r="U21" i="28"/>
  <c r="AD21" i="28" s="1"/>
  <c r="H21" i="28"/>
  <c r="U20" i="28"/>
  <c r="AA20" i="28" s="1"/>
  <c r="H20" i="28"/>
  <c r="U19" i="28"/>
  <c r="AC19" i="28" s="1"/>
  <c r="H19" i="28"/>
  <c r="U18" i="28"/>
  <c r="AA18" i="28" s="1"/>
  <c r="H18" i="28"/>
  <c r="U17" i="28"/>
  <c r="AC17" i="28" s="1"/>
  <c r="H17" i="28"/>
  <c r="U16" i="28"/>
  <c r="AC16" i="28" s="1"/>
  <c r="H16" i="28"/>
  <c r="U15" i="28"/>
  <c r="AC15" i="28" s="1"/>
  <c r="H15" i="28"/>
  <c r="U14" i="28"/>
  <c r="AC14" i="28" s="1"/>
  <c r="H14" i="28"/>
  <c r="U13" i="28"/>
  <c r="AA13" i="28" s="1"/>
  <c r="H13" i="28"/>
  <c r="U12" i="28"/>
  <c r="AG12" i="28" s="1"/>
  <c r="H12" i="28"/>
  <c r="A10" i="28"/>
  <c r="A9" i="28"/>
  <c r="AG8" i="28"/>
  <c r="AG11" i="28" s="1"/>
  <c r="AF8" i="28"/>
  <c r="AF11" i="28" s="1"/>
  <c r="AE8" i="28"/>
  <c r="AE11" i="28" s="1"/>
  <c r="AD8" i="28"/>
  <c r="AD11" i="28" s="1"/>
  <c r="AC8" i="28"/>
  <c r="AC11" i="28" s="1"/>
  <c r="AB8" i="28"/>
  <c r="AB11" i="28" s="1"/>
  <c r="AA8" i="28"/>
  <c r="AA11" i="28" s="1"/>
  <c r="Z8" i="28"/>
  <c r="Z11" i="28" s="1"/>
  <c r="Y8" i="28"/>
  <c r="Y11" i="28" s="1"/>
  <c r="X8" i="28"/>
  <c r="X11" i="28" s="1"/>
  <c r="W8" i="28"/>
  <c r="W11" i="28" s="1"/>
  <c r="V8" i="28"/>
  <c r="V11" i="28" s="1"/>
  <c r="A7" i="28"/>
  <c r="A6" i="28"/>
  <c r="F4" i="28"/>
  <c r="E4" i="28"/>
  <c r="A4" i="28"/>
  <c r="Z99" i="28" l="1"/>
  <c r="W72" i="28"/>
  <c r="Y28" i="28"/>
  <c r="X51" i="28"/>
  <c r="Z51" i="28"/>
  <c r="AF65" i="28"/>
  <c r="AF77" i="28"/>
  <c r="Y99" i="28"/>
  <c r="X28" i="28"/>
  <c r="AA35" i="28"/>
  <c r="AA66" i="28"/>
  <c r="AF72" i="28"/>
  <c r="AG99" i="28"/>
  <c r="AA28" i="28"/>
  <c r="AA51" i="28"/>
  <c r="AB20" i="28"/>
  <c r="Z66" i="28"/>
  <c r="Y32" i="28"/>
  <c r="AD34" i="28"/>
  <c r="X91" i="28"/>
  <c r="AE101" i="28"/>
  <c r="AC32" i="28"/>
  <c r="AF91" i="28"/>
  <c r="W41" i="28"/>
  <c r="AG32" i="28"/>
  <c r="AF51" i="28"/>
  <c r="AB65" i="28"/>
  <c r="Y68" i="28"/>
  <c r="AB79" i="28"/>
  <c r="Y46" i="28"/>
  <c r="W88" i="28"/>
  <c r="W104" i="28"/>
  <c r="AB17" i="28"/>
  <c r="Z28" i="28"/>
  <c r="AA31" i="28"/>
  <c r="AB33" i="28"/>
  <c r="X43" i="28"/>
  <c r="AB61" i="28"/>
  <c r="V66" i="28"/>
  <c r="AF76" i="28"/>
  <c r="AC25" i="28"/>
  <c r="X39" i="28"/>
  <c r="W47" i="28"/>
  <c r="AG79" i="28"/>
  <c r="V84" i="28"/>
  <c r="AF88" i="28"/>
  <c r="Z39" i="28"/>
  <c r="X47" i="28"/>
  <c r="Z84" i="28"/>
  <c r="AF39" i="28"/>
  <c r="Y47" i="28"/>
  <c r="Z67" i="28"/>
  <c r="Y71" i="28"/>
  <c r="Z74" i="28"/>
  <c r="AA80" i="28"/>
  <c r="AD89" i="28"/>
  <c r="AF101" i="28"/>
  <c r="AC26" i="28"/>
  <c r="Z47" i="28"/>
  <c r="AB67" i="28"/>
  <c r="Z71" i="28"/>
  <c r="AB80" i="28"/>
  <c r="AA47" i="28"/>
  <c r="V60" i="28"/>
  <c r="Z75" i="28"/>
  <c r="V79" i="28"/>
  <c r="Z102" i="28"/>
  <c r="AF24" i="28"/>
  <c r="Z27" i="28"/>
  <c r="Z43" i="28"/>
  <c r="AD46" i="28"/>
  <c r="AE47" i="28"/>
  <c r="AF54" i="28"/>
  <c r="X68" i="28"/>
  <c r="V72" i="28"/>
  <c r="AG75" i="28"/>
  <c r="W79" i="28"/>
  <c r="AD87" i="28"/>
  <c r="V91" i="28"/>
  <c r="Z95" i="28"/>
  <c r="AE99" i="28"/>
  <c r="Z79" i="28"/>
  <c r="AE51" i="28"/>
  <c r="AB59" i="28"/>
  <c r="X61" i="28"/>
  <c r="AA62" i="28"/>
  <c r="X71" i="28"/>
  <c r="AE72" i="28"/>
  <c r="X75" i="28"/>
  <c r="AC77" i="28"/>
  <c r="Y79" i="28"/>
  <c r="Y80" i="28"/>
  <c r="AG83" i="28"/>
  <c r="AE84" i="28"/>
  <c r="Y87" i="28"/>
  <c r="AA89" i="28"/>
  <c r="X95" i="28"/>
  <c r="W96" i="28"/>
  <c r="W99" i="28"/>
  <c r="AC101" i="28"/>
  <c r="AA17" i="28"/>
  <c r="AC24" i="28"/>
  <c r="AA33" i="28"/>
  <c r="AE34" i="28"/>
  <c r="AA39" i="28"/>
  <c r="AA41" i="28"/>
  <c r="AA43" i="28"/>
  <c r="AC46" i="28"/>
  <c r="AA61" i="28"/>
  <c r="AC62" i="28"/>
  <c r="AF84" i="28"/>
  <c r="Z87" i="28"/>
  <c r="Y95" i="28"/>
  <c r="Z15" i="28"/>
  <c r="AF17" i="28"/>
  <c r="AC20" i="28"/>
  <c r="X23" i="28"/>
  <c r="AB27" i="28"/>
  <c r="Z32" i="28"/>
  <c r="AC33" i="28"/>
  <c r="AG39" i="28"/>
  <c r="AF47" i="28"/>
  <c r="X60" i="28"/>
  <c r="AE61" i="28"/>
  <c r="AE66" i="28"/>
  <c r="AA68" i="28"/>
  <c r="AD71" i="28"/>
  <c r="W78" i="28"/>
  <c r="AD79" i="28"/>
  <c r="AE80" i="28"/>
  <c r="W84" i="28"/>
  <c r="AG87" i="28"/>
  <c r="W90" i="28"/>
  <c r="AB95" i="28"/>
  <c r="AA97" i="28"/>
  <c r="AB15" i="28"/>
  <c r="Y23" i="28"/>
  <c r="AE33" i="28"/>
  <c r="W51" i="28"/>
  <c r="AG60" i="28"/>
  <c r="AG61" i="28"/>
  <c r="AG68" i="28"/>
  <c r="V74" i="28"/>
  <c r="W76" i="28"/>
  <c r="AF79" i="28"/>
  <c r="Y84" i="28"/>
  <c r="AC86" i="28"/>
  <c r="X94" i="28"/>
  <c r="AD95" i="28"/>
  <c r="AC97" i="28"/>
  <c r="Y102" i="28"/>
  <c r="Z23" i="28"/>
  <c r="W39" i="28"/>
  <c r="AF95" i="28"/>
  <c r="AA23" i="28"/>
  <c r="V61" i="28"/>
  <c r="W62" i="28"/>
  <c r="AA84" i="28"/>
  <c r="W87" i="28"/>
  <c r="V95" i="28"/>
  <c r="AG95" i="28"/>
  <c r="X98" i="28"/>
  <c r="AA102" i="28"/>
  <c r="W107" i="28"/>
  <c r="AG23" i="28"/>
  <c r="AC34" i="28"/>
  <c r="Y39" i="28"/>
  <c r="Y43" i="28"/>
  <c r="V59" i="28"/>
  <c r="W61" i="28"/>
  <c r="X62" i="28"/>
  <c r="AE67" i="28"/>
  <c r="Y72" i="28"/>
  <c r="W75" i="28"/>
  <c r="AA77" i="28"/>
  <c r="X79" i="28"/>
  <c r="V80" i="28"/>
  <c r="W83" i="28"/>
  <c r="AB84" i="28"/>
  <c r="X87" i="28"/>
  <c r="W95" i="28"/>
  <c r="X101" i="28"/>
  <c r="AB102" i="28"/>
  <c r="AF55" i="28"/>
  <c r="AE57" i="28"/>
  <c r="AG58" i="28"/>
  <c r="AD64" i="28"/>
  <c r="AF69" i="28"/>
  <c r="AD76" i="28"/>
  <c r="AE83" i="28"/>
  <c r="AD88" i="28"/>
  <c r="AA92" i="28"/>
  <c r="AD96" i="28"/>
  <c r="AF104" i="28"/>
  <c r="AE105" i="28"/>
  <c r="AE106" i="28"/>
  <c r="Z12" i="28"/>
  <c r="V14" i="28"/>
  <c r="AG14" i="28"/>
  <c r="AA15" i="28"/>
  <c r="AB16" i="28"/>
  <c r="V19" i="28"/>
  <c r="AE19" i="28"/>
  <c r="AF26" i="28"/>
  <c r="AA27" i="28"/>
  <c r="AB31" i="28"/>
  <c r="AB35" i="28"/>
  <c r="AC42" i="28"/>
  <c r="AC52" i="28"/>
  <c r="V55" i="28"/>
  <c r="AG55" i="28"/>
  <c r="V57" i="28"/>
  <c r="AF57" i="28"/>
  <c r="V58" i="28"/>
  <c r="W60" i="28"/>
  <c r="AD61" i="28"/>
  <c r="Z62" i="28"/>
  <c r="V64" i="28"/>
  <c r="AE64" i="28"/>
  <c r="AC65" i="28"/>
  <c r="AC66" i="28"/>
  <c r="AC67" i="28"/>
  <c r="Z68" i="28"/>
  <c r="V69" i="28"/>
  <c r="AG69" i="28"/>
  <c r="AB71" i="28"/>
  <c r="X72" i="28"/>
  <c r="AG72" i="28"/>
  <c r="W74" i="28"/>
  <c r="Y75" i="28"/>
  <c r="V76" i="28"/>
  <c r="AE76" i="28"/>
  <c r="AD80" i="28"/>
  <c r="V83" i="28"/>
  <c r="AF83" i="28"/>
  <c r="W86" i="28"/>
  <c r="V88" i="28"/>
  <c r="AE88" i="28"/>
  <c r="W91" i="28"/>
  <c r="AG91" i="28"/>
  <c r="AB92" i="28"/>
  <c r="W94" i="28"/>
  <c r="V96" i="28"/>
  <c r="AE96" i="28"/>
  <c r="W98" i="28"/>
  <c r="V104" i="28"/>
  <c r="AG104" i="28"/>
  <c r="AG105" i="28"/>
  <c r="Y58" i="28"/>
  <c r="AA59" i="28"/>
  <c r="Y60" i="28"/>
  <c r="AF61" i="28"/>
  <c r="AB62" i="28"/>
  <c r="X64" i="28"/>
  <c r="AG64" i="28"/>
  <c r="AF66" i="28"/>
  <c r="AG67" i="28"/>
  <c r="AB68" i="28"/>
  <c r="Y69" i="28"/>
  <c r="AE71" i="28"/>
  <c r="Z72" i="28"/>
  <c r="X73" i="28"/>
  <c r="AE74" i="28"/>
  <c r="AB75" i="28"/>
  <c r="X76" i="28"/>
  <c r="AG76" i="28"/>
  <c r="X78" i="28"/>
  <c r="W80" i="28"/>
  <c r="AF80" i="28"/>
  <c r="X83" i="28"/>
  <c r="AD84" i="28"/>
  <c r="AD86" i="28"/>
  <c r="AB87" i="28"/>
  <c r="X88" i="28"/>
  <c r="AG88" i="28"/>
  <c r="X90" i="28"/>
  <c r="Y91" i="28"/>
  <c r="V92" i="28"/>
  <c r="AE92" i="28"/>
  <c r="AC94" i="28"/>
  <c r="X96" i="28"/>
  <c r="AG96" i="28"/>
  <c r="AC98" i="28"/>
  <c r="AD102" i="28"/>
  <c r="X104" i="28"/>
  <c r="W105" i="28"/>
  <c r="V106" i="28"/>
  <c r="Y107" i="28"/>
  <c r="AG26" i="28"/>
  <c r="AD31" i="28"/>
  <c r="X55" i="28"/>
  <c r="AG19" i="28"/>
  <c r="AD22" i="28"/>
  <c r="V26" i="28"/>
  <c r="AD27" i="28"/>
  <c r="AE35" i="28"/>
  <c r="V56" i="28"/>
  <c r="Y14" i="28"/>
  <c r="V15" i="28"/>
  <c r="AE15" i="28"/>
  <c r="Y19" i="28"/>
  <c r="V21" i="28"/>
  <c r="AB23" i="28"/>
  <c r="W26" i="28"/>
  <c r="V27" i="28"/>
  <c r="AE27" i="28"/>
  <c r="AC28" i="28"/>
  <c r="W31" i="28"/>
  <c r="AF31" i="28"/>
  <c r="W35" i="28"/>
  <c r="AF35" i="28"/>
  <c r="AB39" i="28"/>
  <c r="Z40" i="28"/>
  <c r="AB41" i="28"/>
  <c r="AD43" i="28"/>
  <c r="AG47" i="28"/>
  <c r="AG51" i="28"/>
  <c r="W53" i="28"/>
  <c r="Z55" i="28"/>
  <c r="X56" i="28"/>
  <c r="Y57" i="28"/>
  <c r="Z58" i="28"/>
  <c r="Z60" i="28"/>
  <c r="Y64" i="28"/>
  <c r="AD68" i="28"/>
  <c r="Z69" i="28"/>
  <c r="V71" i="28"/>
  <c r="AF71" i="28"/>
  <c r="AA72" i="28"/>
  <c r="Z73" i="28"/>
  <c r="AD75" i="28"/>
  <c r="Y76" i="28"/>
  <c r="Z78" i="28"/>
  <c r="X80" i="28"/>
  <c r="AG80" i="28"/>
  <c r="Y83" i="28"/>
  <c r="Y88" i="28"/>
  <c r="Z90" i="28"/>
  <c r="Z91" i="28"/>
  <c r="W92" i="28"/>
  <c r="AF92" i="28"/>
  <c r="AF94" i="28"/>
  <c r="Y96" i="28"/>
  <c r="AE98" i="28"/>
  <c r="V102" i="28"/>
  <c r="AE102" i="28"/>
  <c r="Y104" i="28"/>
  <c r="Y105" i="28"/>
  <c r="W106" i="28"/>
  <c r="Z107" i="28"/>
  <c r="AD42" i="28"/>
  <c r="AG52" i="28"/>
  <c r="AG57" i="28"/>
  <c r="W64" i="28"/>
  <c r="X69" i="28"/>
  <c r="AD92" i="28"/>
  <c r="AE31" i="28"/>
  <c r="X57" i="28"/>
  <c r="Z14" i="28"/>
  <c r="W15" i="28"/>
  <c r="AF15" i="28"/>
  <c r="W17" i="28"/>
  <c r="AB18" i="28"/>
  <c r="Z19" i="28"/>
  <c r="W21" i="28"/>
  <c r="AD23" i="28"/>
  <c r="X26" i="28"/>
  <c r="W27" i="28"/>
  <c r="AF27" i="28"/>
  <c r="X31" i="28"/>
  <c r="AG31" i="28"/>
  <c r="X35" i="28"/>
  <c r="AG35" i="28"/>
  <c r="AD39" i="28"/>
  <c r="AA40" i="28"/>
  <c r="AC41" i="28"/>
  <c r="AE43" i="28"/>
  <c r="AA55" i="28"/>
  <c r="AC56" i="28"/>
  <c r="Z57" i="28"/>
  <c r="AA58" i="28"/>
  <c r="AC59" i="28"/>
  <c r="AC60" i="28"/>
  <c r="Y61" i="28"/>
  <c r="AE62" i="28"/>
  <c r="Z64" i="28"/>
  <c r="V65" i="28"/>
  <c r="W66" i="28"/>
  <c r="V67" i="28"/>
  <c r="V68" i="28"/>
  <c r="AE68" i="28"/>
  <c r="AA69" i="28"/>
  <c r="W71" i="28"/>
  <c r="AG71" i="28"/>
  <c r="AB72" i="28"/>
  <c r="AA73" i="28"/>
  <c r="AE75" i="28"/>
  <c r="Z76" i="28"/>
  <c r="AC78" i="28"/>
  <c r="Z83" i="28"/>
  <c r="AE87" i="28"/>
  <c r="Z88" i="28"/>
  <c r="X89" i="28"/>
  <c r="AB90" i="28"/>
  <c r="AB91" i="28"/>
  <c r="X92" i="28"/>
  <c r="AG92" i="28"/>
  <c r="AE95" i="28"/>
  <c r="Z96" i="28"/>
  <c r="V97" i="28"/>
  <c r="W102" i="28"/>
  <c r="AF102" i="28"/>
  <c r="AB104" i="28"/>
  <c r="Z105" i="28"/>
  <c r="Z106" i="28"/>
  <c r="AE107" i="28"/>
  <c r="AF14" i="28"/>
  <c r="AD35" i="28"/>
  <c r="X58" i="28"/>
  <c r="X19" i="28"/>
  <c r="V31" i="28"/>
  <c r="V35" i="28"/>
  <c r="Y40" i="28"/>
  <c r="AE42" i="28"/>
  <c r="Y55" i="28"/>
  <c r="AB13" i="28"/>
  <c r="AD14" i="28"/>
  <c r="X15" i="28"/>
  <c r="AG15" i="28"/>
  <c r="X17" i="28"/>
  <c r="AC18" i="28"/>
  <c r="AA19" i="28"/>
  <c r="Z20" i="28"/>
  <c r="Z21" i="28"/>
  <c r="V23" i="28"/>
  <c r="AE23" i="28"/>
  <c r="AA25" i="28"/>
  <c r="Y26" i="28"/>
  <c r="X27" i="28"/>
  <c r="AG27" i="28"/>
  <c r="Y31" i="28"/>
  <c r="Y35" i="28"/>
  <c r="V39" i="28"/>
  <c r="AE39" i="28"/>
  <c r="AC40" i="28"/>
  <c r="V43" i="28"/>
  <c r="AF43" i="28"/>
  <c r="V46" i="28"/>
  <c r="AB55" i="28"/>
  <c r="AD56" i="28"/>
  <c r="AB57" i="28"/>
  <c r="AC58" i="28"/>
  <c r="AE60" i="28"/>
  <c r="Z61" i="28"/>
  <c r="V62" i="28"/>
  <c r="AA64" i="28"/>
  <c r="Y65" i="28"/>
  <c r="X66" i="28"/>
  <c r="X67" i="28"/>
  <c r="W68" i="28"/>
  <c r="AF68" i="28"/>
  <c r="AB69" i="28"/>
  <c r="AD72" i="28"/>
  <c r="AC73" i="28"/>
  <c r="V75" i="28"/>
  <c r="AF75" i="28"/>
  <c r="AA76" i="28"/>
  <c r="AE79" i="28"/>
  <c r="Z80" i="28"/>
  <c r="AB83" i="28"/>
  <c r="X84" i="28"/>
  <c r="AG84" i="28"/>
  <c r="V87" i="28"/>
  <c r="AF87" i="28"/>
  <c r="AA88" i="28"/>
  <c r="Z89" i="28"/>
  <c r="AC90" i="28"/>
  <c r="AD91" i="28"/>
  <c r="Y92" i="28"/>
  <c r="AA96" i="28"/>
  <c r="X102" i="28"/>
  <c r="AG102" i="28"/>
  <c r="AD104" i="28"/>
  <c r="AA105" i="28"/>
  <c r="AB106" i="28"/>
  <c r="AG107" i="28"/>
  <c r="AD19" i="28"/>
  <c r="AA12" i="28"/>
  <c r="W14" i="28"/>
  <c r="W19" i="28"/>
  <c r="AF19" i="28"/>
  <c r="W57" i="28"/>
  <c r="AF64" i="28"/>
  <c r="AB12" i="28"/>
  <c r="X14" i="28"/>
  <c r="AD15" i="28"/>
  <c r="AE14" i="28"/>
  <c r="Y15" i="28"/>
  <c r="Z17" i="28"/>
  <c r="AB19" i="28"/>
  <c r="AA21" i="28"/>
  <c r="W23" i="28"/>
  <c r="AF23" i="28"/>
  <c r="AB25" i="28"/>
  <c r="AB26" i="28"/>
  <c r="Y27" i="28"/>
  <c r="Z31" i="28"/>
  <c r="Z35" i="28"/>
  <c r="W43" i="28"/>
  <c r="AG43" i="28"/>
  <c r="W46" i="28"/>
  <c r="Y51" i="28"/>
  <c r="AC57" i="28"/>
  <c r="AF58" i="28"/>
  <c r="AF60" i="28"/>
  <c r="AB64" i="28"/>
  <c r="AB76" i="28"/>
  <c r="AD83" i="28"/>
  <c r="AB88" i="28"/>
  <c r="AE91" i="28"/>
  <c r="Z92" i="28"/>
  <c r="AB96" i="28"/>
  <c r="AE104" i="28"/>
  <c r="AB105" i="28"/>
  <c r="AD106" i="28"/>
  <c r="AB30" i="28"/>
  <c r="AA30" i="28"/>
  <c r="Z30" i="28"/>
  <c r="AF30" i="28"/>
  <c r="X30" i="28"/>
  <c r="AE22" i="28"/>
  <c r="V63" i="28"/>
  <c r="V85" i="28"/>
  <c r="V13" i="28"/>
  <c r="AE16" i="28"/>
  <c r="W16" i="28"/>
  <c r="W13" i="28"/>
  <c r="AE18" i="28"/>
  <c r="W22" i="28"/>
  <c r="AG22" i="28"/>
  <c r="AA29" i="28"/>
  <c r="Y30" i="28"/>
  <c r="AA37" i="28"/>
  <c r="Y38" i="28"/>
  <c r="AB45" i="28"/>
  <c r="Y50" i="28"/>
  <c r="Z53" i="28"/>
  <c r="AG53" i="28"/>
  <c r="Y53" i="28"/>
  <c r="AF53" i="28"/>
  <c r="X53" i="28"/>
  <c r="AD53" i="28"/>
  <c r="V53" i="28"/>
  <c r="AC63" i="28"/>
  <c r="AC70" i="28"/>
  <c r="AG81" i="28"/>
  <c r="Y81" i="28"/>
  <c r="AE81" i="28"/>
  <c r="W81" i="28"/>
  <c r="AB81" i="28"/>
  <c r="AA81" i="28"/>
  <c r="Z81" i="28"/>
  <c r="V81" i="28"/>
  <c r="AA85" i="28"/>
  <c r="Z93" i="28"/>
  <c r="AG93" i="28"/>
  <c r="Y93" i="28"/>
  <c r="AF93" i="28"/>
  <c r="X93" i="28"/>
  <c r="AE93" i="28"/>
  <c r="W93" i="28"/>
  <c r="AB93" i="28"/>
  <c r="AD93" i="28"/>
  <c r="AA93" i="28"/>
  <c r="AC13" i="28"/>
  <c r="W29" i="28"/>
  <c r="V30" i="28"/>
  <c r="V38" i="28"/>
  <c r="AF44" i="28"/>
  <c r="X44" i="28"/>
  <c r="AE44" i="28"/>
  <c r="W44" i="28"/>
  <c r="AD44" i="28"/>
  <c r="V44" i="28"/>
  <c r="AB44" i="28"/>
  <c r="W45" i="28"/>
  <c r="Z49" i="28"/>
  <c r="AG49" i="28"/>
  <c r="Y49" i="28"/>
  <c r="AF49" i="28"/>
  <c r="X49" i="28"/>
  <c r="AD49" i="28"/>
  <c r="V49" i="28"/>
  <c r="AA82" i="28"/>
  <c r="AG82" i="28"/>
  <c r="Y82" i="28"/>
  <c r="X82" i="28"/>
  <c r="W82" i="28"/>
  <c r="AF82" i="28"/>
  <c r="V82" i="28"/>
  <c r="AD82" i="28"/>
  <c r="AD13" i="28"/>
  <c r="V22" i="28"/>
  <c r="AE24" i="28"/>
  <c r="W24" i="28"/>
  <c r="AD24" i="28"/>
  <c r="V24" i="28"/>
  <c r="AF36" i="28"/>
  <c r="X36" i="28"/>
  <c r="AE36" i="28"/>
  <c r="W36" i="28"/>
  <c r="AD36" i="28"/>
  <c r="V36" i="28"/>
  <c r="AB36" i="28"/>
  <c r="AA45" i="28"/>
  <c r="AF48" i="28"/>
  <c r="X48" i="28"/>
  <c r="AE48" i="28"/>
  <c r="W48" i="28"/>
  <c r="AD48" i="28"/>
  <c r="V48" i="28"/>
  <c r="AB48" i="28"/>
  <c r="AC54" i="28"/>
  <c r="AB54" i="28"/>
  <c r="AA54" i="28"/>
  <c r="Z54" i="28"/>
  <c r="AG54" i="28"/>
  <c r="X54" i="28"/>
  <c r="X63" i="28"/>
  <c r="Z82" i="28"/>
  <c r="AF18" i="28"/>
  <c r="AE20" i="28"/>
  <c r="W20" i="28"/>
  <c r="AD20" i="28"/>
  <c r="X22" i="28"/>
  <c r="AG25" i="28"/>
  <c r="Y25" i="28"/>
  <c r="AF25" i="28"/>
  <c r="X25" i="28"/>
  <c r="AE25" i="28"/>
  <c r="AB29" i="28"/>
  <c r="AC30" i="28"/>
  <c r="AB34" i="28"/>
  <c r="AA34" i="28"/>
  <c r="Z34" i="28"/>
  <c r="AF34" i="28"/>
  <c r="X34" i="28"/>
  <c r="Z36" i="28"/>
  <c r="AC38" i="28"/>
  <c r="AB42" i="28"/>
  <c r="AA42" i="28"/>
  <c r="Z42" i="28"/>
  <c r="AF42" i="28"/>
  <c r="X42" i="28"/>
  <c r="AC45" i="28"/>
  <c r="Z48" i="28"/>
  <c r="AC50" i="28"/>
  <c r="AD63" i="28"/>
  <c r="AD70" i="28"/>
  <c r="AC82" i="28"/>
  <c r="Z103" i="28"/>
  <c r="AG103" i="28"/>
  <c r="Y103" i="28"/>
  <c r="AF103" i="28"/>
  <c r="X103" i="28"/>
  <c r="AE103" i="28"/>
  <c r="W103" i="28"/>
  <c r="AB103" i="28"/>
  <c r="AC103" i="28"/>
  <c r="W12" i="28"/>
  <c r="AE12" i="28"/>
  <c r="Y13" i="28"/>
  <c r="AG13" i="28"/>
  <c r="AA14" i="28"/>
  <c r="Y16" i="28"/>
  <c r="X18" i="28"/>
  <c r="AG18" i="28"/>
  <c r="V20" i="28"/>
  <c r="AG20" i="28"/>
  <c r="AC21" i="28"/>
  <c r="Y22" i="28"/>
  <c r="Z24" i="28"/>
  <c r="V25" i="28"/>
  <c r="AF28" i="28"/>
  <c r="AC29" i="28"/>
  <c r="AD30" i="28"/>
  <c r="Z33" i="28"/>
  <c r="AG33" i="28"/>
  <c r="Y33" i="28"/>
  <c r="AF33" i="28"/>
  <c r="X33" i="28"/>
  <c r="AD33" i="28"/>
  <c r="V33" i="28"/>
  <c r="V34" i="28"/>
  <c r="AA36" i="28"/>
  <c r="AD38" i="28"/>
  <c r="Z41" i="28"/>
  <c r="AG41" i="28"/>
  <c r="Y41" i="28"/>
  <c r="AF41" i="28"/>
  <c r="X41" i="28"/>
  <c r="AD41" i="28"/>
  <c r="V41" i="28"/>
  <c r="V42" i="28"/>
  <c r="AC44" i="28"/>
  <c r="AE46" i="28"/>
  <c r="AA48" i="28"/>
  <c r="AC49" i="28"/>
  <c r="AD50" i="28"/>
  <c r="Y52" i="28"/>
  <c r="AA53" i="28"/>
  <c r="Y54" i="28"/>
  <c r="AG56" i="28"/>
  <c r="Y56" i="28"/>
  <c r="AB56" i="28"/>
  <c r="AA56" i="28"/>
  <c r="Z56" i="28"/>
  <c r="AF56" i="28"/>
  <c r="W56" i="28"/>
  <c r="AE63" i="28"/>
  <c r="AE70" i="28"/>
  <c r="AC81" i="28"/>
  <c r="AE82" i="28"/>
  <c r="AC93" i="28"/>
  <c r="V103" i="28"/>
  <c r="AG85" i="28"/>
  <c r="Y85" i="28"/>
  <c r="AE85" i="28"/>
  <c r="W85" i="28"/>
  <c r="AD85" i="28"/>
  <c r="AC85" i="28"/>
  <c r="AB85" i="28"/>
  <c r="Z85" i="28"/>
  <c r="Z37" i="28"/>
  <c r="AG37" i="28"/>
  <c r="Y37" i="28"/>
  <c r="AF37" i="28"/>
  <c r="X37" i="28"/>
  <c r="AD37" i="28"/>
  <c r="V37" i="28"/>
  <c r="V50" i="28"/>
  <c r="V70" i="28"/>
  <c r="AD16" i="28"/>
  <c r="AG24" i="28"/>
  <c r="W30" i="28"/>
  <c r="W37" i="28"/>
  <c r="AE13" i="28"/>
  <c r="AF16" i="28"/>
  <c r="V18" i="28"/>
  <c r="AD12" i="28"/>
  <c r="AF13" i="28"/>
  <c r="AG16" i="28"/>
  <c r="AF20" i="28"/>
  <c r="Y24" i="28"/>
  <c r="AA44" i="28"/>
  <c r="X12" i="28"/>
  <c r="AF12" i="28"/>
  <c r="Z13" i="28"/>
  <c r="AB14" i="28"/>
  <c r="Z16" i="28"/>
  <c r="AG17" i="28"/>
  <c r="Y17" i="28"/>
  <c r="AD17" i="28"/>
  <c r="Y18" i="28"/>
  <c r="X20" i="28"/>
  <c r="AA24" i="28"/>
  <c r="W25" i="28"/>
  <c r="AA26" i="28"/>
  <c r="Z26" i="28"/>
  <c r="AE26" i="28"/>
  <c r="AE30" i="28"/>
  <c r="AF32" i="28"/>
  <c r="X32" i="28"/>
  <c r="AE32" i="28"/>
  <c r="W32" i="28"/>
  <c r="AD32" i="28"/>
  <c r="V32" i="28"/>
  <c r="AB32" i="28"/>
  <c r="W34" i="28"/>
  <c r="AC36" i="28"/>
  <c r="AE37" i="28"/>
  <c r="AF40" i="28"/>
  <c r="X40" i="28"/>
  <c r="AE40" i="28"/>
  <c r="W40" i="28"/>
  <c r="AD40" i="28"/>
  <c r="V40" i="28"/>
  <c r="AB40" i="28"/>
  <c r="W42" i="28"/>
  <c r="AG44" i="28"/>
  <c r="AC48" i="28"/>
  <c r="AE49" i="28"/>
  <c r="AB53" i="28"/>
  <c r="AD54" i="28"/>
  <c r="AA74" i="28"/>
  <c r="AG74" i="28"/>
  <c r="Y74" i="28"/>
  <c r="AD74" i="28"/>
  <c r="AC74" i="28"/>
  <c r="AB74" i="28"/>
  <c r="X74" i="28"/>
  <c r="AG77" i="28"/>
  <c r="Y77" i="28"/>
  <c r="AE77" i="28"/>
  <c r="W77" i="28"/>
  <c r="Z77" i="28"/>
  <c r="X77" i="28"/>
  <c r="V77" i="28"/>
  <c r="AD77" i="28"/>
  <c r="AD81" i="28"/>
  <c r="AA86" i="28"/>
  <c r="AG86" i="28"/>
  <c r="Y86" i="28"/>
  <c r="AB86" i="28"/>
  <c r="Z86" i="28"/>
  <c r="X86" i="28"/>
  <c r="AF86" i="28"/>
  <c r="V86" i="28"/>
  <c r="AA103" i="28"/>
  <c r="AG29" i="28"/>
  <c r="Y29" i="28"/>
  <c r="AF29" i="28"/>
  <c r="X29" i="28"/>
  <c r="AD29" i="28"/>
  <c r="V29" i="28"/>
  <c r="AB38" i="28"/>
  <c r="AA38" i="28"/>
  <c r="Z38" i="28"/>
  <c r="AF38" i="28"/>
  <c r="X38" i="28"/>
  <c r="Z45" i="28"/>
  <c r="AG45" i="28"/>
  <c r="Y45" i="28"/>
  <c r="AF45" i="28"/>
  <c r="X45" i="28"/>
  <c r="AD45" i="28"/>
  <c r="V45" i="28"/>
  <c r="AB50" i="28"/>
  <c r="AA50" i="28"/>
  <c r="Z50" i="28"/>
  <c r="AF50" i="28"/>
  <c r="X50" i="28"/>
  <c r="AA63" i="28"/>
  <c r="AB63" i="28"/>
  <c r="Z63" i="28"/>
  <c r="Y63" i="28"/>
  <c r="AF63" i="28"/>
  <c r="W63" i="28"/>
  <c r="AG70" i="28"/>
  <c r="Y70" i="28"/>
  <c r="AB70" i="28"/>
  <c r="AA70" i="28"/>
  <c r="Z70" i="28"/>
  <c r="AF70" i="28"/>
  <c r="W70" i="28"/>
  <c r="AG100" i="28"/>
  <c r="Y100" i="28"/>
  <c r="AF100" i="28"/>
  <c r="X100" i="28"/>
  <c r="AE100" i="28"/>
  <c r="W100" i="28"/>
  <c r="AD100" i="28"/>
  <c r="V100" i="28"/>
  <c r="AA100" i="28"/>
  <c r="AC100" i="28"/>
  <c r="Z100" i="28"/>
  <c r="AA22" i="28"/>
  <c r="Z22" i="28"/>
  <c r="AB100" i="28"/>
  <c r="AD18" i="28"/>
  <c r="AF22" i="28"/>
  <c r="Z29" i="28"/>
  <c r="W38" i="28"/>
  <c r="Y44" i="28"/>
  <c r="W49" i="28"/>
  <c r="W50" i="28"/>
  <c r="X85" i="28"/>
  <c r="AC12" i="28"/>
  <c r="V16" i="28"/>
  <c r="V12" i="28"/>
  <c r="X13" i="28"/>
  <c r="X16" i="28"/>
  <c r="W18" i="28"/>
  <c r="AB37" i="28"/>
  <c r="AB49" i="28"/>
  <c r="AF52" i="28"/>
  <c r="X52" i="28"/>
  <c r="AE52" i="28"/>
  <c r="W52" i="28"/>
  <c r="AD52" i="28"/>
  <c r="V52" i="28"/>
  <c r="AB52" i="28"/>
  <c r="W54" i="28"/>
  <c r="Y12" i="28"/>
  <c r="AA16" i="28"/>
  <c r="V17" i="28"/>
  <c r="AE17" i="28"/>
  <c r="Z18" i="28"/>
  <c r="Y20" i="28"/>
  <c r="AG21" i="28"/>
  <c r="Y21" i="28"/>
  <c r="AF21" i="28"/>
  <c r="X21" i="28"/>
  <c r="AE21" i="28"/>
  <c r="AC22" i="28"/>
  <c r="AB24" i="28"/>
  <c r="Z25" i="28"/>
  <c r="AE28" i="28"/>
  <c r="W28" i="28"/>
  <c r="AD28" i="28"/>
  <c r="V28" i="28"/>
  <c r="AB28" i="28"/>
  <c r="AG30" i="28"/>
  <c r="Y34" i="28"/>
  <c r="AG36" i="28"/>
  <c r="AG38" i="28"/>
  <c r="Y42" i="28"/>
  <c r="AB46" i="28"/>
  <c r="AA46" i="28"/>
  <c r="Z46" i="28"/>
  <c r="AF46" i="28"/>
  <c r="X46" i="28"/>
  <c r="AG48" i="28"/>
  <c r="AG50" i="28"/>
  <c r="AA52" i="28"/>
  <c r="AC53" i="28"/>
  <c r="AE54" i="28"/>
  <c r="AF81" i="28"/>
  <c r="AD103" i="28"/>
  <c r="AG108" i="28"/>
  <c r="Y108" i="28"/>
  <c r="AF108" i="28"/>
  <c r="X108" i="28"/>
  <c r="AE108" i="28"/>
  <c r="W108" i="28"/>
  <c r="AD108" i="28"/>
  <c r="V108" i="28"/>
  <c r="AA108" i="28"/>
  <c r="AC108" i="28"/>
  <c r="AB108" i="28"/>
  <c r="Z108" i="28"/>
  <c r="AG59" i="28"/>
  <c r="Y59" i="28"/>
  <c r="AD59" i="28"/>
  <c r="AE65" i="28"/>
  <c r="W65" i="28"/>
  <c r="AD65" i="28"/>
  <c r="AD67" i="28"/>
  <c r="AB73" i="28"/>
  <c r="AB78" i="28"/>
  <c r="AC89" i="28"/>
  <c r="AB43" i="28"/>
  <c r="AB47" i="28"/>
  <c r="AB51" i="28"/>
  <c r="AE55" i="28"/>
  <c r="W55" i="28"/>
  <c r="AD55" i="28"/>
  <c r="AD57" i="28"/>
  <c r="W59" i="28"/>
  <c r="AF59" i="28"/>
  <c r="AB60" i="28"/>
  <c r="AG62" i="28"/>
  <c r="Y62" i="28"/>
  <c r="AD62" i="28"/>
  <c r="X65" i="28"/>
  <c r="AG65" i="28"/>
  <c r="W67" i="28"/>
  <c r="AF67" i="28"/>
  <c r="AE69" i="28"/>
  <c r="W69" i="28"/>
  <c r="AD69" i="28"/>
  <c r="AE90" i="28"/>
  <c r="AB98" i="28"/>
  <c r="AA98" i="28"/>
  <c r="Z98" i="28"/>
  <c r="AG98" i="28"/>
  <c r="Y98" i="28"/>
  <c r="AD98" i="28"/>
  <c r="V98" i="28"/>
  <c r="AC47" i="28"/>
  <c r="AC51" i="28"/>
  <c r="X59" i="28"/>
  <c r="AG73" i="28"/>
  <c r="Y73" i="28"/>
  <c r="AE73" i="28"/>
  <c r="W73" i="28"/>
  <c r="AF73" i="28"/>
  <c r="AA78" i="28"/>
  <c r="AG78" i="28"/>
  <c r="Y78" i="28"/>
  <c r="AE78" i="28"/>
  <c r="AG89" i="28"/>
  <c r="Y89" i="28"/>
  <c r="AE89" i="28"/>
  <c r="W89" i="28"/>
  <c r="AB89" i="28"/>
  <c r="AB101" i="28"/>
  <c r="AA101" i="28"/>
  <c r="Z101" i="28"/>
  <c r="AG101" i="28"/>
  <c r="Y101" i="28"/>
  <c r="AD101" i="28"/>
  <c r="V101" i="28"/>
  <c r="V47" i="28"/>
  <c r="V51" i="28"/>
  <c r="AE58" i="28"/>
  <c r="W58" i="28"/>
  <c r="AD58" i="28"/>
  <c r="Z59" i="28"/>
  <c r="AD60" i="28"/>
  <c r="Z65" i="28"/>
  <c r="AG66" i="28"/>
  <c r="Y66" i="28"/>
  <c r="AD66" i="28"/>
  <c r="Y67" i="28"/>
  <c r="V73" i="28"/>
  <c r="V78" i="28"/>
  <c r="AF78" i="28"/>
  <c r="V89" i="28"/>
  <c r="AA90" i="28"/>
  <c r="AG90" i="28"/>
  <c r="Y90" i="28"/>
  <c r="AD90" i="28"/>
  <c r="V90" i="28"/>
  <c r="AB94" i="28"/>
  <c r="AA94" i="28"/>
  <c r="Z94" i="28"/>
  <c r="AG94" i="28"/>
  <c r="Y94" i="28"/>
  <c r="AD94" i="28"/>
  <c r="V94" i="28"/>
  <c r="Z97" i="28"/>
  <c r="AG97" i="28"/>
  <c r="Y97" i="28"/>
  <c r="AF97" i="28"/>
  <c r="X97" i="28"/>
  <c r="AE97" i="28"/>
  <c r="W97" i="28"/>
  <c r="AB97" i="28"/>
  <c r="X99" i="28"/>
  <c r="AF99" i="28"/>
  <c r="AC106" i="28"/>
  <c r="X107" i="28"/>
  <c r="AF107" i="28"/>
  <c r="AA71" i="28"/>
  <c r="AA75" i="28"/>
  <c r="AA79" i="28"/>
  <c r="AA83" i="28"/>
  <c r="AA87" i="28"/>
  <c r="AA91" i="28"/>
  <c r="AA95" i="28"/>
  <c r="AA99" i="28"/>
  <c r="Z104" i="28"/>
  <c r="AC105" i="28"/>
  <c r="X106" i="28"/>
  <c r="AF106" i="28"/>
  <c r="AA107" i="28"/>
  <c r="AB99" i="28"/>
  <c r="AA104" i="28"/>
  <c r="V105" i="28"/>
  <c r="AD105" i="28"/>
  <c r="Y106" i="28"/>
  <c r="AG106" i="28"/>
  <c r="AB107" i="28"/>
  <c r="AC99" i="28"/>
  <c r="AC107" i="28"/>
  <c r="V99" i="28"/>
  <c r="X105" i="28"/>
  <c r="V107" i="28"/>
  <c r="J53" i="8" l="1"/>
  <c r="J48" i="8"/>
  <c r="J44" i="8"/>
  <c r="J40" i="8"/>
  <c r="K40" i="8" s="1"/>
  <c r="J36" i="8"/>
  <c r="K36" i="8" s="1"/>
  <c r="J26" i="8"/>
  <c r="K26" i="8" s="1"/>
  <c r="J25" i="8"/>
  <c r="J18" i="8"/>
  <c r="J17" i="8"/>
  <c r="J12" i="8"/>
  <c r="J11" i="12"/>
  <c r="K11" i="12" s="1"/>
  <c r="J10" i="12"/>
  <c r="I22" i="6"/>
  <c r="I20" i="6"/>
  <c r="I14" i="6"/>
  <c r="I12" i="6"/>
  <c r="I16" i="6"/>
  <c r="I18" i="6"/>
  <c r="I24" i="6"/>
  <c r="I26" i="6"/>
  <c r="J17" i="12"/>
  <c r="J15" i="12"/>
  <c r="J14" i="12"/>
  <c r="J12" i="12"/>
  <c r="J55" i="8"/>
  <c r="J54" i="8"/>
  <c r="J52" i="8"/>
  <c r="J50" i="8"/>
  <c r="J49" i="8"/>
  <c r="J47" i="8"/>
  <c r="K47" i="8" s="1"/>
  <c r="J46" i="8"/>
  <c r="J45" i="8"/>
  <c r="J43" i="8"/>
  <c r="J42" i="8"/>
  <c r="J41" i="8"/>
  <c r="K41" i="8" s="1"/>
  <c r="J39" i="8"/>
  <c r="K39" i="8" s="1"/>
  <c r="J38" i="8"/>
  <c r="K38" i="8" s="1"/>
  <c r="H83" i="28" s="1"/>
  <c r="J37" i="8"/>
  <c r="K37" i="8" s="1"/>
  <c r="J34" i="8"/>
  <c r="J32" i="8"/>
  <c r="J31" i="8"/>
  <c r="J30" i="8"/>
  <c r="J29" i="8"/>
  <c r="J28" i="8"/>
  <c r="J27" i="8"/>
  <c r="J24" i="8"/>
  <c r="K24" i="8" s="1"/>
  <c r="J23" i="8"/>
  <c r="J22" i="8"/>
  <c r="J21" i="8"/>
  <c r="J20" i="8"/>
  <c r="J19" i="8"/>
  <c r="J16" i="8"/>
  <c r="K16" i="8" s="1"/>
  <c r="J15" i="8"/>
  <c r="J14" i="8"/>
  <c r="K14" i="8" s="1"/>
  <c r="H62" i="28" s="1"/>
  <c r="I11" i="6"/>
  <c r="U101" i="22"/>
  <c r="V101" i="22" s="1"/>
  <c r="U102" i="22"/>
  <c r="AA102" i="22" s="1"/>
  <c r="U41" i="22"/>
  <c r="AC41" i="22" s="1"/>
  <c r="U66" i="22"/>
  <c r="V66" i="22" s="1"/>
  <c r="U67" i="22"/>
  <c r="AD67" i="22" s="1"/>
  <c r="U68" i="22"/>
  <c r="U69" i="22"/>
  <c r="AE69" i="22" s="1"/>
  <c r="U70" i="22"/>
  <c r="AE70" i="22" s="1"/>
  <c r="U71" i="22"/>
  <c r="AB71" i="22" s="1"/>
  <c r="U72" i="22"/>
  <c r="X72" i="22" s="1"/>
  <c r="U73" i="22"/>
  <c r="X73" i="22" s="1"/>
  <c r="U74" i="22"/>
  <c r="AD74" i="22" s="1"/>
  <c r="U75" i="22"/>
  <c r="AG75" i="22" s="1"/>
  <c r="U76" i="22"/>
  <c r="AA76" i="22" s="1"/>
  <c r="U77" i="22"/>
  <c r="AF77" i="22" s="1"/>
  <c r="U78" i="22"/>
  <c r="W78" i="22" s="1"/>
  <c r="U79" i="22"/>
  <c r="AB79" i="22" s="1"/>
  <c r="U80" i="22"/>
  <c r="Z80" i="22" s="1"/>
  <c r="U81" i="22"/>
  <c r="AE81" i="22" s="1"/>
  <c r="U82" i="22"/>
  <c r="AG82" i="22" s="1"/>
  <c r="U83" i="22"/>
  <c r="Z83" i="22" s="1"/>
  <c r="U84" i="22"/>
  <c r="Y84" i="22" s="1"/>
  <c r="U85" i="22"/>
  <c r="X85" i="22" s="1"/>
  <c r="U86" i="22"/>
  <c r="AB86" i="22" s="1"/>
  <c r="U87" i="22"/>
  <c r="X87" i="22" s="1"/>
  <c r="U88" i="22"/>
  <c r="AB88" i="22" s="1"/>
  <c r="U89" i="22"/>
  <c r="AA89" i="22" s="1"/>
  <c r="U90" i="22"/>
  <c r="U91" i="22"/>
  <c r="AG91" i="22" s="1"/>
  <c r="U93" i="22"/>
  <c r="U94" i="22"/>
  <c r="AE94" i="22" s="1"/>
  <c r="U95" i="22"/>
  <c r="AG95" i="22" s="1"/>
  <c r="U96" i="22"/>
  <c r="W96" i="22" s="1"/>
  <c r="U97" i="22"/>
  <c r="AA97" i="22" s="1"/>
  <c r="U98" i="22"/>
  <c r="AE98" i="22" s="1"/>
  <c r="U99" i="22"/>
  <c r="U100" i="22"/>
  <c r="AF100" i="22" s="1"/>
  <c r="U103" i="22"/>
  <c r="AC103" i="22" s="1"/>
  <c r="U104" i="22"/>
  <c r="Z104" i="22" s="1"/>
  <c r="U105" i="22"/>
  <c r="W105" i="22" s="1"/>
  <c r="U106" i="22"/>
  <c r="AA106" i="22" s="1"/>
  <c r="U107" i="22"/>
  <c r="U108" i="22"/>
  <c r="AE108" i="22" s="1"/>
  <c r="U62" i="22"/>
  <c r="U63" i="22"/>
  <c r="V63" i="22" s="1"/>
  <c r="U64" i="22"/>
  <c r="AB64" i="22" s="1"/>
  <c r="U44" i="22"/>
  <c r="U45" i="22"/>
  <c r="W45" i="22" s="1"/>
  <c r="U46" i="22"/>
  <c r="AC46" i="22" s="1"/>
  <c r="U47" i="22"/>
  <c r="AE47" i="22" s="1"/>
  <c r="U48" i="22"/>
  <c r="X48" i="22" s="1"/>
  <c r="U49" i="22"/>
  <c r="U50" i="22"/>
  <c r="AB50" i="22" s="1"/>
  <c r="U51" i="22"/>
  <c r="AE51" i="22" s="1"/>
  <c r="U52" i="22"/>
  <c r="Z52" i="22" s="1"/>
  <c r="U53" i="22"/>
  <c r="AB53" i="22" s="1"/>
  <c r="U54" i="22"/>
  <c r="X54" i="22" s="1"/>
  <c r="U55" i="22"/>
  <c r="AD55" i="22" s="1"/>
  <c r="U56" i="22"/>
  <c r="AC56" i="22" s="1"/>
  <c r="U57" i="22"/>
  <c r="AF57" i="22" s="1"/>
  <c r="U58" i="22"/>
  <c r="Y58" i="22" s="1"/>
  <c r="U59" i="22"/>
  <c r="W59" i="22" s="1"/>
  <c r="U60" i="22"/>
  <c r="X60" i="22" s="1"/>
  <c r="U61" i="22"/>
  <c r="AF61" i="22" s="1"/>
  <c r="AG86" i="22"/>
  <c r="K15" i="8"/>
  <c r="H63" i="28" s="1"/>
  <c r="K12" i="8"/>
  <c r="H61" i="28" s="1"/>
  <c r="J11" i="8"/>
  <c r="K11" i="8" s="1"/>
  <c r="J10" i="8"/>
  <c r="K10" i="8"/>
  <c r="H59" i="28" s="1"/>
  <c r="H41" i="22"/>
  <c r="H61" i="22"/>
  <c r="AF62" i="22"/>
  <c r="O12" i="8"/>
  <c r="O10" i="8"/>
  <c r="M10" i="8"/>
  <c r="U28" i="22"/>
  <c r="AD28" i="22" s="1"/>
  <c r="U42" i="22"/>
  <c r="AB42" i="22" s="1"/>
  <c r="U26" i="22"/>
  <c r="U13" i="22"/>
  <c r="AC13" i="22" s="1"/>
  <c r="H12" i="22"/>
  <c r="U34" i="22"/>
  <c r="Y34" i="22" s="1"/>
  <c r="H34" i="22"/>
  <c r="U19" i="22"/>
  <c r="AG19" i="22" s="1"/>
  <c r="H26" i="22"/>
  <c r="H42" i="22"/>
  <c r="W95" i="22"/>
  <c r="AC95" i="22"/>
  <c r="AF19" i="22"/>
  <c r="X97" i="22"/>
  <c r="AF97" i="22"/>
  <c r="Y97" i="22"/>
  <c r="AG97" i="22"/>
  <c r="Z97" i="22"/>
  <c r="V97" i="22"/>
  <c r="AD97" i="22"/>
  <c r="AE97" i="22"/>
  <c r="W97" i="22"/>
  <c r="AC97" i="22"/>
  <c r="Y13" i="22"/>
  <c r="K48" i="8"/>
  <c r="H99" i="28" s="1"/>
  <c r="K45" i="8"/>
  <c r="H97" i="28" s="1"/>
  <c r="H97" i="22"/>
  <c r="M48" i="8"/>
  <c r="M45" i="8"/>
  <c r="K28" i="8"/>
  <c r="H70" i="28" s="1"/>
  <c r="K20" i="8"/>
  <c r="H68" i="28" s="1"/>
  <c r="H68" i="22"/>
  <c r="M20" i="8"/>
  <c r="O20" i="8"/>
  <c r="K30" i="8"/>
  <c r="H74" i="28" s="1"/>
  <c r="K22" i="8"/>
  <c r="H72" i="28" s="1"/>
  <c r="H72" i="22"/>
  <c r="K46" i="8"/>
  <c r="H92" i="28" s="1"/>
  <c r="K43" i="8"/>
  <c r="H95" i="28" s="1"/>
  <c r="H95" i="22"/>
  <c r="V74" i="22"/>
  <c r="O22" i="8"/>
  <c r="M46" i="8"/>
  <c r="M43" i="8"/>
  <c r="M22" i="8"/>
  <c r="O46" i="8"/>
  <c r="O43" i="8"/>
  <c r="K18" i="8"/>
  <c r="H66" i="28" s="1"/>
  <c r="H66" i="22"/>
  <c r="H19" i="22"/>
  <c r="O18" i="8"/>
  <c r="K27" i="8"/>
  <c r="H69" i="28" s="1"/>
  <c r="AF58" i="22"/>
  <c r="AE58" i="22"/>
  <c r="W8" i="22"/>
  <c r="W11" i="22" s="1"/>
  <c r="X8" i="22"/>
  <c r="X11" i="22" s="1"/>
  <c r="Z8" i="22"/>
  <c r="Z11" i="22" s="1"/>
  <c r="AA8" i="22"/>
  <c r="AA11" i="22"/>
  <c r="AB8" i="22"/>
  <c r="AB11" i="22"/>
  <c r="AC8" i="22"/>
  <c r="AC11" i="22" s="1"/>
  <c r="AD8" i="22"/>
  <c r="AD11" i="22" s="1"/>
  <c r="AE8" i="22"/>
  <c r="AE11" i="22" s="1"/>
  <c r="AF8" i="22"/>
  <c r="AF11" i="22" s="1"/>
  <c r="AG8" i="22"/>
  <c r="AG11" i="22" s="1"/>
  <c r="V8" i="22"/>
  <c r="V11" i="22" s="1"/>
  <c r="K12" i="12"/>
  <c r="H53" i="28" s="1"/>
  <c r="H53" i="22"/>
  <c r="W53" i="22"/>
  <c r="AG53" i="22"/>
  <c r="Z53" i="22"/>
  <c r="M12" i="12"/>
  <c r="O12" i="12"/>
  <c r="K23" i="8"/>
  <c r="H77" i="28" s="1"/>
  <c r="H77" i="22"/>
  <c r="H20" i="22"/>
  <c r="A10" i="22"/>
  <c r="A9" i="22"/>
  <c r="A7" i="22"/>
  <c r="A6" i="22"/>
  <c r="A4" i="22"/>
  <c r="U65" i="22"/>
  <c r="Y65" i="22" s="1"/>
  <c r="U43" i="22"/>
  <c r="V43" i="22" s="1"/>
  <c r="U40" i="22"/>
  <c r="AE40" i="22" s="1"/>
  <c r="U39" i="22"/>
  <c r="U38" i="22"/>
  <c r="U37" i="22"/>
  <c r="Z37" i="22" s="1"/>
  <c r="U36" i="22"/>
  <c r="Y36" i="22" s="1"/>
  <c r="U35" i="22"/>
  <c r="AF35" i="22" s="1"/>
  <c r="U33" i="22"/>
  <c r="AA33" i="22" s="1"/>
  <c r="U32" i="22"/>
  <c r="AF32" i="22" s="1"/>
  <c r="U31" i="22"/>
  <c r="AC31" i="22" s="1"/>
  <c r="U30" i="22"/>
  <c r="AG30" i="22" s="1"/>
  <c r="U29" i="22"/>
  <c r="AG29" i="22" s="1"/>
  <c r="U27" i="22"/>
  <c r="V27" i="22" s="1"/>
  <c r="U25" i="22"/>
  <c r="Y25" i="22" s="1"/>
  <c r="U24" i="22"/>
  <c r="X24" i="22" s="1"/>
  <c r="U23" i="22"/>
  <c r="Y23" i="22" s="1"/>
  <c r="U22" i="22"/>
  <c r="U21" i="22"/>
  <c r="V21" i="22" s="1"/>
  <c r="U20" i="22"/>
  <c r="AF20" i="22" s="1"/>
  <c r="U18" i="22"/>
  <c r="AA18" i="22" s="1"/>
  <c r="U17" i="22"/>
  <c r="V17" i="22" s="1"/>
  <c r="U16" i="22"/>
  <c r="Z16" i="22" s="1"/>
  <c r="U15" i="22"/>
  <c r="X15" i="22" s="1"/>
  <c r="U14" i="22"/>
  <c r="AD14" i="22" s="1"/>
  <c r="U12" i="22"/>
  <c r="I6" i="22"/>
  <c r="I7" i="22" s="1"/>
  <c r="I8" i="22" s="1"/>
  <c r="I9" i="22" s="1"/>
  <c r="J5" i="22" s="1"/>
  <c r="J6" i="22" s="1"/>
  <c r="J7" i="22" s="1"/>
  <c r="J8" i="22" s="1"/>
  <c r="K5" i="22" s="1"/>
  <c r="K6" i="22" s="1"/>
  <c r="K7" i="22" s="1"/>
  <c r="K8" i="22" s="1"/>
  <c r="L5" i="22" s="1"/>
  <c r="L6" i="22" s="1"/>
  <c r="L7" i="22" s="1"/>
  <c r="L8" i="22" s="1"/>
  <c r="L9" i="22" s="1"/>
  <c r="M5" i="22" s="1"/>
  <c r="M6" i="22" s="1"/>
  <c r="M7" i="22" s="1"/>
  <c r="M8" i="22" s="1"/>
  <c r="N5" i="22" s="1"/>
  <c r="N6" i="22" s="1"/>
  <c r="N7" i="22" s="1"/>
  <c r="N8" i="22" s="1"/>
  <c r="N9" i="22" s="1"/>
  <c r="O5" i="22" s="1"/>
  <c r="O6" i="22" s="1"/>
  <c r="O7" i="22" s="1"/>
  <c r="O8" i="22" s="1"/>
  <c r="P5" i="22" s="1"/>
  <c r="P6" i="22" s="1"/>
  <c r="P7" i="22" s="1"/>
  <c r="P8" i="22" s="1"/>
  <c r="Q5" i="22" s="1"/>
  <c r="Q6" i="22" s="1"/>
  <c r="Q7" i="22" s="1"/>
  <c r="Q8" i="22" s="1"/>
  <c r="R5" i="22" s="1"/>
  <c r="R6" i="22" s="1"/>
  <c r="R7" i="22" s="1"/>
  <c r="R8" i="22" s="1"/>
  <c r="R9" i="22" s="1"/>
  <c r="S5" i="22" s="1"/>
  <c r="S6" i="22" s="1"/>
  <c r="S7" i="22" s="1"/>
  <c r="S8" i="22" s="1"/>
  <c r="T5" i="22" s="1"/>
  <c r="T6" i="22" s="1"/>
  <c r="T7" i="22" s="1"/>
  <c r="T8" i="22" s="1"/>
  <c r="T9" i="22" s="1"/>
  <c r="AC52" i="22"/>
  <c r="AC91" i="22"/>
  <c r="V49" i="22"/>
  <c r="AF49" i="22"/>
  <c r="Y49" i="22"/>
  <c r="AG49" i="22"/>
  <c r="Z49" i="22"/>
  <c r="W89" i="22"/>
  <c r="AF43" i="22"/>
  <c r="AB56" i="22"/>
  <c r="AA56" i="22"/>
  <c r="V73" i="22"/>
  <c r="AE32" i="22"/>
  <c r="X32" i="22"/>
  <c r="Y75" i="22"/>
  <c r="V23" i="22"/>
  <c r="AD23" i="22"/>
  <c r="AC23" i="22"/>
  <c r="AB24" i="22"/>
  <c r="V24" i="22"/>
  <c r="W24" i="22"/>
  <c r="AE24" i="22"/>
  <c r="AF24" i="22"/>
  <c r="Z24" i="22"/>
  <c r="AG24" i="22"/>
  <c r="AC77" i="22"/>
  <c r="AE77" i="22"/>
  <c r="AG25" i="22"/>
  <c r="Z25" i="22"/>
  <c r="V25" i="22"/>
  <c r="AD25" i="22"/>
  <c r="W36" i="22"/>
  <c r="AE36" i="22"/>
  <c r="AF36" i="22"/>
  <c r="AG36" i="22"/>
  <c r="V65" i="22"/>
  <c r="AD65" i="22"/>
  <c r="AF65" i="22"/>
  <c r="W65" i="22"/>
  <c r="AG94" i="22"/>
  <c r="X107" i="22"/>
  <c r="AF107" i="22"/>
  <c r="Y107" i="22"/>
  <c r="AG107" i="22"/>
  <c r="Z107" i="22"/>
  <c r="AA107" i="22"/>
  <c r="AB107" i="22"/>
  <c r="V107" i="22"/>
  <c r="AD107" i="22"/>
  <c r="AE107" i="22"/>
  <c r="AC107" i="22"/>
  <c r="W107" i="22"/>
  <c r="AF88" i="22"/>
  <c r="AB90" i="22"/>
  <c r="AC90" i="22"/>
  <c r="V90" i="22"/>
  <c r="AD90" i="22"/>
  <c r="AF90" i="22"/>
  <c r="Z90" i="22"/>
  <c r="Y90" i="22"/>
  <c r="AA90" i="22"/>
  <c r="AG90" i="22"/>
  <c r="V51" i="22"/>
  <c r="AB51" i="22"/>
  <c r="AA51" i="22"/>
  <c r="AC51" i="22"/>
  <c r="X57" i="22"/>
  <c r="AC57" i="22"/>
  <c r="AB76" i="22"/>
  <c r="AC76" i="22"/>
  <c r="V76" i="22"/>
  <c r="AD76" i="22"/>
  <c r="Z35" i="22"/>
  <c r="AA35" i="22"/>
  <c r="AC35" i="22"/>
  <c r="AD35" i="22"/>
  <c r="X35" i="22"/>
  <c r="W35" i="22"/>
  <c r="Y35" i="22"/>
  <c r="AG35" i="22"/>
  <c r="Z93" i="22"/>
  <c r="AA93" i="22"/>
  <c r="AB93" i="22"/>
  <c r="W47" i="22"/>
  <c r="AC47" i="22"/>
  <c r="V67" i="22"/>
  <c r="W67" i="22"/>
  <c r="AA67" i="22"/>
  <c r="V87" i="22"/>
  <c r="AE16" i="22"/>
  <c r="X16" i="22"/>
  <c r="Y16" i="22"/>
  <c r="AG16" i="22"/>
  <c r="AC16" i="22"/>
  <c r="V16" i="22"/>
  <c r="AA14" i="22"/>
  <c r="AB14" i="22"/>
  <c r="V14" i="22"/>
  <c r="X14" i="22"/>
  <c r="Y14" i="22"/>
  <c r="Z14" i="22"/>
  <c r="AF18" i="22"/>
  <c r="AA15" i="22"/>
  <c r="AB15" i="22"/>
  <c r="V15" i="22"/>
  <c r="W15" i="22"/>
  <c r="AE15" i="22"/>
  <c r="AF15" i="22"/>
  <c r="Y15" i="22"/>
  <c r="Z15" i="22"/>
  <c r="AG17" i="22"/>
  <c r="Y8" i="22"/>
  <c r="Y11" i="22" s="1"/>
  <c r="H33" i="22"/>
  <c r="H35" i="22"/>
  <c r="K10" i="12"/>
  <c r="H54" i="28" s="1"/>
  <c r="H54" i="22"/>
  <c r="K25" i="8"/>
  <c r="H79" i="28" s="1"/>
  <c r="H79" i="22"/>
  <c r="M25" i="8"/>
  <c r="O10" i="12"/>
  <c r="O25" i="8"/>
  <c r="J18" i="6"/>
  <c r="L18" i="6"/>
  <c r="H46" i="22"/>
  <c r="N18" i="6"/>
  <c r="H25" i="22"/>
  <c r="K14" i="12"/>
  <c r="H55" i="28" s="1"/>
  <c r="H27" i="28"/>
  <c r="H18" i="22"/>
  <c r="K17" i="12"/>
  <c r="H52" i="28" s="1"/>
  <c r="H52" i="22"/>
  <c r="M17" i="12"/>
  <c r="J20" i="6"/>
  <c r="J16" i="6"/>
  <c r="K15" i="12"/>
  <c r="H56" i="28" s="1"/>
  <c r="H56" i="22"/>
  <c r="H31" i="22"/>
  <c r="H22" i="22"/>
  <c r="H36" i="22"/>
  <c r="K34" i="8"/>
  <c r="H58" i="28" s="1"/>
  <c r="H58" i="22"/>
  <c r="K53" i="8"/>
  <c r="H90" i="28" s="1"/>
  <c r="K42" i="8"/>
  <c r="H94" i="28" s="1"/>
  <c r="H13" i="22"/>
  <c r="H17" i="22"/>
  <c r="K55" i="8"/>
  <c r="H91" i="28" s="1"/>
  <c r="H91" i="22"/>
  <c r="J14" i="6"/>
  <c r="K49" i="8"/>
  <c r="H87" i="28" s="1"/>
  <c r="H87" i="22"/>
  <c r="H37" i="22"/>
  <c r="H14" i="22"/>
  <c r="K52" i="8"/>
  <c r="H88" i="28" s="1"/>
  <c r="H88" i="22"/>
  <c r="J12" i="6"/>
  <c r="J22" i="6"/>
  <c r="K54" i="8"/>
  <c r="H89" i="28" s="1"/>
  <c r="H89" i="22"/>
  <c r="K32" i="8"/>
  <c r="H76" i="28" s="1"/>
  <c r="H40" i="22"/>
  <c r="K17" i="8"/>
  <c r="H65" i="28" s="1"/>
  <c r="H65" i="22"/>
  <c r="H16" i="22"/>
  <c r="H32" i="22"/>
  <c r="H30" i="22"/>
  <c r="H38" i="22"/>
  <c r="H21" i="22"/>
  <c r="H29" i="22"/>
  <c r="H39" i="22"/>
  <c r="H23" i="22"/>
  <c r="H15" i="22"/>
  <c r="L14" i="6"/>
  <c r="H44" i="22"/>
  <c r="L20" i="6"/>
  <c r="H47" i="22"/>
  <c r="L12" i="6"/>
  <c r="H49" i="22"/>
  <c r="L22" i="6"/>
  <c r="H43" i="22"/>
  <c r="L16" i="6"/>
  <c r="H45" i="22"/>
  <c r="M53" i="8"/>
  <c r="M54" i="8"/>
  <c r="M34" i="8"/>
  <c r="M52" i="8"/>
  <c r="M49" i="8"/>
  <c r="M55" i="8"/>
  <c r="M32" i="8"/>
  <c r="O15" i="12"/>
  <c r="N14" i="6"/>
  <c r="O34" i="8"/>
  <c r="O53" i="8"/>
  <c r="O49" i="8"/>
  <c r="O32" i="8"/>
  <c r="O52" i="8"/>
  <c r="O55" i="8"/>
  <c r="N22" i="6"/>
  <c r="N16" i="6"/>
  <c r="N20" i="6"/>
  <c r="N12" i="6"/>
  <c r="K29" i="8"/>
  <c r="H73" i="28" s="1"/>
  <c r="H73" i="22"/>
  <c r="K21" i="8"/>
  <c r="H71" i="28" s="1"/>
  <c r="K44" i="8"/>
  <c r="H96" i="28" s="1"/>
  <c r="H96" i="22"/>
  <c r="J26" i="6"/>
  <c r="K31" i="8"/>
  <c r="H75" i="28" s="1"/>
  <c r="H75" i="22"/>
  <c r="J11" i="6"/>
  <c r="J24" i="6"/>
  <c r="K19" i="8"/>
  <c r="H67" i="28" s="1"/>
  <c r="H67" i="22"/>
  <c r="K50" i="8"/>
  <c r="H93" i="28" s="1"/>
  <c r="H93" i="22"/>
  <c r="L26" i="6"/>
  <c r="H51" i="22"/>
  <c r="L24" i="6"/>
  <c r="H50" i="22"/>
  <c r="L11" i="6"/>
  <c r="H48" i="22"/>
  <c r="M31" i="8"/>
  <c r="M50" i="8"/>
  <c r="M21" i="8"/>
  <c r="M19" i="8"/>
  <c r="M29" i="8"/>
  <c r="N24" i="6"/>
  <c r="O31" i="8"/>
  <c r="O29" i="8"/>
  <c r="O21" i="8"/>
  <c r="O19" i="8"/>
  <c r="O44" i="8"/>
  <c r="O50" i="8"/>
  <c r="O17" i="8"/>
  <c r="N26" i="6"/>
  <c r="N11" i="6"/>
  <c r="N28" i="6"/>
  <c r="D6" i="6"/>
  <c r="L28" i="6"/>
  <c r="D5" i="6"/>
  <c r="D13" i="11"/>
  <c r="F13" i="11" s="1"/>
  <c r="H13" i="11" s="1"/>
  <c r="E4" i="22"/>
  <c r="F4" i="22"/>
  <c r="AB45" i="22" l="1"/>
  <c r="AG71" i="22"/>
  <c r="AD53" i="22"/>
  <c r="Y95" i="22"/>
  <c r="Z71" i="22"/>
  <c r="Z79" i="22"/>
  <c r="AE46" i="22"/>
  <c r="AA23" i="22"/>
  <c r="AD45" i="22"/>
  <c r="AD69" i="22"/>
  <c r="V53" i="22"/>
  <c r="AF95" i="22"/>
  <c r="AG79" i="22"/>
  <c r="Y46" i="22"/>
  <c r="X23" i="22"/>
  <c r="AF33" i="22"/>
  <c r="V69" i="22"/>
  <c r="AG70" i="22"/>
  <c r="V85" i="22"/>
  <c r="AA96" i="22"/>
  <c r="AE65" i="22"/>
  <c r="AB46" i="22"/>
  <c r="X33" i="22"/>
  <c r="AG43" i="22"/>
  <c r="AA53" i="22"/>
  <c r="Y78" i="22"/>
  <c r="V70" i="22"/>
  <c r="AD85" i="22"/>
  <c r="AB87" i="22"/>
  <c r="AD96" i="22"/>
  <c r="AA65" i="22"/>
  <c r="AA46" i="22"/>
  <c r="V33" i="22"/>
  <c r="Y43" i="22"/>
  <c r="AC28" i="22"/>
  <c r="W86" i="22"/>
  <c r="W34" i="22"/>
  <c r="AC60" i="22"/>
  <c r="AC17" i="22"/>
  <c r="AD16" i="22"/>
  <c r="AF16" i="22"/>
  <c r="X36" i="22"/>
  <c r="AB25" i="22"/>
  <c r="AF75" i="22"/>
  <c r="Y50" i="22"/>
  <c r="X89" i="22"/>
  <c r="Y91" i="22"/>
  <c r="AE60" i="22"/>
  <c r="AF83" i="22"/>
  <c r="AB16" i="22"/>
  <c r="W16" i="22"/>
  <c r="AB67" i="22"/>
  <c r="AF37" i="22"/>
  <c r="AC36" i="22"/>
  <c r="AD36" i="22"/>
  <c r="AF25" i="22"/>
  <c r="AB97" i="22"/>
  <c r="AA28" i="22"/>
  <c r="AG60" i="22"/>
  <c r="AA16" i="22"/>
  <c r="Z108" i="22"/>
  <c r="Z67" i="22"/>
  <c r="AG27" i="22"/>
  <c r="W54" i="22"/>
  <c r="AA36" i="22"/>
  <c r="W25" i="22"/>
  <c r="X25" i="22"/>
  <c r="AE75" i="22"/>
  <c r="AC73" i="22"/>
  <c r="W19" i="22"/>
  <c r="AA34" i="22"/>
  <c r="Z28" i="22"/>
  <c r="AF60" i="22"/>
  <c r="Y102" i="22"/>
  <c r="AG67" i="22"/>
  <c r="AC27" i="22"/>
  <c r="AB36" i="22"/>
  <c r="AE25" i="22"/>
  <c r="Z75" i="22"/>
  <c r="AA73" i="22"/>
  <c r="AC19" i="22"/>
  <c r="AF34" i="22"/>
  <c r="AE83" i="22"/>
  <c r="AG48" i="22"/>
  <c r="AD73" i="22"/>
  <c r="Y98" i="22"/>
  <c r="Y19" i="22"/>
  <c r="AE34" i="22"/>
  <c r="AG41" i="22"/>
  <c r="AB17" i="22"/>
  <c r="AF108" i="22"/>
  <c r="AD48" i="22"/>
  <c r="AC89" i="22"/>
  <c r="Z98" i="22"/>
  <c r="AF17" i="22"/>
  <c r="AA17" i="22"/>
  <c r="AD15" i="22"/>
  <c r="AG14" i="22"/>
  <c r="X108" i="22"/>
  <c r="AD37" i="22"/>
  <c r="Y27" i="22"/>
  <c r="AA27" i="22"/>
  <c r="V35" i="22"/>
  <c r="X100" i="22"/>
  <c r="V48" i="22"/>
  <c r="AB65" i="22"/>
  <c r="Y24" i="22"/>
  <c r="AD24" i="22"/>
  <c r="AB23" i="22"/>
  <c r="AE50" i="22"/>
  <c r="AD33" i="22"/>
  <c r="AE89" i="22"/>
  <c r="W98" i="22"/>
  <c r="AF91" i="22"/>
  <c r="AD13" i="22"/>
  <c r="AB28" i="22"/>
  <c r="AA59" i="22"/>
  <c r="X37" i="22"/>
  <c r="AB27" i="22"/>
  <c r="X17" i="22"/>
  <c r="AD59" i="22"/>
  <c r="Y59" i="22"/>
  <c r="AE17" i="22"/>
  <c r="AG15" i="22"/>
  <c r="AC15" i="22"/>
  <c r="AF14" i="22"/>
  <c r="AC108" i="22"/>
  <c r="AG37" i="22"/>
  <c r="AC37" i="22"/>
  <c r="AF27" i="22"/>
  <c r="AE35" i="22"/>
  <c r="AB35" i="22"/>
  <c r="Z54" i="22"/>
  <c r="AB48" i="22"/>
  <c r="X65" i="22"/>
  <c r="AA24" i="22"/>
  <c r="AC24" i="22"/>
  <c r="AF23" i="22"/>
  <c r="W50" i="22"/>
  <c r="Z33" i="22"/>
  <c r="Z89" i="22"/>
  <c r="V98" i="22"/>
  <c r="AF52" i="22"/>
  <c r="AG28" i="22"/>
  <c r="V59" i="22"/>
  <c r="Y61" i="22"/>
  <c r="AA105" i="22"/>
  <c r="W27" i="22"/>
  <c r="W17" i="22"/>
  <c r="AB108" i="22"/>
  <c r="AE37" i="22"/>
  <c r="AB37" i="22"/>
  <c r="X27" i="22"/>
  <c r="AA48" i="22"/>
  <c r="AG89" i="22"/>
  <c r="AC98" i="22"/>
  <c r="X52" i="22"/>
  <c r="AE28" i="22"/>
  <c r="AE59" i="22"/>
  <c r="AE63" i="22"/>
  <c r="Y17" i="22"/>
  <c r="AE27" i="22"/>
  <c r="W108" i="22"/>
  <c r="V37" i="22"/>
  <c r="Z27" i="22"/>
  <c r="AC48" i="22"/>
  <c r="AD98" i="22"/>
  <c r="AD17" i="22"/>
  <c r="AA37" i="22"/>
  <c r="Y48" i="22"/>
  <c r="Y89" i="22"/>
  <c r="AG98" i="22"/>
  <c r="AB98" i="22"/>
  <c r="AD52" i="22"/>
  <c r="W28" i="22"/>
  <c r="AD89" i="22"/>
  <c r="Y52" i="22"/>
  <c r="Y37" i="22"/>
  <c r="AD27" i="22"/>
  <c r="Z17" i="22"/>
  <c r="Y18" i="22"/>
  <c r="AC14" i="22"/>
  <c r="AA108" i="22"/>
  <c r="W37" i="22"/>
  <c r="W48" i="22"/>
  <c r="AC65" i="22"/>
  <c r="W23" i="22"/>
  <c r="Y33" i="22"/>
  <c r="AF89" i="22"/>
  <c r="AA98" i="22"/>
  <c r="W91" i="22"/>
  <c r="V52" i="22"/>
  <c r="AG74" i="22"/>
  <c r="V28" i="22"/>
  <c r="X94" i="22"/>
  <c r="AF94" i="22"/>
  <c r="AB94" i="22"/>
  <c r="Z94" i="22"/>
  <c r="AD78" i="22"/>
  <c r="X78" i="22"/>
  <c r="AE78" i="22"/>
  <c r="AF78" i="22"/>
  <c r="V38" i="22"/>
  <c r="AF38" i="22"/>
  <c r="Y38" i="22"/>
  <c r="AG38" i="22"/>
  <c r="AG78" i="22"/>
  <c r="AC70" i="22"/>
  <c r="Z68" i="22"/>
  <c r="Y68" i="22"/>
  <c r="AB68" i="22"/>
  <c r="AA68" i="22"/>
  <c r="AG68" i="22"/>
  <c r="AC68" i="22"/>
  <c r="AE68" i="22"/>
  <c r="V68" i="22"/>
  <c r="AB103" i="22"/>
  <c r="Z60" i="22"/>
  <c r="AA60" i="22"/>
  <c r="AB60" i="22"/>
  <c r="AD60" i="22"/>
  <c r="W60" i="22"/>
  <c r="V60" i="22"/>
  <c r="AE53" i="22"/>
  <c r="AC53" i="22"/>
  <c r="X53" i="22"/>
  <c r="Y53" i="22"/>
  <c r="AF53" i="22"/>
  <c r="AD49" i="22"/>
  <c r="AB49" i="22"/>
  <c r="W49" i="22"/>
  <c r="AA49" i="22"/>
  <c r="AE49" i="22"/>
  <c r="AC49" i="22"/>
  <c r="X49" i="22"/>
  <c r="Z62" i="22"/>
  <c r="AC62" i="22"/>
  <c r="Z99" i="22"/>
  <c r="Y99" i="22"/>
  <c r="AG99" i="22"/>
  <c r="AC99" i="22"/>
  <c r="AE99" i="22"/>
  <c r="W90" i="22"/>
  <c r="AE90" i="22"/>
  <c r="X90" i="22"/>
  <c r="AA83" i="22"/>
  <c r="AD83" i="22"/>
  <c r="X83" i="22"/>
  <c r="AC83" i="22"/>
  <c r="Y83" i="22"/>
  <c r="V83" i="22"/>
  <c r="AG83" i="22"/>
  <c r="AB75" i="22"/>
  <c r="V75" i="22"/>
  <c r="W75" i="22"/>
  <c r="AD75" i="22"/>
  <c r="AA75" i="22"/>
  <c r="X75" i="22"/>
  <c r="AC75" i="22"/>
  <c r="X67" i="22"/>
  <c r="AC67" i="22"/>
  <c r="AF67" i="22"/>
  <c r="AE67" i="22"/>
  <c r="Y67" i="22"/>
  <c r="AA103" i="22"/>
  <c r="V13" i="22"/>
  <c r="AC78" i="22"/>
  <c r="Z70" i="22"/>
  <c r="AG26" i="22"/>
  <c r="AF26" i="22"/>
  <c r="Y26" i="22"/>
  <c r="AC94" i="22"/>
  <c r="Z12" i="22"/>
  <c r="AD12" i="22"/>
  <c r="Y12" i="22"/>
  <c r="AG12" i="22"/>
  <c r="AF22" i="22"/>
  <c r="AD22" i="22"/>
  <c r="W22" i="22"/>
  <c r="X22" i="22"/>
  <c r="Y32" i="22"/>
  <c r="AC32" i="22"/>
  <c r="X68" i="22"/>
  <c r="AB78" i="22"/>
  <c r="X42" i="22"/>
  <c r="V42" i="22"/>
  <c r="AD42" i="22"/>
  <c r="AE42" i="22"/>
  <c r="AG42" i="22"/>
  <c r="AE61" i="22"/>
  <c r="AD63" i="22"/>
  <c r="AE85" i="22"/>
  <c r="AF44" i="22"/>
  <c r="X44" i="22"/>
  <c r="AD70" i="22"/>
  <c r="X70" i="22"/>
  <c r="AF70" i="22"/>
  <c r="W70" i="22"/>
  <c r="W94" i="22"/>
  <c r="W18" i="22"/>
  <c r="AB18" i="22"/>
  <c r="AE18" i="22"/>
  <c r="AC18" i="22"/>
  <c r="X18" i="22"/>
  <c r="AD18" i="22"/>
  <c r="V29" i="22"/>
  <c r="AA29" i="22"/>
  <c r="AB29" i="22"/>
  <c r="AC29" i="22"/>
  <c r="Y29" i="22"/>
  <c r="Z61" i="22"/>
  <c r="X61" i="22"/>
  <c r="AD61" i="22"/>
  <c r="AF55" i="22"/>
  <c r="W55" i="22"/>
  <c r="X55" i="22"/>
  <c r="AA55" i="22"/>
  <c r="AC55" i="22"/>
  <c r="AF51" i="22"/>
  <c r="Y51" i="22"/>
  <c r="AG51" i="22"/>
  <c r="AA64" i="22"/>
  <c r="X64" i="22"/>
  <c r="AD64" i="22"/>
  <c r="AF64" i="22"/>
  <c r="AE64" i="22"/>
  <c r="AF93" i="22"/>
  <c r="AE93" i="22"/>
  <c r="Y93" i="22"/>
  <c r="W93" i="22"/>
  <c r="AG93" i="22"/>
  <c r="AC93" i="22"/>
  <c r="Z77" i="22"/>
  <c r="AB77" i="22"/>
  <c r="V77" i="22"/>
  <c r="W77" i="22"/>
  <c r="AD77" i="22"/>
  <c r="AA77" i="22"/>
  <c r="X69" i="22"/>
  <c r="AA69" i="22"/>
  <c r="AF69" i="22"/>
  <c r="AC69" i="22"/>
  <c r="Y69" i="22"/>
  <c r="AG69" i="22"/>
  <c r="W104" i="22"/>
  <c r="X93" i="22"/>
  <c r="Z51" i="22"/>
  <c r="AD94" i="22"/>
  <c r="AG77" i="22"/>
  <c r="AE29" i="22"/>
  <c r="AC39" i="22"/>
  <c r="W39" i="22"/>
  <c r="W68" i="22"/>
  <c r="V78" i="22"/>
  <c r="AB70" i="22"/>
  <c r="AG13" i="22"/>
  <c r="W13" i="22"/>
  <c r="AE13" i="22"/>
  <c r="AA13" i="22"/>
  <c r="Z13" i="22"/>
  <c r="X13" i="22"/>
  <c r="AF13" i="22"/>
  <c r="AA54" i="22"/>
  <c r="Y54" i="22"/>
  <c r="AB54" i="22"/>
  <c r="AE54" i="22"/>
  <c r="AC54" i="22"/>
  <c r="AG54" i="22"/>
  <c r="AC50" i="22"/>
  <c r="AG50" i="22"/>
  <c r="V50" i="22"/>
  <c r="AD50" i="22"/>
  <c r="X50" i="22"/>
  <c r="W84" i="22"/>
  <c r="V84" i="22"/>
  <c r="AA84" i="22"/>
  <c r="AD84" i="22"/>
  <c r="X76" i="22"/>
  <c r="AF76" i="22"/>
  <c r="AG76" i="22"/>
  <c r="V18" i="22"/>
  <c r="AE76" i="22"/>
  <c r="Z76" i="22"/>
  <c r="X51" i="22"/>
  <c r="AF54" i="22"/>
  <c r="V94" i="22"/>
  <c r="Y77" i="22"/>
  <c r="AF50" i="22"/>
  <c r="W69" i="22"/>
  <c r="AF68" i="22"/>
  <c r="Z18" i="22"/>
  <c r="AD93" i="22"/>
  <c r="Y76" i="22"/>
  <c r="W51" i="22"/>
  <c r="AD54" i="22"/>
  <c r="AA94" i="22"/>
  <c r="X77" i="22"/>
  <c r="AA50" i="22"/>
  <c r="AB69" i="22"/>
  <c r="AB13" i="22"/>
  <c r="AD68" i="22"/>
  <c r="Z78" i="22"/>
  <c r="AA70" i="22"/>
  <c r="W12" i="22"/>
  <c r="AG18" i="22"/>
  <c r="V93" i="22"/>
  <c r="W76" i="22"/>
  <c r="AD44" i="22"/>
  <c r="AD51" i="22"/>
  <c r="V54" i="22"/>
  <c r="Y94" i="22"/>
  <c r="Z50" i="22"/>
  <c r="Z69" i="22"/>
  <c r="AE55" i="22"/>
  <c r="AA78" i="22"/>
  <c r="AC42" i="22"/>
  <c r="Y70" i="22"/>
  <c r="Y60" i="22"/>
  <c r="AB83" i="22"/>
  <c r="AG63" i="22"/>
  <c r="AC85" i="22"/>
  <c r="AE14" i="22"/>
  <c r="AD108" i="22"/>
  <c r="AE48" i="22"/>
  <c r="Z48" i="22"/>
  <c r="Z65" i="22"/>
  <c r="Z36" i="22"/>
  <c r="V36" i="22"/>
  <c r="AA25" i="22"/>
  <c r="Z23" i="22"/>
  <c r="AG33" i="22"/>
  <c r="AC33" i="22"/>
  <c r="V89" i="22"/>
  <c r="AF98" i="22"/>
  <c r="W52" i="22"/>
  <c r="AB52" i="22"/>
  <c r="Y28" i="22"/>
  <c r="X102" i="22"/>
  <c r="W14" i="22"/>
  <c r="AG108" i="22"/>
  <c r="V108" i="22"/>
  <c r="AF48" i="22"/>
  <c r="AG65" i="22"/>
  <c r="AG23" i="22"/>
  <c r="AE33" i="22"/>
  <c r="AB33" i="22"/>
  <c r="AB89" i="22"/>
  <c r="X98" i="22"/>
  <c r="AG52" i="22"/>
  <c r="AA52" i="22"/>
  <c r="AG66" i="22"/>
  <c r="AF28" i="22"/>
  <c r="AF59" i="22"/>
  <c r="Y108" i="22"/>
  <c r="AC25" i="22"/>
  <c r="AE23" i="22"/>
  <c r="W33" i="22"/>
  <c r="AE52" i="22"/>
  <c r="AC66" i="22"/>
  <c r="X28" i="22"/>
  <c r="X59" i="22"/>
  <c r="W82" i="22"/>
  <c r="H86" i="28"/>
  <c r="H86" i="22"/>
  <c r="M41" i="8"/>
  <c r="H85" i="28"/>
  <c r="H85" i="22"/>
  <c r="M40" i="8"/>
  <c r="H84" i="28"/>
  <c r="M39" i="8"/>
  <c r="O39" i="8"/>
  <c r="H84" i="22"/>
  <c r="H81" i="28"/>
  <c r="M36" i="8"/>
  <c r="O36" i="8"/>
  <c r="H64" i="28"/>
  <c r="O16" i="8"/>
  <c r="H64" i="22"/>
  <c r="M15" i="8"/>
  <c r="H80" i="28"/>
  <c r="M26" i="8"/>
  <c r="O26" i="8"/>
  <c r="H80" i="22"/>
  <c r="H60" i="28"/>
  <c r="M11" i="8"/>
  <c r="O11" i="8"/>
  <c r="H60" i="22"/>
  <c r="H82" i="28"/>
  <c r="H82" i="22"/>
  <c r="O37" i="8"/>
  <c r="M37" i="8"/>
  <c r="H98" i="28"/>
  <c r="O47" i="8"/>
  <c r="M47" i="8"/>
  <c r="H98" i="22"/>
  <c r="H78" i="28"/>
  <c r="M24" i="8"/>
  <c r="O24" i="8"/>
  <c r="H78" i="22"/>
  <c r="O48" i="8"/>
  <c r="O15" i="8"/>
  <c r="H83" i="22"/>
  <c r="M12" i="8"/>
  <c r="O41" i="8"/>
  <c r="O27" i="8"/>
  <c r="M30" i="8"/>
  <c r="H71" i="22"/>
  <c r="M17" i="8"/>
  <c r="H76" i="22"/>
  <c r="M27" i="8"/>
  <c r="O38" i="8"/>
  <c r="M16" i="8"/>
  <c r="O40" i="8"/>
  <c r="O42" i="8"/>
  <c r="H94" i="22"/>
  <c r="H69" i="22"/>
  <c r="H74" i="22"/>
  <c r="H70" i="22"/>
  <c r="H99" i="22"/>
  <c r="H62" i="22"/>
  <c r="H59" i="22"/>
  <c r="H90" i="22"/>
  <c r="O23" i="8"/>
  <c r="M28" i="8"/>
  <c r="M44" i="8"/>
  <c r="O54" i="8"/>
  <c r="M42" i="8"/>
  <c r="M23" i="8"/>
  <c r="M18" i="8"/>
  <c r="O30" i="8"/>
  <c r="O28" i="8"/>
  <c r="O45" i="8"/>
  <c r="M14" i="8"/>
  <c r="H63" i="22"/>
  <c r="H81" i="22"/>
  <c r="O14" i="8"/>
  <c r="M38" i="8"/>
  <c r="H57" i="28"/>
  <c r="M11" i="12"/>
  <c r="H57" i="22"/>
  <c r="M15" i="12"/>
  <c r="O14" i="12"/>
  <c r="M14" i="12"/>
  <c r="M10" i="12"/>
  <c r="M19" i="12" s="1"/>
  <c r="D5" i="12" s="1"/>
  <c r="D15" i="11" s="1"/>
  <c r="F15" i="11" s="1"/>
  <c r="H15" i="11" s="1"/>
  <c r="O17" i="12"/>
  <c r="H55" i="22"/>
  <c r="O11" i="12"/>
  <c r="O19" i="12" s="1"/>
  <c r="D6" i="12" s="1"/>
  <c r="H28" i="28"/>
  <c r="H28" i="22"/>
  <c r="H27" i="22"/>
  <c r="D4" i="28"/>
  <c r="H24" i="28"/>
  <c r="AB66" i="22"/>
  <c r="V57" i="22"/>
  <c r="AE88" i="22"/>
  <c r="AB73" i="22"/>
  <c r="AG45" i="22"/>
  <c r="W56" i="22"/>
  <c r="W31" i="22"/>
  <c r="Y74" i="22"/>
  <c r="AB74" i="22"/>
  <c r="AA66" i="22"/>
  <c r="Z66" i="22"/>
  <c r="AD19" i="22"/>
  <c r="X19" i="22"/>
  <c r="X26" i="22"/>
  <c r="AD95" i="22"/>
  <c r="X95" i="22"/>
  <c r="Y81" i="22"/>
  <c r="AA41" i="22"/>
  <c r="Y82" i="22"/>
  <c r="X106" i="22"/>
  <c r="V105" i="22"/>
  <c r="W102" i="22"/>
  <c r="Z106" i="22"/>
  <c r="AA57" i="22"/>
  <c r="X88" i="22"/>
  <c r="Y56" i="22"/>
  <c r="AC74" i="22"/>
  <c r="AE82" i="22"/>
  <c r="AG96" i="22"/>
  <c r="W57" i="22"/>
  <c r="AF12" i="22"/>
  <c r="AC12" i="22"/>
  <c r="Z96" i="22"/>
  <c r="AB96" i="22"/>
  <c r="Z87" i="22"/>
  <c r="AB57" i="22"/>
  <c r="AG44" i="22"/>
  <c r="AC44" i="22"/>
  <c r="AA22" i="22"/>
  <c r="V22" i="22"/>
  <c r="AA40" i="22"/>
  <c r="W88" i="22"/>
  <c r="AA32" i="22"/>
  <c r="W32" i="22"/>
  <c r="Z73" i="22"/>
  <c r="Y45" i="22"/>
  <c r="AF56" i="22"/>
  <c r="AG31" i="22"/>
  <c r="X43" i="22"/>
  <c r="AB55" i="22"/>
  <c r="V55" i="22"/>
  <c r="W74" i="22"/>
  <c r="Z74" i="22"/>
  <c r="Y66" i="22"/>
  <c r="Y80" i="22"/>
  <c r="V19" i="22"/>
  <c r="AC26" i="22"/>
  <c r="AE26" i="22"/>
  <c r="V95" i="22"/>
  <c r="AC34" i="22"/>
  <c r="AG81" i="22"/>
  <c r="AG61" i="22"/>
  <c r="V61" i="22"/>
  <c r="AB81" i="22"/>
  <c r="Y86" i="22"/>
  <c r="Z64" i="22"/>
  <c r="W106" i="22"/>
  <c r="AG104" i="22"/>
  <c r="AG102" i="22"/>
  <c r="V102" i="22"/>
  <c r="V96" i="22"/>
  <c r="AB39" i="22"/>
  <c r="AE66" i="22"/>
  <c r="Z105" i="22"/>
  <c r="AA87" i="22"/>
  <c r="V44" i="22"/>
  <c r="AE12" i="22"/>
  <c r="V12" i="22"/>
  <c r="AF96" i="22"/>
  <c r="AC87" i="22"/>
  <c r="AG87" i="22"/>
  <c r="Z57" i="22"/>
  <c r="AE44" i="22"/>
  <c r="AB44" i="22"/>
  <c r="AG22" i="22"/>
  <c r="AE22" i="22"/>
  <c r="AB40" i="22"/>
  <c r="Y88" i="22"/>
  <c r="AD88" i="22"/>
  <c r="AB32" i="22"/>
  <c r="AD32" i="22"/>
  <c r="AG73" i="22"/>
  <c r="AF45" i="22"/>
  <c r="X56" i="22"/>
  <c r="AB31" i="22"/>
  <c r="AC43" i="22"/>
  <c r="AE43" i="22"/>
  <c r="Z55" i="22"/>
  <c r="AB21" i="22"/>
  <c r="AA74" i="22"/>
  <c r="AF66" i="22"/>
  <c r="AF80" i="22"/>
  <c r="AB19" i="22"/>
  <c r="AA26" i="22"/>
  <c r="W26" i="22"/>
  <c r="AB95" i="22"/>
  <c r="AC82" i="22"/>
  <c r="Z81" i="22"/>
  <c r="AC61" i="22"/>
  <c r="X82" i="22"/>
  <c r="V81" i="22"/>
  <c r="AB82" i="22"/>
  <c r="Y64" i="22"/>
  <c r="AA62" i="22"/>
  <c r="AG106" i="22"/>
  <c r="V106" i="22"/>
  <c r="AF104" i="22"/>
  <c r="AF102" i="22"/>
  <c r="AC101" i="22"/>
  <c r="Y96" i="22"/>
  <c r="V45" i="22"/>
  <c r="X20" i="22"/>
  <c r="AE74" i="22"/>
  <c r="AC96" i="22"/>
  <c r="X12" i="22"/>
  <c r="AA12" i="22"/>
  <c r="X96" i="22"/>
  <c r="AE87" i="22"/>
  <c r="Y87" i="22"/>
  <c r="AG57" i="22"/>
  <c r="Y44" i="22"/>
  <c r="AA44" i="22"/>
  <c r="Y22" i="22"/>
  <c r="AC22" i="22"/>
  <c r="W40" i="22"/>
  <c r="AG88" i="22"/>
  <c r="V88" i="22"/>
  <c r="Z32" i="22"/>
  <c r="V32" i="22"/>
  <c r="Y73" i="22"/>
  <c r="X45" i="22"/>
  <c r="AD56" i="22"/>
  <c r="AA31" i="22"/>
  <c r="AA43" i="22"/>
  <c r="W43" i="22"/>
  <c r="AG55" i="22"/>
  <c r="Z21" i="22"/>
  <c r="AF74" i="22"/>
  <c r="X66" i="22"/>
  <c r="AA19" i="22"/>
  <c r="AB26" i="22"/>
  <c r="AD26" i="22"/>
  <c r="AA95" i="22"/>
  <c r="AA61" i="22"/>
  <c r="V82" i="22"/>
  <c r="AB61" i="22"/>
  <c r="AF82" i="22"/>
  <c r="AF86" i="22"/>
  <c r="W81" i="22"/>
  <c r="W61" i="22"/>
  <c r="AA82" i="22"/>
  <c r="W64" i="22"/>
  <c r="AF106" i="22"/>
  <c r="AD105" i="22"/>
  <c r="AE104" i="22"/>
  <c r="AE102" i="22"/>
  <c r="AB101" i="22"/>
  <c r="AD57" i="22"/>
  <c r="Z45" i="22"/>
  <c r="Z56" i="22"/>
  <c r="AB12" i="22"/>
  <c r="AE96" i="22"/>
  <c r="W87" i="22"/>
  <c r="AF87" i="22"/>
  <c r="Y57" i="22"/>
  <c r="W44" i="22"/>
  <c r="Z44" i="22"/>
  <c r="Z22" i="22"/>
  <c r="AB22" i="22"/>
  <c r="AD40" i="22"/>
  <c r="AA88" i="22"/>
  <c r="AC88" i="22"/>
  <c r="AG32" i="22"/>
  <c r="W73" i="22"/>
  <c r="AF73" i="22"/>
  <c r="AC45" i="22"/>
  <c r="AE45" i="22"/>
  <c r="AG56" i="22"/>
  <c r="V56" i="22"/>
  <c r="AB43" i="22"/>
  <c r="AD43" i="22"/>
  <c r="Y55" i="22"/>
  <c r="Y30" i="22"/>
  <c r="X74" i="22"/>
  <c r="AD66" i="22"/>
  <c r="Z19" i="22"/>
  <c r="Z26" i="22"/>
  <c r="V26" i="22"/>
  <c r="Z95" i="22"/>
  <c r="X34" i="22"/>
  <c r="AD82" i="22"/>
  <c r="X86" i="22"/>
  <c r="AC81" i="22"/>
  <c r="W83" i="22"/>
  <c r="V64" i="22"/>
  <c r="AE106" i="22"/>
  <c r="AC105" i="22"/>
  <c r="Y104" i="22"/>
  <c r="AD102" i="22"/>
  <c r="AA101" i="22"/>
  <c r="Y106" i="22"/>
  <c r="AD87" i="22"/>
  <c r="AE57" i="22"/>
  <c r="Z88" i="22"/>
  <c r="AE73" i="22"/>
  <c r="AA45" i="22"/>
  <c r="AE56" i="22"/>
  <c r="Z43" i="22"/>
  <c r="AD72" i="22"/>
  <c r="W66" i="22"/>
  <c r="AE19" i="22"/>
  <c r="AE95" i="22"/>
  <c r="Z82" i="22"/>
  <c r="AE86" i="22"/>
  <c r="AC64" i="22"/>
  <c r="AG64" i="22"/>
  <c r="AD106" i="22"/>
  <c r="AB105" i="22"/>
  <c r="X104" i="22"/>
  <c r="Z102" i="22"/>
  <c r="V41" i="22"/>
  <c r="AF30" i="22"/>
  <c r="AG72" i="22"/>
  <c r="Z47" i="22"/>
  <c r="V47" i="22"/>
  <c r="Z40" i="22"/>
  <c r="V40" i="22"/>
  <c r="W100" i="22"/>
  <c r="Y79" i="22"/>
  <c r="W46" i="22"/>
  <c r="Z46" i="22"/>
  <c r="AE31" i="22"/>
  <c r="Z31" i="22"/>
  <c r="Y71" i="22"/>
  <c r="AE39" i="22"/>
  <c r="Z39" i="22"/>
  <c r="W29" i="22"/>
  <c r="Z29" i="22"/>
  <c r="AA21" i="22"/>
  <c r="X38" i="22"/>
  <c r="AD91" i="22"/>
  <c r="X91" i="22"/>
  <c r="AD20" i="22"/>
  <c r="X30" i="22"/>
  <c r="AA58" i="22"/>
  <c r="AD58" i="22"/>
  <c r="AE72" i="22"/>
  <c r="AC72" i="22"/>
  <c r="AE80" i="22"/>
  <c r="AD80" i="22"/>
  <c r="Y42" i="22"/>
  <c r="AA42" i="22"/>
  <c r="AB34" i="22"/>
  <c r="AD34" i="22"/>
  <c r="W99" i="22"/>
  <c r="AF99" i="22"/>
  <c r="AF81" i="22"/>
  <c r="AC59" i="22"/>
  <c r="Z85" i="22"/>
  <c r="AG84" i="22"/>
  <c r="AC84" i="22"/>
  <c r="AD86" i="22"/>
  <c r="X63" i="22"/>
  <c r="AG62" i="22"/>
  <c r="AA63" i="22"/>
  <c r="X62" i="22"/>
  <c r="AF41" i="22"/>
  <c r="W85" i="22"/>
  <c r="X41" i="22"/>
  <c r="AD104" i="22"/>
  <c r="V104" i="22"/>
  <c r="Z103" i="22"/>
  <c r="Z101" i="22"/>
  <c r="W20" i="22"/>
  <c r="AC58" i="22"/>
  <c r="V72" i="22"/>
  <c r="X80" i="22"/>
  <c r="AG47" i="22"/>
  <c r="AG40" i="22"/>
  <c r="Y100" i="22"/>
  <c r="AD100" i="22"/>
  <c r="AE79" i="22"/>
  <c r="AF79" i="22"/>
  <c r="AF46" i="22"/>
  <c r="AF31" i="22"/>
  <c r="AA71" i="22"/>
  <c r="AF71" i="22"/>
  <c r="AF39" i="22"/>
  <c r="AF29" i="22"/>
  <c r="AC21" i="22"/>
  <c r="AG21" i="22"/>
  <c r="AC38" i="22"/>
  <c r="AE38" i="22"/>
  <c r="V91" i="22"/>
  <c r="Y20" i="22"/>
  <c r="V20" i="22"/>
  <c r="AA30" i="22"/>
  <c r="AE30" i="22"/>
  <c r="W58" i="22"/>
  <c r="V58" i="22"/>
  <c r="AA72" i="22"/>
  <c r="AB72" i="22"/>
  <c r="AC80" i="22"/>
  <c r="V80" i="22"/>
  <c r="W42" i="22"/>
  <c r="Z42" i="22"/>
  <c r="Z34" i="22"/>
  <c r="V34" i="22"/>
  <c r="AD99" i="22"/>
  <c r="X99" i="22"/>
  <c r="AB59" i="22"/>
  <c r="Z84" i="22"/>
  <c r="AB84" i="22"/>
  <c r="V86" i="22"/>
  <c r="AF63" i="22"/>
  <c r="AB41" i="22"/>
  <c r="AD81" i="22"/>
  <c r="Z41" i="22"/>
  <c r="AE62" i="22"/>
  <c r="AE41" i="22"/>
  <c r="Y41" i="22"/>
  <c r="AC106" i="22"/>
  <c r="AG105" i="22"/>
  <c r="Y105" i="22"/>
  <c r="AC104" i="22"/>
  <c r="AG103" i="22"/>
  <c r="Y103" i="22"/>
  <c r="AC102" i="22"/>
  <c r="AG101" i="22"/>
  <c r="Y101" i="22"/>
  <c r="AB47" i="22"/>
  <c r="AE100" i="22"/>
  <c r="AG39" i="22"/>
  <c r="W80" i="22"/>
  <c r="Y47" i="22"/>
  <c r="Y40" i="22"/>
  <c r="AG100" i="22"/>
  <c r="V100" i="22"/>
  <c r="AC79" i="22"/>
  <c r="X79" i="22"/>
  <c r="X46" i="22"/>
  <c r="X31" i="22"/>
  <c r="W71" i="22"/>
  <c r="X71" i="22"/>
  <c r="X39" i="22"/>
  <c r="X29" i="22"/>
  <c r="AE21" i="22"/>
  <c r="Y21" i="22"/>
  <c r="AA38" i="22"/>
  <c r="W38" i="22"/>
  <c r="AB91" i="22"/>
  <c r="AG20" i="22"/>
  <c r="AC20" i="22"/>
  <c r="AC30" i="22"/>
  <c r="W30" i="22"/>
  <c r="AB58" i="22"/>
  <c r="Y72" i="22"/>
  <c r="Z72" i="22"/>
  <c r="AB80" i="22"/>
  <c r="AF42" i="22"/>
  <c r="AG34" i="22"/>
  <c r="V99" i="22"/>
  <c r="AF85" i="22"/>
  <c r="Y85" i="22"/>
  <c r="Z59" i="22"/>
  <c r="AB85" i="22"/>
  <c r="AF84" i="22"/>
  <c r="AA86" i="22"/>
  <c r="AC86" i="22"/>
  <c r="AB63" i="22"/>
  <c r="AB62" i="22"/>
  <c r="V62" i="22"/>
  <c r="W41" i="22"/>
  <c r="Z63" i="22"/>
  <c r="AD41" i="22"/>
  <c r="AB106" i="22"/>
  <c r="AF105" i="22"/>
  <c r="X105" i="22"/>
  <c r="AB104" i="22"/>
  <c r="AF103" i="22"/>
  <c r="X103" i="22"/>
  <c r="AB102" i="22"/>
  <c r="AF101" i="22"/>
  <c r="X101" i="22"/>
  <c r="AA39" i="22"/>
  <c r="X58" i="22"/>
  <c r="AF47" i="22"/>
  <c r="AF40" i="22"/>
  <c r="AA100" i="22"/>
  <c r="AC100" i="22"/>
  <c r="AA79" i="22"/>
  <c r="AD79" i="22"/>
  <c r="AD46" i="22"/>
  <c r="AD31" i="22"/>
  <c r="AE71" i="22"/>
  <c r="AD71" i="22"/>
  <c r="AD39" i="22"/>
  <c r="AD29" i="22"/>
  <c r="W21" i="22"/>
  <c r="AF21" i="22"/>
  <c r="AB38" i="22"/>
  <c r="AD38" i="22"/>
  <c r="AA91" i="22"/>
  <c r="AA20" i="22"/>
  <c r="AE20" i="22"/>
  <c r="AB30" i="22"/>
  <c r="AD30" i="22"/>
  <c r="Z58" i="22"/>
  <c r="W72" i="22"/>
  <c r="AG80" i="22"/>
  <c r="AB99" i="22"/>
  <c r="AG59" i="22"/>
  <c r="AG85" i="22"/>
  <c r="AA85" i="22"/>
  <c r="X84" i="22"/>
  <c r="Z86" i="22"/>
  <c r="AC63" i="22"/>
  <c r="AA81" i="22"/>
  <c r="X81" i="22"/>
  <c r="AD62" i="22"/>
  <c r="Y63" i="22"/>
  <c r="AE105" i="22"/>
  <c r="AA104" i="22"/>
  <c r="AE103" i="22"/>
  <c r="W103" i="22"/>
  <c r="AE101" i="22"/>
  <c r="W101" i="22"/>
  <c r="X47" i="22"/>
  <c r="X40" i="22"/>
  <c r="Z100" i="22"/>
  <c r="AB100" i="22"/>
  <c r="W79" i="22"/>
  <c r="V79" i="22"/>
  <c r="V46" i="22"/>
  <c r="V31" i="22"/>
  <c r="AC71" i="22"/>
  <c r="V71" i="22"/>
  <c r="V39" i="22"/>
  <c r="AD21" i="22"/>
  <c r="X21" i="22"/>
  <c r="Z38" i="22"/>
  <c r="Z91" i="22"/>
  <c r="Z20" i="22"/>
  <c r="AB20" i="22"/>
  <c r="Z30" i="22"/>
  <c r="V30" i="22"/>
  <c r="AG58" i="22"/>
  <c r="AF72" i="22"/>
  <c r="AA80" i="22"/>
  <c r="AA99" i="22"/>
  <c r="AE84" i="22"/>
  <c r="Y62" i="22"/>
  <c r="W63" i="22"/>
  <c r="AD103" i="22"/>
  <c r="V103" i="22"/>
  <c r="AD101" i="22"/>
  <c r="AD47" i="22"/>
  <c r="AA47" i="22"/>
  <c r="AC40" i="22"/>
  <c r="AG46" i="22"/>
  <c r="Y31" i="22"/>
  <c r="Y39" i="22"/>
  <c r="AE91" i="22"/>
  <c r="W62" i="22"/>
  <c r="H24" i="22"/>
  <c r="H4" i="28" l="1"/>
  <c r="H4" i="22"/>
  <c r="O56" i="8"/>
  <c r="D6" i="8" s="1"/>
  <c r="M56" i="8"/>
  <c r="D5" i="8" s="1"/>
  <c r="D4" i="22"/>
  <c r="D11" i="11"/>
  <c r="F11" i="11" s="1"/>
  <c r="H11" i="11" s="1"/>
  <c r="G4" i="28" l="1"/>
  <c r="D17" i="11"/>
  <c r="F17" i="11" s="1"/>
  <c r="H17" i="11" s="1"/>
  <c r="H21" i="11" s="1"/>
  <c r="G4" i="22"/>
</calcChain>
</file>

<file path=xl/sharedStrings.xml><?xml version="1.0" encoding="utf-8"?>
<sst xmlns="http://schemas.openxmlformats.org/spreadsheetml/2006/main" count="5004" uniqueCount="904">
  <si>
    <t>&lt;RA/DA Name&gt;</t>
  </si>
  <si>
    <t>State of Missouri</t>
  </si>
  <si>
    <t>USDA Foods+</t>
  </si>
  <si>
    <t>&lt;Warehouse/Delivery address&gt;</t>
  </si>
  <si>
    <t>Calculator</t>
  </si>
  <si>
    <t>&lt;Warehouse/Delivery address 2&gt;</t>
  </si>
  <si>
    <t>SY 25-26</t>
  </si>
  <si>
    <t>&lt;City, ST, ZIP&gt;</t>
  </si>
  <si>
    <t>&lt;Point of Contact Name&gt;</t>
  </si>
  <si>
    <t>&lt;POC Phone #&gt;</t>
  </si>
  <si>
    <t>&lt;POC Email&gt;</t>
  </si>
  <si>
    <t>USDA Foods Group</t>
  </si>
  <si>
    <t>WBSCM Material Code</t>
  </si>
  <si>
    <t>Material Description</t>
  </si>
  <si>
    <t>Pounds Needed
from
Worksheets</t>
  </si>
  <si>
    <t>LOG-IN to your K12 Account &amp; &lt;ENTER&gt; your Balance (i.e. Carry Over Lbs.)
Below:</t>
  </si>
  <si>
    <t>TOTAL
Pounds
To Be
Ordered</t>
  </si>
  <si>
    <t>USDA
Price File
(per lb.)</t>
  </si>
  <si>
    <t>USDA Foods
TOTAL Value</t>
  </si>
  <si>
    <t>WBSCM Data Destinations</t>
  </si>
  <si>
    <t>BEEF</t>
  </si>
  <si>
    <t>BEEF COARSE GROUND FRZ CTN-60 LB</t>
  </si>
  <si>
    <t>JTM Provisions Co., Inc.</t>
  </si>
  <si>
    <t>JTM c/o Koch Foods</t>
  </si>
  <si>
    <t>JTM c/o CTI/Langley Cold Storage</t>
  </si>
  <si>
    <t>PORK</t>
  </si>
  <si>
    <t>PORK PICNIC BNLS FRZ CTN-60 LB</t>
  </si>
  <si>
    <t>200 Sales Drive</t>
  </si>
  <si>
    <t>4100 Port Union Road</t>
  </si>
  <si>
    <t>256 Midland Trail</t>
  </si>
  <si>
    <t>Harrison, OH 45030</t>
  </si>
  <si>
    <t>Fairfield, OH 45014</t>
  </si>
  <si>
    <t>Mt Sterling, KY 40353</t>
  </si>
  <si>
    <t>TURKEY</t>
  </si>
  <si>
    <t>TURKEY THIGHS BNLS SKNLS CHILLED-BULK</t>
  </si>
  <si>
    <t>dockappointment@jtmfoodgroup.com</t>
  </si>
  <si>
    <t>CHEESE</t>
  </si>
  <si>
    <t>CHEESE NAT AMER FBD BARREL-500 LB(40800)</t>
  </si>
  <si>
    <t>Grand TOTAL:</t>
  </si>
  <si>
    <t>NOTES:</t>
  </si>
  <si>
    <t>SY 25-26 USDA Foods / Cost Calculator</t>
  </si>
  <si>
    <t>Coarse Ground Beef (100154)</t>
  </si>
  <si>
    <r>
      <t>Instructions:</t>
    </r>
    <r>
      <rPr>
        <sz val="12"/>
        <color theme="1" tint="0.34998626667073579"/>
        <rFont val="Avenir LT Std 55 Roman"/>
        <family val="2"/>
      </rPr>
      <t xml:space="preserve"> 
</t>
    </r>
    <r>
      <rPr>
        <b/>
        <sz val="12"/>
        <color theme="1" tint="0.34998626667073579"/>
        <rFont val="Avenir LT Std 55 Roman"/>
        <family val="2"/>
      </rPr>
      <t>Step1</t>
    </r>
    <r>
      <rPr>
        <sz val="12"/>
        <color theme="1" tint="0.34998626667073579"/>
        <rFont val="Avenir LT Std 55 Roman"/>
        <family val="2"/>
      </rPr>
      <t xml:space="preserve">: Start by entering your </t>
    </r>
    <r>
      <rPr>
        <i/>
        <sz val="12"/>
        <color theme="1" tint="0.34998626667073579"/>
        <rFont val="Avenir LT Std 55 Roman"/>
        <family val="2"/>
      </rPr>
      <t xml:space="preserve">Estimated Number of Servings Desired </t>
    </r>
    <r>
      <rPr>
        <sz val="12"/>
        <color theme="1" tint="0.34998626667073579"/>
        <rFont val="Avenir LT Std 55 Roman"/>
        <family val="2"/>
      </rPr>
      <t xml:space="preserve">in column A
</t>
    </r>
    <r>
      <rPr>
        <b/>
        <sz val="12"/>
        <color theme="1" tint="0.34998626667073579"/>
        <rFont val="Avenir LT Std 55 Roman"/>
        <family val="2"/>
      </rPr>
      <t>Step 2</t>
    </r>
    <r>
      <rPr>
        <sz val="12"/>
        <color theme="1" tint="0.34998626667073579"/>
        <rFont val="Avenir LT Std 55 Roman"/>
        <family val="2"/>
      </rPr>
      <t>: That's it! You're done!</t>
    </r>
    <r>
      <rPr>
        <b/>
        <sz val="12"/>
        <color theme="1" tint="0.34998626667073579"/>
        <rFont val="Avenir LT Std 55 Roman"/>
        <family val="2"/>
      </rPr>
      <t xml:space="preserve"> Thank you!!</t>
    </r>
  </si>
  <si>
    <t>Summary:</t>
  </si>
  <si>
    <t>Notes:</t>
  </si>
  <si>
    <t>Pounds Needed:</t>
  </si>
  <si>
    <t>PAL Expendenture:</t>
  </si>
  <si>
    <t>A</t>
  </si>
  <si>
    <t>Item #</t>
  </si>
  <si>
    <t>Description</t>
  </si>
  <si>
    <t>POS +
Additional
Info.</t>
  </si>
  <si>
    <t>Average Finished Case Weight</t>
  </si>
  <si>
    <t>CN Serving Size (oz.)</t>
  </si>
  <si>
    <t>M/MA</t>
  </si>
  <si>
    <t>Eq. Grain</t>
  </si>
  <si>
    <t>Veg. Credit (Cups)</t>
  </si>
  <si>
    <t>Estimated Number of Servings Desired</t>
  </si>
  <si>
    <r>
      <t xml:space="preserve">Approx.  </t>
    </r>
    <r>
      <rPr>
        <b/>
        <u/>
        <sz val="10"/>
        <rFont val="Trebuchet MS"/>
        <family val="2"/>
      </rPr>
      <t>FULL</t>
    </r>
    <r>
      <rPr>
        <sz val="10"/>
        <rFont val="Trebuchet MS"/>
        <family val="2"/>
      </rPr>
      <t xml:space="preserve"> Servings Per Case</t>
    </r>
  </si>
  <si>
    <t>Number of Finished Cases</t>
  </si>
  <si>
    <t>USDA Foods Lbs. per Case</t>
  </si>
  <si>
    <r>
      <t xml:space="preserve">Pounds of  </t>
    </r>
    <r>
      <rPr>
        <sz val="14"/>
        <rFont val="Trebuchet MS"/>
        <family val="2"/>
      </rPr>
      <t>100154</t>
    </r>
    <r>
      <rPr>
        <sz val="10"/>
        <rFont val="Trebuchet MS"/>
        <family val="2"/>
      </rPr>
      <t xml:space="preserve"> Needed </t>
    </r>
  </si>
  <si>
    <t>USDA Foods TOTAL Value</t>
  </si>
  <si>
    <t>PAL
Expenditure</t>
  </si>
  <si>
    <t>Category</t>
  </si>
  <si>
    <t>Hot Honey Beef / Sloppy Joe</t>
  </si>
  <si>
    <t>CP5407</t>
  </si>
  <si>
    <t>PREMIUM Hot Honey Beef</t>
  </si>
  <si>
    <t>(Allergen Free)</t>
  </si>
  <si>
    <t>ENGLISH</t>
  </si>
  <si>
    <t>CP545</t>
  </si>
  <si>
    <t>SIGNATURE Beef Sloppy Joe</t>
  </si>
  <si>
    <t/>
  </si>
  <si>
    <t>SPANISH</t>
  </si>
  <si>
    <t>Taco Filling</t>
  </si>
  <si>
    <t>Portion Packs</t>
  </si>
  <si>
    <t>CP5249</t>
  </si>
  <si>
    <t>PREMIUM Beef Taco Filling</t>
  </si>
  <si>
    <t>CP5250</t>
  </si>
  <si>
    <t>SIGNATURE Beef Taco Filling</t>
  </si>
  <si>
    <t>Chili</t>
  </si>
  <si>
    <t>CP5309</t>
  </si>
  <si>
    <t>PREMIUM Beef Chili w/ Beans</t>
  </si>
  <si>
    <t>CP579</t>
  </si>
  <si>
    <t>SIGNATURE Beef Chili w/ Beans</t>
  </si>
  <si>
    <t>CP5320</t>
  </si>
  <si>
    <t>SIGNATURE Hot Dog Chili</t>
  </si>
  <si>
    <t>CP5338</t>
  </si>
  <si>
    <t>SELECT Southwest Beef Chili con Carne (No Beans)</t>
  </si>
  <si>
    <t>Pasta Sauces</t>
  </si>
  <si>
    <t>CP5533</t>
  </si>
  <si>
    <t>PREMIUM Beef Spaghetti Sauce</t>
  </si>
  <si>
    <t>Simple
Solutions</t>
  </si>
  <si>
    <t>CP5578</t>
  </si>
  <si>
    <t>Pasta Entrees</t>
  </si>
  <si>
    <t>CP5151</t>
  </si>
  <si>
    <t>SIGNATURE Cheeseburger Mac</t>
  </si>
  <si>
    <t>CP5590</t>
  </si>
  <si>
    <t>WGR Spaghetti w/ Italian Meat Sauce</t>
  </si>
  <si>
    <t>CP5591</t>
  </si>
  <si>
    <t>WGR Rotini w/ Italian Meat Sauce</t>
  </si>
  <si>
    <t>Pasta Entrees - Portion Pack TRAYS</t>
  </si>
  <si>
    <t>CP5504</t>
  </si>
  <si>
    <t>SIGNATURE Rotini w/ Italian Meat Sauce</t>
  </si>
  <si>
    <t>SINGLE-SERVE TRAYS</t>
  </si>
  <si>
    <t>NEW</t>
  </si>
  <si>
    <t>CP5505</t>
  </si>
  <si>
    <t>SIGNATURE Spaghetti w/ Italian Meat Sauce</t>
  </si>
  <si>
    <t>Crumbles</t>
  </si>
  <si>
    <t>CP5868</t>
  </si>
  <si>
    <t>SIGNATURE Beef Crumbles w/ VPP</t>
  </si>
  <si>
    <t>CP5892</t>
  </si>
  <si>
    <t>PREMIUM Kettle Cooked Ground Beef Crumbles</t>
  </si>
  <si>
    <t>Allergen-Free</t>
  </si>
  <si>
    <t>Philly Steak</t>
  </si>
  <si>
    <t>CP5891</t>
  </si>
  <si>
    <t>PREMIUM "Philly" Sliced Beef Steak</t>
  </si>
  <si>
    <t>Meatballs</t>
  </si>
  <si>
    <t>CP5049</t>
  </si>
  <si>
    <t>PREMIUM Beef Meatball (5 ct.)</t>
  </si>
  <si>
    <t>CP5030</t>
  </si>
  <si>
    <t>SIGNATURE Beef Meatball (5ct.)</t>
  </si>
  <si>
    <t>CP5035</t>
  </si>
  <si>
    <t>SIGNATURE Beef Meatball (4ct.)</t>
  </si>
  <si>
    <t>Premium Beef Steak Patty</t>
  </si>
  <si>
    <t>CP5670</t>
  </si>
  <si>
    <t xml:space="preserve">PREMIUM Beef Steak Patty </t>
  </si>
  <si>
    <t>CP5683</t>
  </si>
  <si>
    <t>PREMIUM Beef Steak Patty</t>
  </si>
  <si>
    <t>Beef Patties w/ VPP</t>
  </si>
  <si>
    <t>CP5682</t>
  </si>
  <si>
    <t>SIGNATURE Beef Patty</t>
  </si>
  <si>
    <t>CP5659</t>
  </si>
  <si>
    <t xml:space="preserve">SIGNATURE Beef Patty </t>
  </si>
  <si>
    <t>CP5661</t>
  </si>
  <si>
    <t>Whole Grain Rich Breaded</t>
  </si>
  <si>
    <t>CP5695</t>
  </si>
  <si>
    <t>WGR Breaded Beef Patty</t>
  </si>
  <si>
    <t>A = Approximate Due to Bulk Pack Case Wt. And Slight Variances in Per Portion Wt. Guarantee Minimum is Based on Average Case Wt.</t>
  </si>
  <si>
    <t>Pork Picnics (100193)</t>
  </si>
  <si>
    <r>
      <t xml:space="preserve">Pounds of   </t>
    </r>
    <r>
      <rPr>
        <sz val="14"/>
        <rFont val="Trebuchet MS"/>
        <family val="2"/>
      </rPr>
      <t>100193</t>
    </r>
    <r>
      <rPr>
        <sz val="10"/>
        <rFont val="Trebuchet MS"/>
        <family val="2"/>
      </rPr>
      <t xml:space="preserve"> Needed </t>
    </r>
  </si>
  <si>
    <t>Breakfast</t>
  </si>
  <si>
    <t>CP5646</t>
  </si>
  <si>
    <t>PREMIUM 2.5" Pork Sausage Patty</t>
  </si>
  <si>
    <t>CP5649</t>
  </si>
  <si>
    <t>PREMIUM 2.5" Homestyle Pork Sausage Patty</t>
  </si>
  <si>
    <t>CP5205</t>
  </si>
  <si>
    <t>SIGNATURE Pork Taco Filling</t>
  </si>
  <si>
    <t>Sloppy Joe</t>
  </si>
  <si>
    <t>CP5401</t>
  </si>
  <si>
    <t>PREMIUM Pork Sloppy Joe</t>
  </si>
  <si>
    <t>Gravy</t>
  </si>
  <si>
    <t>CP552</t>
  </si>
  <si>
    <t>Homestyle Pork Sausage Gravy</t>
  </si>
  <si>
    <t>Pasta Sauce</t>
  </si>
  <si>
    <t>CP5521</t>
  </si>
  <si>
    <t>PREMIUM Pork Spaghetti Sauce</t>
  </si>
  <si>
    <t>CP5036</t>
  </si>
  <si>
    <t>SIGNATURE Pork Meatball</t>
  </si>
  <si>
    <t>Ribs</t>
  </si>
  <si>
    <t>CP5690</t>
  </si>
  <si>
    <t>SIGNATURE Pork Rib Patty w/ BBQ Sauce</t>
  </si>
  <si>
    <t>CP5694</t>
  </si>
  <si>
    <t>WGR Breaded Pork Chop Shaped Patty</t>
  </si>
  <si>
    <t>Pounds Needed for SY 13-14:</t>
  </si>
  <si>
    <t>Turkey Thighs (100883)</t>
  </si>
  <si>
    <t xml:space="preserve"> Estimated Number of Servings Desired</t>
  </si>
  <si>
    <t>TOTAL Number of Finished Cases</t>
  </si>
  <si>
    <r>
      <t xml:space="preserve">Pounds of </t>
    </r>
    <r>
      <rPr>
        <sz val="14"/>
        <rFont val="Trebuchet MS"/>
        <family val="2"/>
      </rPr>
      <t>100883</t>
    </r>
    <r>
      <rPr>
        <sz val="10"/>
        <rFont val="Trebuchet MS"/>
        <family val="2"/>
      </rPr>
      <t xml:space="preserve"> Needed </t>
    </r>
  </si>
  <si>
    <r>
      <t>5164</t>
    </r>
    <r>
      <rPr>
        <sz val="12"/>
        <color theme="0"/>
        <rFont val="Calibri"/>
        <family val="2"/>
        <scheme val="minor"/>
      </rPr>
      <t>T</t>
    </r>
  </si>
  <si>
    <r>
      <t xml:space="preserve">Country Breakfast Scramble
</t>
    </r>
    <r>
      <rPr>
        <sz val="12"/>
        <color rgb="FF0000FF"/>
        <rFont val="Calibri"/>
        <family val="2"/>
        <scheme val="minor"/>
      </rPr>
      <t>(Turkey, Egg, Cheese &amp; Potato)</t>
    </r>
  </si>
  <si>
    <t>5# Bag</t>
  </si>
  <si>
    <t>Make Ahead Recipe</t>
  </si>
  <si>
    <r>
      <t>5962</t>
    </r>
    <r>
      <rPr>
        <sz val="12"/>
        <color theme="0"/>
        <rFont val="Calibri"/>
        <family val="2"/>
        <scheme val="minor"/>
      </rPr>
      <t>T</t>
    </r>
  </si>
  <si>
    <t>Country Breakfast Scramble</t>
  </si>
  <si>
    <t>5# MULTI-SERVE TRAYS</t>
  </si>
  <si>
    <t>WGR Mini Pancake &amp; Sausage Nuggets (6ct.)</t>
  </si>
  <si>
    <t>Features</t>
  </si>
  <si>
    <t>Taco Fillings</t>
  </si>
  <si>
    <t>PREMIUM Turkey Taco Filling</t>
  </si>
  <si>
    <t>SIGNATURE Turkey Taco Filling</t>
  </si>
  <si>
    <t>Mini Corn Dog</t>
  </si>
  <si>
    <t>Turkey Mini Corn Dogs (6 ct.)</t>
  </si>
  <si>
    <t>Home Heating
Labels</t>
  </si>
  <si>
    <t>Cheddar Cheese, Barrels  (110242)</t>
  </si>
  <si>
    <r>
      <t xml:space="preserve">Pounds of </t>
    </r>
    <r>
      <rPr>
        <sz val="14"/>
        <rFont val="Trebuchet MS"/>
        <family val="2"/>
      </rPr>
      <t>110242</t>
    </r>
    <r>
      <rPr>
        <sz val="10"/>
        <rFont val="Trebuchet MS"/>
        <family val="2"/>
      </rPr>
      <t xml:space="preserve"> Needed </t>
    </r>
  </si>
  <si>
    <r>
      <t>5164</t>
    </r>
    <r>
      <rPr>
        <sz val="12"/>
        <color theme="0"/>
        <rFont val="Calibri"/>
        <family val="2"/>
        <scheme val="minor"/>
      </rPr>
      <t>C</t>
    </r>
  </si>
  <si>
    <t>5# BAG</t>
  </si>
  <si>
    <t>Fiesta Scramble</t>
  </si>
  <si>
    <r>
      <t>5962</t>
    </r>
    <r>
      <rPr>
        <sz val="12"/>
        <color theme="0"/>
        <rFont val="Calibri"/>
        <family val="2"/>
        <scheme val="minor"/>
      </rPr>
      <t>C</t>
    </r>
  </si>
  <si>
    <t>Cheese Sauces</t>
  </si>
  <si>
    <t>PREMIUM Cheddar Cheese Sauce</t>
  </si>
  <si>
    <t>PREMIUM Queso Blanco Saauce</t>
  </si>
  <si>
    <t>PREMIUM Jalapeño Cheese Sauce</t>
  </si>
  <si>
    <t>Simple
Solutions
ENGLISH</t>
  </si>
  <si>
    <t>PREMIUM Cheddar Cheese Sauce "5705"</t>
  </si>
  <si>
    <t>Level 2 Sodium</t>
  </si>
  <si>
    <t>PREMIUM Jalapeńo Cheese Sauce</t>
  </si>
  <si>
    <t>PREMIUM Jalapeño Cheese Sauce "5708"</t>
  </si>
  <si>
    <t>PREMIUM Queso Blanco Sauce</t>
  </si>
  <si>
    <t>PREMIUM Queso Blanco Sauce "5718"</t>
  </si>
  <si>
    <t>PREMIUM Three Cheese Sauce</t>
  </si>
  <si>
    <t>Mmmm!</t>
  </si>
  <si>
    <t>PREMIUM Three Cheese Sauce "5730"</t>
  </si>
  <si>
    <t>PREMIUM Golden Hatch Chili Queso Sauce</t>
  </si>
  <si>
    <t>PREMIUM Golden Hatch Queso Sauce "5731"</t>
  </si>
  <si>
    <t>SIGNATURE Cheddar Cheese Sauce</t>
  </si>
  <si>
    <t>SIGNATURE Cheddar Cheese Sauce "5715"</t>
  </si>
  <si>
    <t>SIGNATURE Alfredo Sauce</t>
  </si>
  <si>
    <t>SIGNATURE Alfredo Sauce "5722"</t>
  </si>
  <si>
    <t>SIGNATURE Nacho Jalapeńo Cheese Sauce</t>
  </si>
  <si>
    <t>SIGNATURE Queso Blanco Sauce</t>
  </si>
  <si>
    <t>Soup</t>
  </si>
  <si>
    <t>Broccoli &amp; Cheese Soup</t>
  </si>
  <si>
    <t xml:space="preserve">Level 2 Sodium </t>
  </si>
  <si>
    <t>WGR Macaroni &amp; Cheese</t>
  </si>
  <si>
    <t>PREMIUM (Stick) Macaroni &amp; Cheese</t>
  </si>
  <si>
    <t>PREMIUM (Elbow) Macaroni &amp; Cheese</t>
  </si>
  <si>
    <t>PREMIUM Penne Alfredo</t>
  </si>
  <si>
    <t>PREMIUM Three Cheese Cavatappi</t>
  </si>
  <si>
    <t>PREMIUM Alfredo Sauce w/ Penne Pasta</t>
  </si>
  <si>
    <t>SIGNATURE (Elbow) Macaroni &amp; Cheese</t>
  </si>
  <si>
    <t>PREMIUM WGR Macaroni &amp; Cheese</t>
  </si>
  <si>
    <t>(Elbow)</t>
  </si>
  <si>
    <t>PREMIUM (Elbow) Macaroni &amp; Cheese "5768"</t>
  </si>
  <si>
    <t>(Stick)</t>
  </si>
  <si>
    <t>PREMIUM (Stick) Macaroni &amp; Cheese "5769"</t>
  </si>
  <si>
    <t>PREMIUM WGR Three Cheese Cavatappi</t>
  </si>
  <si>
    <t>(Cavatappi)</t>
  </si>
  <si>
    <t>PREMIUM Three Cheese Cavatappi "5773"</t>
  </si>
  <si>
    <t>SIGNATURE WGR Mac &amp; Cheese</t>
  </si>
  <si>
    <t>Enriched Macaroni &amp; Cheese</t>
  </si>
  <si>
    <t xml:space="preserve">PREMIUM Macaroni &amp; Cheese (Elbow) </t>
  </si>
  <si>
    <t xml:space="preserve">PFS </t>
  </si>
  <si>
    <t>PREMIUM Macaroni &amp; Cheese (Stick)</t>
  </si>
  <si>
    <t xml:space="preserve">SIGNATURE Macaroni &amp; Cheese (Elbow) </t>
  </si>
  <si>
    <t xml:space="preserve">SIGNATURE Mac &amp; Cheese (Stick) </t>
  </si>
  <si>
    <t xml:space="preserve"> Delivery Schedule for SY 25-26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</si>
  <si>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</si>
  <si>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</si>
  <si>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</si>
  <si>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</si>
  <si>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</si>
  <si>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</si>
  <si>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</si>
  <si>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</si>
  <si>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</si>
  <si>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</si>
  <si>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</si>
  <si>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</si>
  <si>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&lt;Warehouse Address&gt;</t>
  </si>
  <si>
    <t>* Using FILTERS:</t>
  </si>
  <si>
    <t>1) &lt;Click&gt; dropdown arrow in lower right corner of "Cases Ordered".</t>
  </si>
  <si>
    <t>FORECASTING</t>
  </si>
  <si>
    <t>Warehouse/Distributor POC:</t>
  </si>
  <si>
    <r>
      <t>2) Remove all 'check marks' beside all "</t>
    </r>
    <r>
      <rPr>
        <u/>
        <sz val="11"/>
        <rFont val="Trebuchet MS"/>
        <family val="2"/>
      </rPr>
      <t>0</t>
    </r>
    <r>
      <rPr>
        <sz val="11"/>
        <rFont val="Trebuchet MS"/>
        <family val="2"/>
      </rPr>
      <t xml:space="preserve">" &amp; </t>
    </r>
    <r>
      <rPr>
        <u/>
        <sz val="11"/>
        <rFont val="Trebuchet MS"/>
        <family val="2"/>
      </rPr>
      <t>"Blanks"</t>
    </r>
    <r>
      <rPr>
        <sz val="11"/>
        <rFont val="Trebuchet MS"/>
        <family val="2"/>
      </rPr>
      <t xml:space="preserve"> by clicking on them.</t>
    </r>
  </si>
  <si>
    <r>
      <t xml:space="preserve">ENTER Desired Week  </t>
    </r>
    <r>
      <rPr>
        <b/>
        <sz val="14"/>
        <color rgb="FFFF0000"/>
        <rFont val="Wingdings"/>
        <charset val="2"/>
      </rPr>
      <t>è è è</t>
    </r>
  </si>
  <si>
    <t>?</t>
  </si>
  <si>
    <t>Code #</t>
  </si>
  <si>
    <t>Product Description</t>
  </si>
  <si>
    <t>WBSCM USDA Foods  Code</t>
  </si>
  <si>
    <t>USDA Foods TOTAL Pounds</t>
  </si>
  <si>
    <t># of Cases per Layer</t>
  </si>
  <si>
    <t># of Cases per Pallet</t>
  </si>
  <si>
    <t>Full Servings per Case</t>
  </si>
  <si>
    <t>* Filter Cases Ordered</t>
  </si>
  <si>
    <r>
      <rPr>
        <u/>
        <sz val="16"/>
        <rFont val="Avenir LT Std 65 Medium"/>
        <family val="2"/>
      </rPr>
      <t>PLEASE</t>
    </r>
    <r>
      <rPr>
        <sz val="16"/>
        <rFont val="Avenir LT Std 65 Medium"/>
        <family val="2"/>
      </rPr>
      <t xml:space="preserve"> Allocate 'Cases Ordered' by Delivery Week
&lt;Enter&gt; Desired Week Above&gt;</t>
    </r>
  </si>
  <si>
    <t>TOTALS</t>
  </si>
  <si>
    <t>SIGNATURE Beef Meatball (5 ct)</t>
  </si>
  <si>
    <t>SIGNATURE Beef Meatball (4 ct)</t>
  </si>
  <si>
    <t>PREMIUM Beef Meatball (5 ct)</t>
  </si>
  <si>
    <t>CP5252</t>
  </si>
  <si>
    <t>SIGNATURE Taco Filling w/ Beef</t>
  </si>
  <si>
    <t>CP5258</t>
  </si>
  <si>
    <t>VALUE Beef Taco Filling</t>
  </si>
  <si>
    <t>CP5267</t>
  </si>
  <si>
    <t>CP5333</t>
  </si>
  <si>
    <t>SIGNATURE Beef Chili (No Beans)</t>
  </si>
  <si>
    <t>PREMIUM Hot Honey Sloppy Joe</t>
  </si>
  <si>
    <t>SIGNATURE Rotini w/ Italian Meat Sauce
- TRAYS</t>
  </si>
  <si>
    <t>SIGNATURE Spaghetti w/ Italian Meat Sauce - TRAYS</t>
  </si>
  <si>
    <t>PREMIUM Zesty Beef Spaghetti Sauce</t>
  </si>
  <si>
    <t>Spaghetti w/ Italian Meat Sauce</t>
  </si>
  <si>
    <t>Rotini w/ Italian Meat Sauce</t>
  </si>
  <si>
    <t>SIGNATURE Cooked Ground Beef Crumbles w/ VPP</t>
  </si>
  <si>
    <t>PREMIUM Beef Crumbles</t>
  </si>
  <si>
    <t>SIGNATURE Pork Meatball (4 ct)</t>
  </si>
  <si>
    <t>SIGNATURE Pork Sloppy Joe</t>
  </si>
  <si>
    <t>PREMIUM Zesty Pork Spaghetti Sauce</t>
  </si>
  <si>
    <t>SIGNATURE Pork Rib Patty with Honey BBQ Sauce</t>
  </si>
  <si>
    <t>Turkey Mini Corn Dogs (6 ct)</t>
  </si>
  <si>
    <t>Country Breakfast Scramble - TRAYS</t>
  </si>
  <si>
    <t>10</t>
  </si>
  <si>
    <t>PREMIUM Cheddar Cheese Sauce
SINGLE-SERVE TRAYS</t>
  </si>
  <si>
    <t>PREMIUM Queso Blanco Sauce
SINGLE-SERVE TRAYS</t>
  </si>
  <si>
    <t>PREMIUM Jalapeño Cheese Sauce
SINGLE-SERVE TRAYS</t>
  </si>
  <si>
    <t xml:space="preserve">SIGNATURE Nacho Jalapeño Cheese Sauce </t>
  </si>
  <si>
    <t>SIGNATURE Spicy Queso Blanco Cheese Sauce</t>
  </si>
  <si>
    <t xml:space="preserve">PREMIUM Golden Hatch Queso Sauce </t>
  </si>
  <si>
    <t>PREMIUM (Stick) Macaroni &amp; Cheese
SINGLE-SERVE TRAYS</t>
  </si>
  <si>
    <t>PREMIUM (Elbow) Macaroni &amp; Cheese
SINGLE-SERVE TRAYS</t>
  </si>
  <si>
    <t>PREMIUM Penne Alfredo
SINGLE-SERVE TRAYS</t>
  </si>
  <si>
    <t>PREMIUM Three Cheese Cavatappi
MULTI-SERVE TRAYS</t>
  </si>
  <si>
    <t>PREMIUM Alfredo Sauce w/ Penne Pasta
MULTI-SERVE TRAYS</t>
  </si>
  <si>
    <t>SIGNATURE (Elbow) Macaroni &amp; Cheese
MULTI-SERVE TRAYS</t>
  </si>
  <si>
    <t>SIGNATURE Macaroni &amp; Cheese</t>
  </si>
  <si>
    <t>PREMIUM Macaroni &amp; Cheese</t>
  </si>
  <si>
    <t xml:space="preserve">PREMIUM Three Cheese Cavatappi </t>
  </si>
  <si>
    <t>WGR Pretzel Bites</t>
  </si>
  <si>
    <t xml:space="preserve">Non-USDA Foods </t>
  </si>
  <si>
    <t>N/A</t>
  </si>
  <si>
    <t>Tikka Masala Sauce 10-3# bags  (30# case)</t>
  </si>
  <si>
    <t>Birria Sauce (20# case)</t>
  </si>
  <si>
    <t>Korean BBQ Sauce</t>
  </si>
  <si>
    <t>Orange Sauce</t>
  </si>
  <si>
    <t>General Tso</t>
  </si>
  <si>
    <t>Sweet and Sour Sauce</t>
  </si>
  <si>
    <t>Sweet Teriyaki Sauce</t>
  </si>
  <si>
    <t>Thai Sweet Chili Sauce</t>
  </si>
  <si>
    <t>JTM Product Specifications</t>
  </si>
  <si>
    <t xml:space="preserve">
Product Name</t>
  </si>
  <si>
    <t xml:space="preserve">
Product Code</t>
  </si>
  <si>
    <t xml:space="preserve">
UPC (GTIN)</t>
  </si>
  <si>
    <t xml:space="preserve">
Net Weight</t>
  </si>
  <si>
    <t xml:space="preserve">
Gross Weight</t>
  </si>
  <si>
    <t xml:space="preserve">
 Length</t>
  </si>
  <si>
    <t xml:space="preserve">
Width</t>
  </si>
  <si>
    <t xml:space="preserve">
Height</t>
  </si>
  <si>
    <t xml:space="preserve">
Ti</t>
  </si>
  <si>
    <t xml:space="preserve">
TixHi</t>
  </si>
  <si>
    <t xml:space="preserve">
Case Cube</t>
  </si>
  <si>
    <t>Shelf Life (frozen)</t>
  </si>
  <si>
    <t>Net Weight 
Inner Pack</t>
  </si>
  <si>
    <t>Inner Packs 
Per Case</t>
  </si>
  <si>
    <t>Pieces Per
Inner Pack</t>
  </si>
  <si>
    <t>Full Pallet
Case Qty</t>
  </si>
  <si>
    <t>RedSod TurkeyMeatball 5=2</t>
  </si>
  <si>
    <t>00049485050513</t>
  </si>
  <si>
    <t>30.00 lbs</t>
  </si>
  <si>
    <t>31.50 lbs</t>
  </si>
  <si>
    <t>23.81 in</t>
  </si>
  <si>
    <t>13.31 in</t>
  </si>
  <si>
    <t>7.38 in</t>
  </si>
  <si>
    <t>6x6</t>
  </si>
  <si>
    <t>1.35 ft</t>
  </si>
  <si>
    <t>548 days</t>
  </si>
  <si>
    <t>5.00 lbs</t>
  </si>
  <si>
    <t>AllergenFreeTurkeyMeatbal</t>
  </si>
  <si>
    <t>00049485050520</t>
  </si>
  <si>
    <t>Mini Turkey Corn Dogs</t>
  </si>
  <si>
    <t>00049485050902</t>
  </si>
  <si>
    <t>31.44 lbs</t>
  </si>
  <si>
    <t>18.00 in</t>
  </si>
  <si>
    <t>15.25 in</t>
  </si>
  <si>
    <t>6.50 in</t>
  </si>
  <si>
    <t>1.03 ft</t>
  </si>
  <si>
    <t>545 days</t>
  </si>
  <si>
    <t>Creamy Tomato Soup</t>
  </si>
  <si>
    <t>00049485051138</t>
  </si>
  <si>
    <t>31.30 lbs</t>
  </si>
  <si>
    <t>15.44 in</t>
  </si>
  <si>
    <t>11.81 in</t>
  </si>
  <si>
    <t>6.88 in</t>
  </si>
  <si>
    <t>10x7</t>
  </si>
  <si>
    <t>0.73 ft</t>
  </si>
  <si>
    <t>730 days</t>
  </si>
  <si>
    <t>00049485051145</t>
  </si>
  <si>
    <t>Brown Gravy 30#6Bags</t>
  </si>
  <si>
    <t>00049485051152</t>
  </si>
  <si>
    <t>Turkey Breakfast Burr Filling</t>
  </si>
  <si>
    <t>00049485051640</t>
  </si>
  <si>
    <t>Turkey Taco Filling</t>
  </si>
  <si>
    <t>00049485052029</t>
  </si>
  <si>
    <t>15.31 in</t>
  </si>
  <si>
    <t>11.88 in</t>
  </si>
  <si>
    <t>Turkey Chorizo</t>
  </si>
  <si>
    <t>00049485052210</t>
  </si>
  <si>
    <t>00049485052357</t>
  </si>
  <si>
    <t>CulinaryBrandTurkeyTaco</t>
  </si>
  <si>
    <t>00049485052548</t>
  </si>
  <si>
    <t>32.00 lbs</t>
  </si>
  <si>
    <t>33.50 lbs</t>
  </si>
  <si>
    <t>8.00 lbs</t>
  </si>
  <si>
    <t>Turkey Chili w/Beans</t>
  </si>
  <si>
    <t>00049485053439</t>
  </si>
  <si>
    <t>SW Turkey Chili w/o Beans</t>
  </si>
  <si>
    <t>00049485053477</t>
  </si>
  <si>
    <t>Culinary Three Bean Chili</t>
  </si>
  <si>
    <t>00049485053835</t>
  </si>
  <si>
    <t>Turkey Carnitas</t>
  </si>
  <si>
    <t>00049485054252</t>
  </si>
  <si>
    <t>Turkey Sloppy Joe Ext</t>
  </si>
  <si>
    <t>00049485054412</t>
  </si>
  <si>
    <t>Meat Sauce w/Turkey</t>
  </si>
  <si>
    <t>00049485055327</t>
  </si>
  <si>
    <t>OC TurkeySsgPatties30#6Bg</t>
  </si>
  <si>
    <t>00049485056850</t>
  </si>
  <si>
    <t>Marinara Sauce</t>
  </si>
  <si>
    <t>00049485057031</t>
  </si>
  <si>
    <t>0.72 ft</t>
  </si>
  <si>
    <t>Buffalo Sauce</t>
  </si>
  <si>
    <t>00049485057048</t>
  </si>
  <si>
    <t>Cheddar Cheese Sauce</t>
  </si>
  <si>
    <t>00049485057055</t>
  </si>
  <si>
    <t>Sriracha Sauce</t>
  </si>
  <si>
    <t>00049485057079</t>
  </si>
  <si>
    <t>Jalapeno Cheese Sauce</t>
  </si>
  <si>
    <t>00049485057086</t>
  </si>
  <si>
    <t>Salsa Roja</t>
  </si>
  <si>
    <t>00049485057109</t>
  </si>
  <si>
    <t>BBQ Sauce</t>
  </si>
  <si>
    <t>00049485057116</t>
  </si>
  <si>
    <t>Reduced Fat Cheese Sauce</t>
  </si>
  <si>
    <t>00049485057154</t>
  </si>
  <si>
    <t>Queso Blanco</t>
  </si>
  <si>
    <t>00049485057185</t>
  </si>
  <si>
    <t>Alfredo Sauce</t>
  </si>
  <si>
    <t>00049485057222</t>
  </si>
  <si>
    <t>RF Jalapeno Cheese Sauce</t>
  </si>
  <si>
    <t>00049485057246</t>
  </si>
  <si>
    <t>RF Queso Blanco</t>
  </si>
  <si>
    <t>00049485057253</t>
  </si>
  <si>
    <t>Three Cheese Sauce</t>
  </si>
  <si>
    <t>00049485057307</t>
  </si>
  <si>
    <t>Golden Queso</t>
  </si>
  <si>
    <t>00049485057314</t>
  </si>
  <si>
    <t>760 days</t>
  </si>
  <si>
    <t>Whole Grain Mac &amp; Cheese</t>
  </si>
  <si>
    <t>00049485057567</t>
  </si>
  <si>
    <t>Homestyle Orig Mac&amp;Cheese</t>
  </si>
  <si>
    <t>00049485057574</t>
  </si>
  <si>
    <t>Hmstyl RF Elbo Mac&amp;Cheese</t>
  </si>
  <si>
    <t>00049485057581</t>
  </si>
  <si>
    <t>Hmstyl Orig Str Mac&amp;Chees</t>
  </si>
  <si>
    <t>00049485057598</t>
  </si>
  <si>
    <t>Hmstyl RF Strt Mac&amp;Cheese</t>
  </si>
  <si>
    <t>00049485057611</t>
  </si>
  <si>
    <t>Penne in Alfredo Sauce</t>
  </si>
  <si>
    <t>00049485057642</t>
  </si>
  <si>
    <t>00049485057659</t>
  </si>
  <si>
    <t>WGR Mac &amp; Cheese LS</t>
  </si>
  <si>
    <t>00049485057673</t>
  </si>
  <si>
    <t>32.56 lbs</t>
  </si>
  <si>
    <t>WGR Mac &amp; Cheese</t>
  </si>
  <si>
    <t>00049485057680</t>
  </si>
  <si>
    <t>00049485057697</t>
  </si>
  <si>
    <t>Three Cheese Mac and Cheese</t>
  </si>
  <si>
    <t>00049485057734</t>
  </si>
  <si>
    <t>Penne Alfredo</t>
  </si>
  <si>
    <t>00049485057741</t>
  </si>
  <si>
    <t>Port Pk Mac &amp; Cheese &amp;NDM</t>
  </si>
  <si>
    <t>00049485057819</t>
  </si>
  <si>
    <t>11.25 lbs</t>
  </si>
  <si>
    <t>13.55 lbs</t>
  </si>
  <si>
    <t>21.31 in</t>
  </si>
  <si>
    <t>11.06 in</t>
  </si>
  <si>
    <t>6.63 in</t>
  </si>
  <si>
    <t>6x7</t>
  </si>
  <si>
    <t>1.13 ft</t>
  </si>
  <si>
    <t>0.38 lbs</t>
  </si>
  <si>
    <t>PortPk Hmstyl RF Mac&amp;Ches</t>
  </si>
  <si>
    <t>00049485057826</t>
  </si>
  <si>
    <t>24.00 in</t>
  </si>
  <si>
    <t>12.00 in</t>
  </si>
  <si>
    <t>6.75 in</t>
  </si>
  <si>
    <t>11x6</t>
  </si>
  <si>
    <t>38.00 lbs</t>
  </si>
  <si>
    <t>Port Pk Penne Alfredo Bowl</t>
  </si>
  <si>
    <t>00049485057833</t>
  </si>
  <si>
    <t>6.00 lbs</t>
  </si>
  <si>
    <t>WGR Breadstick</t>
  </si>
  <si>
    <t>00049485059080</t>
  </si>
  <si>
    <t>12.50 lbs</t>
  </si>
  <si>
    <t>14.25 lbs</t>
  </si>
  <si>
    <t>16.00 in</t>
  </si>
  <si>
    <t>8.63 in</t>
  </si>
  <si>
    <t>5x12</t>
  </si>
  <si>
    <t>1.91 ft</t>
  </si>
  <si>
    <t>280 days</t>
  </si>
  <si>
    <t>Whole Grain-Rich Pretzel Bites</t>
  </si>
  <si>
    <t>00049485059110</t>
  </si>
  <si>
    <t>15.00 lbs</t>
  </si>
  <si>
    <t>15.90 lbs</t>
  </si>
  <si>
    <t>15.50 in</t>
  </si>
  <si>
    <t>12.75 in</t>
  </si>
  <si>
    <t>9.50 in</t>
  </si>
  <si>
    <t>9x6</t>
  </si>
  <si>
    <t>1.10 ft</t>
  </si>
  <si>
    <t>457 days</t>
  </si>
  <si>
    <t>Oatmeal</t>
  </si>
  <si>
    <t>00049485059509</t>
  </si>
  <si>
    <t>Cheddar Grits</t>
  </si>
  <si>
    <t>00049485059554</t>
  </si>
  <si>
    <t>Portion Pack Oatmeal Bowl</t>
  </si>
  <si>
    <t>00049485059912</t>
  </si>
  <si>
    <t>6x11</t>
  </si>
  <si>
    <t>Caribbean Jerk Sauce</t>
  </si>
  <si>
    <t>00049485731603</t>
  </si>
  <si>
    <t>00049485734000</t>
  </si>
  <si>
    <t>16.60 in</t>
  </si>
  <si>
    <t>11.97 in</t>
  </si>
  <si>
    <t>6.69 in</t>
  </si>
  <si>
    <t>665 days</t>
  </si>
  <si>
    <t>Hunan Style Orange Sauce</t>
  </si>
  <si>
    <t>00049485734208</t>
  </si>
  <si>
    <t>15.60 in</t>
  </si>
  <si>
    <t>Asian Base Sauce</t>
  </si>
  <si>
    <t>00049485734307</t>
  </si>
  <si>
    <t>General Tso's Sauce</t>
  </si>
  <si>
    <t>00049485734505</t>
  </si>
  <si>
    <t>00049485734604</t>
  </si>
  <si>
    <t>Teriyaki Sauce</t>
  </si>
  <si>
    <t>00049485734703</t>
  </si>
  <si>
    <t>15.63 in</t>
  </si>
  <si>
    <t>Sweet Chili Sauce</t>
  </si>
  <si>
    <t>00049485734802</t>
  </si>
  <si>
    <t>USDA Turkey Taco</t>
  </si>
  <si>
    <t>10715001001198</t>
  </si>
  <si>
    <t>CE Red Sod Beef Mtbll 5=2</t>
  </si>
  <si>
    <t>5030CE</t>
  </si>
  <si>
    <t>20049485050302</t>
  </si>
  <si>
    <t>19.81 in</t>
  </si>
  <si>
    <t>11.31 in</t>
  </si>
  <si>
    <t>10.50 in</t>
  </si>
  <si>
    <t>8x4</t>
  </si>
  <si>
    <t>1.36 ft</t>
  </si>
  <si>
    <t>C/E Red Sod Beef MB 4=2</t>
  </si>
  <si>
    <t>5035CE</t>
  </si>
  <si>
    <t>20049485050357</t>
  </si>
  <si>
    <t>Red Sod Pork Meatball 4=2</t>
  </si>
  <si>
    <t>5036CE</t>
  </si>
  <si>
    <t>20049485050364</t>
  </si>
  <si>
    <t>Soy Free Beef Meatball</t>
  </si>
  <si>
    <t>5049CE</t>
  </si>
  <si>
    <t>20049485050494</t>
  </si>
  <si>
    <t>C/E BeefMeatballs w/ Mush</t>
  </si>
  <si>
    <t>5053CE</t>
  </si>
  <si>
    <t>20049485050531</t>
  </si>
  <si>
    <t>C/E Beef&amp;Chicken Meatball</t>
  </si>
  <si>
    <t>5055CE</t>
  </si>
  <si>
    <t>20049485050555</t>
  </si>
  <si>
    <t>C/E Bf Cincy Style Chili</t>
  </si>
  <si>
    <t>519CE</t>
  </si>
  <si>
    <t>20049485005197</t>
  </si>
  <si>
    <t>Chicken Taco</t>
  </si>
  <si>
    <t>5201CE</t>
  </si>
  <si>
    <t>20049485052016</t>
  </si>
  <si>
    <t>C/E Pork Drned Taco</t>
  </si>
  <si>
    <t>5205CE</t>
  </si>
  <si>
    <t>20049485052054</t>
  </si>
  <si>
    <t>Pork Carnitas</t>
  </si>
  <si>
    <t>5230CE</t>
  </si>
  <si>
    <t>20049485052306</t>
  </si>
  <si>
    <t>Beef Drained LF Taco</t>
  </si>
  <si>
    <t>5232CE</t>
  </si>
  <si>
    <t>20049485052320</t>
  </si>
  <si>
    <t>Beef Taco Filling</t>
  </si>
  <si>
    <t>5249CE</t>
  </si>
  <si>
    <t>20049485052498</t>
  </si>
  <si>
    <t>31.56 lbs</t>
  </si>
  <si>
    <t>C/E Red Sodium Beef Taco</t>
  </si>
  <si>
    <t>5250CE</t>
  </si>
  <si>
    <t>20049485052504</t>
  </si>
  <si>
    <t>Beef Drained Chili Sauce</t>
  </si>
  <si>
    <t>5320CE</t>
  </si>
  <si>
    <t>20049485053204</t>
  </si>
  <si>
    <t>C/E Beef Drnd Chili w/oBn</t>
  </si>
  <si>
    <t>5333CE</t>
  </si>
  <si>
    <t>20049485053334</t>
  </si>
  <si>
    <t>Chili Con Carne w/Beans</t>
  </si>
  <si>
    <t>5337CE</t>
  </si>
  <si>
    <t>20049485053372</t>
  </si>
  <si>
    <t>Chili Con Carne w/o Beans</t>
  </si>
  <si>
    <t>5338CE</t>
  </si>
  <si>
    <t>20049485053389</t>
  </si>
  <si>
    <t>C/E Pork Drned Sloppy Joe</t>
  </si>
  <si>
    <t>5401CE</t>
  </si>
  <si>
    <t>20049485054010</t>
  </si>
  <si>
    <t>C/E Pork BBQ</t>
  </si>
  <si>
    <t>5406CE</t>
  </si>
  <si>
    <t>20049485054065</t>
  </si>
  <si>
    <t>C/E Beef Drned Sloppy Joe</t>
  </si>
  <si>
    <t>545CE</t>
  </si>
  <si>
    <t>20049485005456</t>
  </si>
  <si>
    <t>Port Pk Spirals w/Bf&amp;Sce</t>
  </si>
  <si>
    <t>5501CE</t>
  </si>
  <si>
    <t>20049485055017</t>
  </si>
  <si>
    <t>17.30 lbs</t>
  </si>
  <si>
    <t>0.50 lbs</t>
  </si>
  <si>
    <t>Port Pk Spag w/Beef &amp; Sce</t>
  </si>
  <si>
    <t>5502CE</t>
  </si>
  <si>
    <t>20049485055024</t>
  </si>
  <si>
    <t>C/E Bf Drained Spag Sauce</t>
  </si>
  <si>
    <t>5515CE</t>
  </si>
  <si>
    <t>20049485055154</t>
  </si>
  <si>
    <t>C/E Pork Drained Spag Sce</t>
  </si>
  <si>
    <t>5521CE</t>
  </si>
  <si>
    <t>20049485055215</t>
  </si>
  <si>
    <t>Ital Style Entree Topping</t>
  </si>
  <si>
    <t>5528CE</t>
  </si>
  <si>
    <t>20049485055284</t>
  </si>
  <si>
    <t>CECulinaryBrandSpgScew/Bf</t>
  </si>
  <si>
    <t>5533CE</t>
  </si>
  <si>
    <t>20049485055338</t>
  </si>
  <si>
    <t>C/E Beef Drained Spag Sce</t>
  </si>
  <si>
    <t>5578CE</t>
  </si>
  <si>
    <t>20049485055789</t>
  </si>
  <si>
    <t>Spaghetti w/Beef &amp; Sauce</t>
  </si>
  <si>
    <t>5590CE</t>
  </si>
  <si>
    <t>20049485055901</t>
  </si>
  <si>
    <t>Spirals w/Beef &amp; Sauce</t>
  </si>
  <si>
    <t>5591CE</t>
  </si>
  <si>
    <t>20049485055918</t>
  </si>
  <si>
    <t>C/E Meatloaf Slices</t>
  </si>
  <si>
    <t>5631CE</t>
  </si>
  <si>
    <t>20049485056311</t>
  </si>
  <si>
    <t>1.56 ft</t>
  </si>
  <si>
    <t>Beef Salisbury Steak</t>
  </si>
  <si>
    <t>5632CE</t>
  </si>
  <si>
    <t>20049485056328</t>
  </si>
  <si>
    <t>C/E Pork Sm Brkfst Patty</t>
  </si>
  <si>
    <t>5635CE</t>
  </si>
  <si>
    <t>20049485056359</t>
  </si>
  <si>
    <t>C/E Med Bf Pattyw/Mshrms</t>
  </si>
  <si>
    <t>5637CE</t>
  </si>
  <si>
    <t>20049485056373</t>
  </si>
  <si>
    <t>31.51 lbs</t>
  </si>
  <si>
    <t>23.53 in</t>
  </si>
  <si>
    <t>12.91 in</t>
  </si>
  <si>
    <t>11.19 in</t>
  </si>
  <si>
    <t>6x4</t>
  </si>
  <si>
    <t>1.97 ft</t>
  </si>
  <si>
    <t>OC Pork Sausage Patty</t>
  </si>
  <si>
    <t>5646CE</t>
  </si>
  <si>
    <t>20049485056465</t>
  </si>
  <si>
    <t>C/E Sthrn Pork Ssg Patty</t>
  </si>
  <si>
    <t>5649CE</t>
  </si>
  <si>
    <t>20049485056496</t>
  </si>
  <si>
    <t>OC Sthrn Pork Ssg Link</t>
  </si>
  <si>
    <t>5653CE</t>
  </si>
  <si>
    <t>20049485056533</t>
  </si>
  <si>
    <t>Fully Cooked Bf Patty</t>
  </si>
  <si>
    <t>5655CE</t>
  </si>
  <si>
    <t>20049485056557</t>
  </si>
  <si>
    <t>CE Med Bf Patty</t>
  </si>
  <si>
    <t>5659CE</t>
  </si>
  <si>
    <t>20049485056595</t>
  </si>
  <si>
    <t>30.63 lbs</t>
  </si>
  <si>
    <t>32.43 lbs</t>
  </si>
  <si>
    <t>5.11 lbs</t>
  </si>
  <si>
    <t>CE Small Bf Patty</t>
  </si>
  <si>
    <t>5661CE</t>
  </si>
  <si>
    <t>20049485056618</t>
  </si>
  <si>
    <t>31.43 lbs</t>
  </si>
  <si>
    <t>33.23 lbs</t>
  </si>
  <si>
    <t>5.24 lbs</t>
  </si>
  <si>
    <t>C/E Lg Premium Beef Patty</t>
  </si>
  <si>
    <t>5668CE</t>
  </si>
  <si>
    <t>20049485056687</t>
  </si>
  <si>
    <t>CE Mini Beef Patty</t>
  </si>
  <si>
    <t>5669CE</t>
  </si>
  <si>
    <t>20049485056694</t>
  </si>
  <si>
    <t>C/E Med Premium Bf Patty</t>
  </si>
  <si>
    <t>5670CE</t>
  </si>
  <si>
    <t>20049485056700</t>
  </si>
  <si>
    <t>17.00 in</t>
  </si>
  <si>
    <t>13.13 in</t>
  </si>
  <si>
    <t>11.25 in</t>
  </si>
  <si>
    <t>8x5</t>
  </si>
  <si>
    <t>1.45 ft</t>
  </si>
  <si>
    <t>Sthrn Pork Ssg Patties</t>
  </si>
  <si>
    <t>5674CE</t>
  </si>
  <si>
    <t>20049485056748</t>
  </si>
  <si>
    <t>Medium Beef Patty</t>
  </si>
  <si>
    <t>5679CE</t>
  </si>
  <si>
    <t>20049485056793</t>
  </si>
  <si>
    <t>RS Beef Patty</t>
  </si>
  <si>
    <t>5682CE</t>
  </si>
  <si>
    <t>20049485056823</t>
  </si>
  <si>
    <t>30.38 lbs</t>
  </si>
  <si>
    <t>5.06 lbs</t>
  </si>
  <si>
    <t>Beef Patty</t>
  </si>
  <si>
    <t>5683CE</t>
  </si>
  <si>
    <t>20049485056830</t>
  </si>
  <si>
    <t>29.25 lbs</t>
  </si>
  <si>
    <t>30.20 lbs</t>
  </si>
  <si>
    <t>4.88 lbs</t>
  </si>
  <si>
    <t>KF CE PorkRibPatW/Sce 2.8</t>
  </si>
  <si>
    <t>5690CE</t>
  </si>
  <si>
    <t>20049485056908</t>
  </si>
  <si>
    <t>29.40 lbs</t>
  </si>
  <si>
    <t>30.50 lbs</t>
  </si>
  <si>
    <t>13.00 in</t>
  </si>
  <si>
    <t>1.44 ft</t>
  </si>
  <si>
    <t>4.90 lbs</t>
  </si>
  <si>
    <t>KF BreadedPorkPatty 3.35</t>
  </si>
  <si>
    <t>5694CE</t>
  </si>
  <si>
    <t>20049485056946</t>
  </si>
  <si>
    <t>28.89 lbs</t>
  </si>
  <si>
    <t>30.89 lbs</t>
  </si>
  <si>
    <t>12.02 in</t>
  </si>
  <si>
    <t>1.54 ft</t>
  </si>
  <si>
    <t>4.82 lbs</t>
  </si>
  <si>
    <t>KF CE Brd Beef Patty 3.35</t>
  </si>
  <si>
    <t>5695CE</t>
  </si>
  <si>
    <t>20049485056953</t>
  </si>
  <si>
    <t>871 days</t>
  </si>
  <si>
    <t>21.00 lbs</t>
  </si>
  <si>
    <t>Salsa Verde</t>
  </si>
  <si>
    <t>5719CE</t>
  </si>
  <si>
    <t>20049485057196</t>
  </si>
  <si>
    <t>20.00 lbs</t>
  </si>
  <si>
    <t>21.30 lbs</t>
  </si>
  <si>
    <t>5.38 in</t>
  </si>
  <si>
    <t>10x9</t>
  </si>
  <si>
    <t>0.57 ft</t>
  </si>
  <si>
    <t>Beef Drained Chili w/Bean</t>
  </si>
  <si>
    <t>579CE</t>
  </si>
  <si>
    <t>20049485005791</t>
  </si>
  <si>
    <t>C/E FC Seasnd Bf Steak</t>
  </si>
  <si>
    <t>5813CE</t>
  </si>
  <si>
    <t>20049485058131</t>
  </si>
  <si>
    <t>20.00 in</t>
  </si>
  <si>
    <t>13.12 in</t>
  </si>
  <si>
    <t>10.56 in</t>
  </si>
  <si>
    <t>7x5</t>
  </si>
  <si>
    <t>1.60 ft</t>
  </si>
  <si>
    <t>Beef Crumble</t>
  </si>
  <si>
    <t>5868CE</t>
  </si>
  <si>
    <t>20049485058681</t>
  </si>
  <si>
    <t>CE SousVide Cked DicedPrk</t>
  </si>
  <si>
    <t>5888CE</t>
  </si>
  <si>
    <t>20049485058889</t>
  </si>
  <si>
    <t>20.50 in</t>
  </si>
  <si>
    <t>11.50 in</t>
  </si>
  <si>
    <t>6.00 in</t>
  </si>
  <si>
    <t>0.82 ft</t>
  </si>
  <si>
    <t>Red Sod Beef Meatball 5=2</t>
  </si>
  <si>
    <t>10049485050305</t>
  </si>
  <si>
    <t>Red Sod Pork Meatball 5=2</t>
  </si>
  <si>
    <t>CP5033</t>
  </si>
  <si>
    <t>10049485050336</t>
  </si>
  <si>
    <t>Red Sod Beef Meatball 4=2</t>
  </si>
  <si>
    <t>10049485050350</t>
  </si>
  <si>
    <t>10049485050367</t>
  </si>
  <si>
    <t>10049485050497</t>
  </si>
  <si>
    <t>Beef Meatballs w/ Mush</t>
  </si>
  <si>
    <t>CP5053</t>
  </si>
  <si>
    <t>10049485050534</t>
  </si>
  <si>
    <t>Beef Meatball</t>
  </si>
  <si>
    <t>CP5054</t>
  </si>
  <si>
    <t>10049485050541</t>
  </si>
  <si>
    <t>CP5057</t>
  </si>
  <si>
    <t>10049485050572</t>
  </si>
  <si>
    <t>Cheeseburger Mac w/DF Bf</t>
  </si>
  <si>
    <t>10049485051517</t>
  </si>
  <si>
    <t>Cheeseburger Mac Bowl</t>
  </si>
  <si>
    <t>CP5163</t>
  </si>
  <si>
    <t>10049485051630</t>
  </si>
  <si>
    <t>Beef Cincy Style Chili</t>
  </si>
  <si>
    <t>CP519</t>
  </si>
  <si>
    <t>10049485005190</t>
  </si>
  <si>
    <t>CP5203</t>
  </si>
  <si>
    <t>10049485052033</t>
  </si>
  <si>
    <t>Pork Drained Taco Filling</t>
  </si>
  <si>
    <t>10049485052057</t>
  </si>
  <si>
    <t>CP5230</t>
  </si>
  <si>
    <t>10049485052309</t>
  </si>
  <si>
    <t>CP5232</t>
  </si>
  <si>
    <t>10049485052323</t>
  </si>
  <si>
    <t>10049485052491</t>
  </si>
  <si>
    <t>Reduced Sodium Beef Taco</t>
  </si>
  <si>
    <t>10049485052507</t>
  </si>
  <si>
    <t>CulinaryBrandTacoFillw/Bf</t>
  </si>
  <si>
    <t>10049485052521</t>
  </si>
  <si>
    <t>Beef Taco</t>
  </si>
  <si>
    <t>10049485052583</t>
  </si>
  <si>
    <t>Beef Chili w Beans (drained)</t>
  </si>
  <si>
    <t>10049485053092</t>
  </si>
  <si>
    <t>10049485053207</t>
  </si>
  <si>
    <t>Beef Drnd Chili w/o Bean</t>
  </si>
  <si>
    <t>10049485053337</t>
  </si>
  <si>
    <t>CP5337</t>
  </si>
  <si>
    <t>10049485053375</t>
  </si>
  <si>
    <t>10049485053382</t>
  </si>
  <si>
    <t>Pork Drained Sloppy Joe</t>
  </si>
  <si>
    <t>10049485054013</t>
  </si>
  <si>
    <t>Pork Picnic BBQ</t>
  </si>
  <si>
    <t>CP5406</t>
  </si>
  <si>
    <t>10049485054068</t>
  </si>
  <si>
    <t>Honey Sloppy Joe (drained)</t>
  </si>
  <si>
    <t>10049485054075</t>
  </si>
  <si>
    <t>Beef Drained Sloppy Joe</t>
  </si>
  <si>
    <t>10049485005459</t>
  </si>
  <si>
    <t>CP5501</t>
  </si>
  <si>
    <t>10049485055010</t>
  </si>
  <si>
    <t>0.90 ft</t>
  </si>
  <si>
    <t>CP5502</t>
  </si>
  <si>
    <t>10049485055027</t>
  </si>
  <si>
    <t>Beef Drained Spag Sauce</t>
  </si>
  <si>
    <t>CP5515</t>
  </si>
  <si>
    <t>10049485055157</t>
  </si>
  <si>
    <t>Pork Sausage Gravy</t>
  </si>
  <si>
    <t>10049485005527</t>
  </si>
  <si>
    <t>Pork Drained Spag Sauce</t>
  </si>
  <si>
    <t>10049485055218</t>
  </si>
  <si>
    <t>CP5528</t>
  </si>
  <si>
    <t>10049485055287</t>
  </si>
  <si>
    <t>CulinaryBrandSpgSce w/Bf</t>
  </si>
  <si>
    <t>10049485055331</t>
  </si>
  <si>
    <t>10049485055782</t>
  </si>
  <si>
    <t>Spaghetti w Beef &amp; Sauce</t>
  </si>
  <si>
    <t>10049485055904</t>
  </si>
  <si>
    <t>Spirals w Beef &amp; Sauce</t>
  </si>
  <si>
    <t>10049485055911</t>
  </si>
  <si>
    <t>RS 1.75 Beef Patty</t>
  </si>
  <si>
    <t>CP5601</t>
  </si>
  <si>
    <t>10049485056017</t>
  </si>
  <si>
    <t>Premium 1.75 Beef Patty</t>
  </si>
  <si>
    <t>CP5602</t>
  </si>
  <si>
    <t>10049485056024</t>
  </si>
  <si>
    <t>CP5610</t>
  </si>
  <si>
    <t>10049485056109</t>
  </si>
  <si>
    <t>Fully Cooked Beef Patty</t>
  </si>
  <si>
    <t>CP5620</t>
  </si>
  <si>
    <t>10049485056208</t>
  </si>
  <si>
    <t>Salisbury Steak</t>
  </si>
  <si>
    <t>CP5622</t>
  </si>
  <si>
    <t>10049485056222</t>
  </si>
  <si>
    <t>OC Beef Meatloaf Slices</t>
  </si>
  <si>
    <t>CP5631</t>
  </si>
  <si>
    <t>10049485056314</t>
  </si>
  <si>
    <t>OC Beef Salisbury Stk Sli</t>
  </si>
  <si>
    <t>CP5632</t>
  </si>
  <si>
    <t>10049485056321</t>
  </si>
  <si>
    <t>Pork Sm Brkfst Patty</t>
  </si>
  <si>
    <t>CP5635</t>
  </si>
  <si>
    <t>10049485056352</t>
  </si>
  <si>
    <t>Med Bf Patty w/Mushrooms</t>
  </si>
  <si>
    <t>CP5637</t>
  </si>
  <si>
    <t>10049485056376</t>
  </si>
  <si>
    <t>OC Pork Sausage Patties</t>
  </si>
  <si>
    <t>10049485056468</t>
  </si>
  <si>
    <t>OC Sthrn Pork Ssg Patties</t>
  </si>
  <si>
    <t>10049485056499</t>
  </si>
  <si>
    <t>CP5653</t>
  </si>
  <si>
    <t>10049485056536</t>
  </si>
  <si>
    <t>CP5655</t>
  </si>
  <si>
    <t>10049485056550</t>
  </si>
  <si>
    <t>CP Med Beef Patty</t>
  </si>
  <si>
    <t>10049485056598</t>
  </si>
  <si>
    <t>CP Small Bf Patty</t>
  </si>
  <si>
    <t>10049485056611</t>
  </si>
  <si>
    <t>Large Premium Beef Patty</t>
  </si>
  <si>
    <t>CP5668</t>
  </si>
  <si>
    <t>10049485056680</t>
  </si>
  <si>
    <t>FullyCookedMiniBeefPatty</t>
  </si>
  <si>
    <t>CP5669</t>
  </si>
  <si>
    <t>10049485056697</t>
  </si>
  <si>
    <t>Medium Premium Beef Patty</t>
  </si>
  <si>
    <t>10049485056703</t>
  </si>
  <si>
    <t>Beef Patty with Mushrooms</t>
  </si>
  <si>
    <t>CP5671</t>
  </si>
  <si>
    <t>10049485056710</t>
  </si>
  <si>
    <t>CP5674</t>
  </si>
  <si>
    <t>10049485056741</t>
  </si>
  <si>
    <t>Premium Salisbury w Mush</t>
  </si>
  <si>
    <t>CP5678</t>
  </si>
  <si>
    <t>10049485056789</t>
  </si>
  <si>
    <t>CP5679</t>
  </si>
  <si>
    <t>10049485056796</t>
  </si>
  <si>
    <t>10049485056826</t>
  </si>
  <si>
    <t>10049485056833</t>
  </si>
  <si>
    <t>KF PorkRibPatty w/Sce 2.8</t>
  </si>
  <si>
    <t>10049485056901</t>
  </si>
  <si>
    <t>KF Brded Pork Patty 3.35</t>
  </si>
  <si>
    <t>10049485056949</t>
  </si>
  <si>
    <t>794 days</t>
  </si>
  <si>
    <t>KF Brded Beef Patty 3.35</t>
  </si>
  <si>
    <t>10049485056956</t>
  </si>
  <si>
    <t>10049485005794</t>
  </si>
  <si>
    <t>AL FC Seasoned Beef Steak</t>
  </si>
  <si>
    <t>CP5813</t>
  </si>
  <si>
    <t>10049485058134</t>
  </si>
  <si>
    <t>Kettle Cooked Beef Crumbles</t>
  </si>
  <si>
    <t>CP5862</t>
  </si>
  <si>
    <t>10049485058622</t>
  </si>
  <si>
    <t>10049485058684</t>
  </si>
  <si>
    <t>Sous Vide Cked Diced Beef</t>
  </si>
  <si>
    <t>CP5887</t>
  </si>
  <si>
    <t>10049485058875</t>
  </si>
  <si>
    <t>540 days</t>
  </si>
  <si>
    <t>JTM Provisions Co., Inc. Harrison, Ohio 45030  800.626.2308</t>
  </si>
  <si>
    <t>TI</t>
  </si>
  <si>
    <t>Port Pk 3 BeanVeggieChili</t>
  </si>
  <si>
    <t>00049485053859</t>
  </si>
  <si>
    <t>OC Beef Hoagy</t>
  </si>
  <si>
    <t>CP5630</t>
  </si>
  <si>
    <t>10049485056307</t>
  </si>
  <si>
    <t>19.06 in</t>
  </si>
  <si>
    <t>9.81 in</t>
  </si>
  <si>
    <t>9.88 in</t>
  </si>
  <si>
    <t>10x5</t>
  </si>
  <si>
    <t>1.07 ft</t>
  </si>
  <si>
    <t>335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</si>
</sst>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&quot;$&quot;#,##0.00"/>
    <numFmt numFmtId="167" formatCode="[&lt;=9999999]###\-####;\(###\)\ ###\-####"/>
    <numFmt numFmtId="168" formatCode="&quot;$&quot;#,##0.0000"/>
    <numFmt numFmtId="169" formatCode="_(* #,##0_);_(* \(#,##0\);_(* &quot;-&quot;??_);_(@_)"/>
    <numFmt numFmtId="170" formatCode="&quot;$&quot;#,##0"/>
    <numFmt numFmtId="171" formatCode="_(&quot;$&quot;* #,##0_);_(&quot;$&quot;* \(#,##0\);_(&quot;$&quot;* &quot;-&quot;??_);_(@_)"/>
    <numFmt numFmtId="172" formatCode="m/d;@"/>
    <numFmt numFmtId="173" formatCode="0.000"/>
    <numFmt numFmtId="174" formatCode="[$-409]mmmm\ d\,\ yyyy;@"/>
  </numFmts>
  <fonts count="127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4"/>
      <name val="Trebuchet MS"/>
      <family val="2"/>
    </font>
    <font>
      <i/>
      <sz val="14"/>
      <name val="Trebuchet MS"/>
      <family val="2"/>
    </font>
    <font>
      <sz val="18"/>
      <name val="Trebuchet MS"/>
      <family val="2"/>
    </font>
    <font>
      <b/>
      <sz val="18"/>
      <name val="Trebuchet MS"/>
      <family val="2"/>
    </font>
    <font>
      <sz val="10"/>
      <name val="Trebuchet MS"/>
      <family val="2"/>
    </font>
    <font>
      <b/>
      <sz val="16"/>
      <name val="Trebuchet MS"/>
      <family val="2"/>
    </font>
    <font>
      <b/>
      <sz val="12"/>
      <name val="Trebuchet MS"/>
      <family val="2"/>
    </font>
    <font>
      <sz val="10"/>
      <color indexed="9"/>
      <name val="Trebuchet MS"/>
      <family val="2"/>
    </font>
    <font>
      <sz val="12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indexed="9"/>
      <name val="Trebuchet MS"/>
      <family val="2"/>
    </font>
    <font>
      <b/>
      <sz val="14"/>
      <name val="Trebuchet MS"/>
      <family val="2"/>
    </font>
    <font>
      <sz val="10"/>
      <name val="Arial"/>
      <family val="2"/>
    </font>
    <font>
      <b/>
      <u/>
      <sz val="10"/>
      <name val="Trebuchet MS"/>
      <family val="2"/>
    </font>
    <font>
      <sz val="10"/>
      <name val="Arial"/>
      <family val="2"/>
    </font>
    <font>
      <sz val="14"/>
      <color indexed="9"/>
      <name val="Trebuchet MS"/>
      <family val="2"/>
    </font>
    <font>
      <sz val="14"/>
      <color indexed="10"/>
      <name val="Trebuchet MS"/>
      <family val="2"/>
    </font>
    <font>
      <u/>
      <sz val="14"/>
      <color indexed="12"/>
      <name val="Arial"/>
      <family val="2"/>
    </font>
    <font>
      <b/>
      <sz val="14"/>
      <color indexed="10"/>
      <name val="Trebuchet MS"/>
      <family val="2"/>
    </font>
    <font>
      <b/>
      <u/>
      <sz val="16"/>
      <name val="Trebuchet MS"/>
      <family val="2"/>
    </font>
    <font>
      <b/>
      <sz val="20"/>
      <name val="Tahoma"/>
      <family val="2"/>
    </font>
    <font>
      <b/>
      <sz val="12"/>
      <color theme="0"/>
      <name val="Trebuchet MS"/>
      <family val="2"/>
    </font>
    <font>
      <sz val="14"/>
      <color theme="0"/>
      <name val="Trebuchet MS"/>
      <family val="2"/>
    </font>
    <font>
      <sz val="10"/>
      <color theme="1" tint="0.249977111117893"/>
      <name val="Trebuchet MS"/>
      <family val="2"/>
    </font>
    <font>
      <sz val="14"/>
      <color theme="0"/>
      <name val="Arial"/>
      <family val="2"/>
    </font>
    <font>
      <b/>
      <sz val="14"/>
      <color theme="0"/>
      <name val="Trebuchet MS"/>
      <family val="2"/>
    </font>
    <font>
      <sz val="11"/>
      <color theme="0" tint="-0.249977111117893"/>
      <name val="Trebuchet MS"/>
      <family val="2"/>
    </font>
    <font>
      <sz val="10"/>
      <name val="Avenir LT Std 35 Light"/>
      <family val="2"/>
    </font>
    <font>
      <b/>
      <sz val="11"/>
      <name val="Arial Narrow"/>
      <family val="2"/>
    </font>
    <font>
      <sz val="10"/>
      <name val="Helv"/>
    </font>
    <font>
      <sz val="12"/>
      <name val="Avenir LT Std 35 Light"/>
      <family val="2"/>
    </font>
    <font>
      <sz val="10"/>
      <color theme="0"/>
      <name val="Avenir LT Std 35 Light"/>
      <family val="2"/>
    </font>
    <font>
      <sz val="9"/>
      <name val="Trebuchet MS"/>
      <family val="2"/>
    </font>
    <font>
      <b/>
      <u/>
      <sz val="14"/>
      <color rgb="FF0000FF"/>
      <name val="Arial"/>
      <family val="2"/>
    </font>
    <font>
      <sz val="12"/>
      <color rgb="FFC00000"/>
      <name val="Trebuchet MS"/>
      <family val="2"/>
    </font>
    <font>
      <b/>
      <sz val="18"/>
      <name val="Copperplate Gothic Bold"/>
      <family val="2"/>
    </font>
    <font>
      <sz val="11"/>
      <color rgb="FFFF0000"/>
      <name val="Trebuchet MS"/>
      <family val="2"/>
    </font>
    <font>
      <sz val="11"/>
      <color theme="0"/>
      <name val="Trebuchet MS"/>
      <family val="2"/>
    </font>
    <font>
      <b/>
      <sz val="12"/>
      <color theme="1" tint="0.34998626667073579"/>
      <name val="Trebuchet MS"/>
      <family val="2"/>
    </font>
    <font>
      <sz val="12"/>
      <color theme="1" tint="0.34998626667073579"/>
      <name val="Trebuchet MS"/>
      <family val="2"/>
    </font>
    <font>
      <u/>
      <sz val="11"/>
      <name val="Trebuchet MS"/>
      <family val="2"/>
    </font>
    <font>
      <b/>
      <sz val="36"/>
      <color rgb="FF00B050"/>
      <name val="Tahoma"/>
      <family val="2"/>
    </font>
    <font>
      <b/>
      <sz val="14"/>
      <name val="Arial Black"/>
      <family val="2"/>
    </font>
    <font>
      <sz val="10"/>
      <name val="Arial Black"/>
      <family val="2"/>
    </font>
    <font>
      <b/>
      <sz val="16"/>
      <name val="Arial Black"/>
      <family val="2"/>
    </font>
    <font>
      <b/>
      <sz val="18"/>
      <name val="Arial Black"/>
      <family val="2"/>
    </font>
    <font>
      <sz val="14"/>
      <name val="Arial Black"/>
      <family val="2"/>
    </font>
    <font>
      <b/>
      <sz val="14"/>
      <color rgb="FFFF0000"/>
      <name val="Trebuchet MS"/>
      <family val="2"/>
    </font>
    <font>
      <sz val="10"/>
      <color indexed="8"/>
      <name val="Arial"/>
      <family val="2"/>
    </font>
    <font>
      <b/>
      <sz val="14"/>
      <color indexed="8"/>
      <name val="Tahoma"/>
      <family val="2"/>
    </font>
    <font>
      <sz val="5"/>
      <color indexed="8"/>
      <name val="Tahoma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6"/>
      <color indexed="8"/>
      <name val="Tahoma"/>
      <family val="2"/>
    </font>
    <font>
      <b/>
      <sz val="5"/>
      <color indexed="8"/>
      <name val="Tahoma"/>
      <family val="2"/>
    </font>
    <font>
      <b/>
      <sz val="10"/>
      <color indexed="8"/>
      <name val="ARIAL"/>
      <family val="2"/>
    </font>
    <font>
      <b/>
      <sz val="14"/>
      <name val="Avenir Next LT Pro Light"/>
      <family val="2"/>
    </font>
    <font>
      <b/>
      <sz val="24"/>
      <color theme="1" tint="0.34998626667073579"/>
      <name val="Avenir Next LT Pro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6"/>
      <name val="Avenir LT Std 65 Medium"/>
      <family val="2"/>
    </font>
    <font>
      <u/>
      <sz val="16"/>
      <name val="Avenir LT Std 65 Medium"/>
      <family val="2"/>
    </font>
    <font>
      <b/>
      <sz val="11"/>
      <color theme="0"/>
      <name val="Trebuchet MS"/>
      <family val="2"/>
    </font>
    <font>
      <b/>
      <sz val="20"/>
      <name val="Calibri"/>
      <family val="2"/>
      <scheme val="minor"/>
    </font>
    <font>
      <b/>
      <sz val="24"/>
      <name val="Avenir Next LT Pro"/>
      <family val="2"/>
    </font>
    <font>
      <b/>
      <sz val="14"/>
      <color rgb="FFFF0000"/>
      <name val="Wingdings"/>
      <charset val="2"/>
    </font>
    <font>
      <b/>
      <sz val="14"/>
      <color rgb="FFFF0000"/>
      <name val="Calibri"/>
      <family val="2"/>
    </font>
    <font>
      <sz val="12"/>
      <name val="Avenir LT Std 55 Roman"/>
      <family val="2"/>
    </font>
    <font>
      <sz val="11"/>
      <name val="Avenir LT Std 55 Roman"/>
      <family val="2"/>
    </font>
    <font>
      <b/>
      <sz val="14"/>
      <color theme="1" tint="0.34998626667073579"/>
      <name val="Avenir LT Std 55 Roman"/>
      <family val="2"/>
    </font>
    <font>
      <i/>
      <sz val="12"/>
      <color theme="1" tint="0.34998626667073579"/>
      <name val="Calibri"/>
      <family val="2"/>
      <scheme val="minor"/>
    </font>
    <font>
      <i/>
      <sz val="12"/>
      <color indexed="63"/>
      <name val="Calibri"/>
      <family val="2"/>
      <scheme val="minor"/>
    </font>
    <font>
      <sz val="8"/>
      <name val="Arial"/>
      <family val="2"/>
    </font>
    <font>
      <b/>
      <sz val="20"/>
      <name val="Avenir LT Std 65 Medium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14"/>
      <color theme="1" tint="0.499984740745262"/>
      <name val="Trebuchet MS"/>
      <family val="2"/>
    </font>
    <font>
      <b/>
      <i/>
      <sz val="10"/>
      <color theme="1" tint="0.499984740745262"/>
      <name val="Trebuchet MS"/>
      <family val="2"/>
    </font>
    <font>
      <b/>
      <i/>
      <sz val="14"/>
      <color rgb="FFC00000"/>
      <name val="Trebuchet MS"/>
      <family val="2"/>
    </font>
    <font>
      <b/>
      <sz val="16"/>
      <color theme="0"/>
      <name val="Trebuchet MS"/>
      <family val="2"/>
    </font>
    <font>
      <sz val="18"/>
      <color theme="0"/>
      <name val="Trebuchet MS"/>
      <family val="2"/>
    </font>
    <font>
      <sz val="10"/>
      <color theme="0"/>
      <name val="Trebuchet MS"/>
      <family val="2"/>
    </font>
    <font>
      <sz val="12"/>
      <color theme="0"/>
      <name val="Trebuchet MS"/>
      <family val="2"/>
    </font>
    <font>
      <sz val="11"/>
      <color rgb="FF0000FF"/>
      <name val="Trebuchet MS"/>
      <family val="2"/>
    </font>
    <font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6"/>
      <name val="Arial Black"/>
      <family val="2"/>
    </font>
    <font>
      <sz val="12"/>
      <color theme="0"/>
      <name val="Calibri"/>
      <family val="2"/>
      <scheme val="minor"/>
    </font>
    <font>
      <sz val="14"/>
      <color theme="0" tint="-0.249977111117893"/>
      <name val="Trebuchet MS"/>
      <family val="2"/>
    </font>
    <font>
      <sz val="10"/>
      <color rgb="FFFF0000"/>
      <name val="Trebuchet MS"/>
      <family val="2"/>
    </font>
    <font>
      <b/>
      <sz val="16"/>
      <name val="Calibri"/>
      <family val="2"/>
      <scheme val="minor"/>
    </font>
    <font>
      <b/>
      <sz val="12"/>
      <color theme="1" tint="0.34998626667073579"/>
      <name val="Avenir LT Std 55 Roman"/>
      <family val="2"/>
    </font>
    <font>
      <sz val="12"/>
      <color theme="1" tint="0.34998626667073579"/>
      <name val="Avenir LT Std 55 Roman"/>
      <family val="2"/>
    </font>
    <font>
      <i/>
      <sz val="12"/>
      <color theme="1" tint="0.34998626667073579"/>
      <name val="Avenir LT Std 55 Roman"/>
      <family val="2"/>
    </font>
    <font>
      <u/>
      <sz val="12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8"/>
      <name val="Calibri"/>
      <family val="2"/>
      <scheme val="minor"/>
    </font>
    <font>
      <i/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0"/>
      <name val="Avenir LT Std 35 Light"/>
      <family val="2"/>
    </font>
    <font>
      <b/>
      <sz val="16"/>
      <color rgb="FFFF0000"/>
      <name val="Calibri"/>
      <family val="2"/>
      <scheme val="minor"/>
    </font>
    <font>
      <sz val="10"/>
      <color indexed="12"/>
      <name val="Arial"/>
      <family val="2"/>
    </font>
    <font>
      <b/>
      <sz val="24"/>
      <name val="Arial Black"/>
      <family val="2"/>
    </font>
    <font>
      <sz val="16"/>
      <name val="Calibri"/>
      <family val="2"/>
      <scheme val="minor"/>
    </font>
    <font>
      <sz val="16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6"/>
      <name val="Calibri"/>
      <family val="2"/>
      <scheme val="minor"/>
    </font>
    <font>
      <sz val="2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 tint="0.499984740745262"/>
      <name val="Arial Black"/>
      <family val="2"/>
    </font>
    <font>
      <i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0" fontId="1" fillId="0" borderId="0"/>
    <xf numFmtId="0" fontId="34" fillId="0" borderId="0"/>
    <xf numFmtId="44" fontId="1" fillId="0" borderId="0" applyFont="0" applyFill="0" applyBorder="0" applyAlignment="0" applyProtection="0"/>
    <xf numFmtId="0" fontId="1" fillId="0" borderId="0"/>
    <xf numFmtId="0" fontId="53" fillId="0" borderId="0">
      <alignment vertical="top"/>
    </xf>
  </cellStyleXfs>
  <cellXfs count="45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4" fontId="3" fillId="0" borderId="0" xfId="0" applyNumberFormat="1" applyFont="1" applyAlignment="1">
      <alignment vertical="center"/>
    </xf>
    <xf numFmtId="0" fontId="22" fillId="0" borderId="0" xfId="8" applyFont="1" applyAlignment="1" applyProtection="1"/>
    <xf numFmtId="0" fontId="23" fillId="0" borderId="0" xfId="0" applyFont="1" applyAlignment="1">
      <alignment vertical="center" wrapText="1"/>
    </xf>
    <xf numFmtId="0" fontId="2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169" fontId="23" fillId="0" borderId="0" xfId="1" applyNumberFormat="1" applyFont="1" applyProtection="1">
      <protection locked="0"/>
    </xf>
    <xf numFmtId="0" fontId="16" fillId="0" borderId="0" xfId="0" applyFont="1" applyAlignment="1">
      <alignment horizontal="center"/>
    </xf>
    <xf numFmtId="0" fontId="3" fillId="0" borderId="0" xfId="0" applyFont="1" applyProtection="1">
      <protection locked="0"/>
    </xf>
    <xf numFmtId="9" fontId="30" fillId="0" borderId="0" xfId="10" applyFont="1" applyAlignment="1" applyProtection="1">
      <alignment horizontal="center"/>
      <protection locked="0"/>
    </xf>
    <xf numFmtId="169" fontId="27" fillId="0" borderId="0" xfId="0" applyNumberFormat="1" applyFont="1" applyAlignment="1">
      <alignment horizontal="center" vertical="center" wrapText="1"/>
    </xf>
    <xf numFmtId="0" fontId="23" fillId="0" borderId="0" xfId="0" applyFont="1"/>
    <xf numFmtId="0" fontId="27" fillId="0" borderId="0" xfId="0" applyFont="1"/>
    <xf numFmtId="169" fontId="29" fillId="0" borderId="0" xfId="0" applyNumberFormat="1" applyFont="1"/>
    <xf numFmtId="0" fontId="22" fillId="0" borderId="0" xfId="8" applyFont="1" applyAlignment="1" applyProtection="1">
      <alignment vertical="center"/>
    </xf>
    <xf numFmtId="0" fontId="23" fillId="0" borderId="0" xfId="0" applyFont="1" applyAlignment="1">
      <alignment horizontal="center"/>
    </xf>
    <xf numFmtId="0" fontId="31" fillId="0" borderId="0" xfId="0" applyFont="1"/>
    <xf numFmtId="0" fontId="25" fillId="0" borderId="0" xfId="0" applyFont="1"/>
    <xf numFmtId="0" fontId="24" fillId="0" borderId="0" xfId="0" applyFont="1"/>
    <xf numFmtId="0" fontId="38" fillId="0" borderId="0" xfId="8" applyFont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2" fontId="7" fillId="0" borderId="0" xfId="0" applyNumberFormat="1" applyFont="1" applyAlignment="1">
      <alignment horizontal="left" vertical="center" wrapText="1"/>
    </xf>
    <xf numFmtId="44" fontId="13" fillId="0" borderId="0" xfId="3" applyFont="1" applyAlignment="1" applyProtection="1">
      <alignment horizontal="center" vertical="center"/>
    </xf>
    <xf numFmtId="165" fontId="7" fillId="0" borderId="0" xfId="0" applyNumberFormat="1" applyFont="1" applyAlignment="1">
      <alignment vertical="center"/>
    </xf>
    <xf numFmtId="0" fontId="14" fillId="0" borderId="0" xfId="15" applyFont="1" applyAlignment="1">
      <alignment vertical="center"/>
    </xf>
    <xf numFmtId="0" fontId="7" fillId="0" borderId="0" xfId="15" applyFont="1" applyAlignment="1">
      <alignment vertical="center"/>
    </xf>
    <xf numFmtId="0" fontId="14" fillId="0" borderId="0" xfId="15" applyFont="1" applyAlignment="1">
      <alignment horizontal="center" vertical="center"/>
    </xf>
    <xf numFmtId="0" fontId="13" fillId="0" borderId="0" xfId="15" applyFont="1" applyAlignment="1">
      <alignment vertical="center"/>
    </xf>
    <xf numFmtId="0" fontId="7" fillId="0" borderId="0" xfId="15" applyFont="1" applyAlignment="1">
      <alignment horizontal="center" vertical="center"/>
    </xf>
    <xf numFmtId="0" fontId="11" fillId="0" borderId="0" xfId="15" applyFont="1" applyAlignment="1">
      <alignment vertical="center"/>
    </xf>
    <xf numFmtId="0" fontId="7" fillId="0" borderId="3" xfId="15" applyFont="1" applyBorder="1" applyAlignment="1">
      <alignment vertical="center"/>
    </xf>
    <xf numFmtId="0" fontId="12" fillId="0" borderId="0" xfId="15" applyFont="1" applyAlignment="1">
      <alignment vertical="center"/>
    </xf>
    <xf numFmtId="0" fontId="41" fillId="0" borderId="0" xfId="15" applyFont="1" applyAlignment="1">
      <alignment vertical="center"/>
    </xf>
    <xf numFmtId="0" fontId="33" fillId="0" borderId="15" xfId="15" applyFont="1" applyBorder="1" applyAlignment="1">
      <alignment horizontal="center" vertical="center" wrapText="1"/>
    </xf>
    <xf numFmtId="1" fontId="42" fillId="0" borderId="0" xfId="15" applyNumberFormat="1" applyFont="1" applyAlignment="1">
      <alignment vertical="center"/>
    </xf>
    <xf numFmtId="0" fontId="38" fillId="0" borderId="0" xfId="8" applyFont="1" applyAlignment="1" applyProtection="1">
      <alignment horizontal="center" vertical="center" wrapText="1"/>
      <protection locked="0"/>
    </xf>
    <xf numFmtId="0" fontId="46" fillId="0" borderId="0" xfId="0" applyFont="1" applyAlignment="1">
      <alignment horizontal="right" vertical="center"/>
    </xf>
    <xf numFmtId="0" fontId="48" fillId="0" borderId="0" xfId="0" applyFont="1" applyAlignment="1">
      <alignment vertical="center"/>
    </xf>
    <xf numFmtId="2" fontId="48" fillId="0" borderId="0" xfId="0" applyNumberFormat="1" applyFont="1" applyAlignment="1">
      <alignment vertical="center"/>
    </xf>
    <xf numFmtId="164" fontId="48" fillId="0" borderId="0" xfId="0" applyNumberFormat="1" applyFont="1" applyAlignment="1">
      <alignment vertical="center"/>
    </xf>
    <xf numFmtId="4" fontId="48" fillId="0" borderId="0" xfId="0" applyNumberFormat="1" applyFont="1" applyAlignment="1">
      <alignment vertical="center"/>
    </xf>
    <xf numFmtId="0" fontId="2" fillId="0" borderId="0" xfId="8" applyAlignment="1" applyProtection="1"/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right"/>
    </xf>
    <xf numFmtId="0" fontId="51" fillId="0" borderId="0" xfId="0" applyFont="1" applyAlignment="1">
      <alignment horizontal="right" vertical="center"/>
    </xf>
    <xf numFmtId="0" fontId="54" fillId="0" borderId="0" xfId="19" applyFont="1" applyAlignment="1">
      <alignment vertical="top" wrapText="1" readingOrder="1"/>
    </xf>
    <xf numFmtId="0" fontId="53" fillId="0" borderId="0" xfId="19">
      <alignment vertical="top"/>
    </xf>
    <xf numFmtId="14" fontId="55" fillId="0" borderId="0" xfId="19" applyNumberFormat="1" applyFont="1">
      <alignment vertical="top"/>
    </xf>
    <xf numFmtId="0" fontId="56" fillId="0" borderId="0" xfId="19" applyFont="1" applyAlignment="1">
      <alignment horizontal="center" vertical="center"/>
    </xf>
    <xf numFmtId="0" fontId="53" fillId="0" borderId="0" xfId="19" applyAlignment="1">
      <alignment horizontal="center" vertical="top"/>
    </xf>
    <xf numFmtId="0" fontId="57" fillId="0" borderId="0" xfId="19" applyFont="1" applyAlignment="1">
      <alignment horizontal="center" vertical="center" wrapText="1" readingOrder="1"/>
    </xf>
    <xf numFmtId="0" fontId="53" fillId="0" borderId="0" xfId="19" applyAlignment="1">
      <alignment horizontal="center" vertical="center"/>
    </xf>
    <xf numFmtId="0" fontId="58" fillId="0" borderId="0" xfId="19" applyFont="1" applyAlignment="1">
      <alignment horizontal="left" vertical="top"/>
    </xf>
    <xf numFmtId="0" fontId="58" fillId="0" borderId="0" xfId="19" applyFont="1" applyAlignment="1">
      <alignment horizontal="center" vertical="top"/>
    </xf>
    <xf numFmtId="3" fontId="58" fillId="0" borderId="0" xfId="19" applyNumberFormat="1" applyFont="1" applyAlignment="1">
      <alignment horizontal="center" vertical="top"/>
    </xf>
    <xf numFmtId="3" fontId="58" fillId="0" borderId="0" xfId="19" applyNumberFormat="1" applyFont="1">
      <alignment vertical="top"/>
    </xf>
    <xf numFmtId="0" fontId="59" fillId="0" borderId="0" xfId="19" applyFont="1" applyAlignment="1">
      <alignment vertical="top" wrapText="1" readingOrder="1"/>
    </xf>
    <xf numFmtId="0" fontId="55" fillId="0" borderId="0" xfId="19" applyFont="1" applyAlignment="1">
      <alignment vertical="top" wrapText="1" readingOrder="1"/>
    </xf>
    <xf numFmtId="37" fontId="58" fillId="0" borderId="0" xfId="19" applyNumberFormat="1" applyFont="1" applyAlignment="1">
      <alignment horizontal="right" vertical="top"/>
    </xf>
    <xf numFmtId="14" fontId="53" fillId="0" borderId="0" xfId="19" applyNumberFormat="1">
      <alignment vertical="top"/>
    </xf>
    <xf numFmtId="0" fontId="53" fillId="0" borderId="0" xfId="19" applyAlignment="1">
      <alignment horizontal="center" vertical="center" wrapText="1"/>
    </xf>
    <xf numFmtId="0" fontId="60" fillId="0" borderId="0" xfId="19" applyFont="1" applyAlignment="1">
      <alignment horizontal="center" vertical="center" wrapText="1"/>
    </xf>
    <xf numFmtId="3" fontId="53" fillId="0" borderId="0" xfId="19" applyNumberFormat="1">
      <alignment vertical="top"/>
    </xf>
    <xf numFmtId="37" fontId="53" fillId="0" borderId="0" xfId="19" applyNumberFormat="1">
      <alignment vertical="top"/>
    </xf>
    <xf numFmtId="0" fontId="50" fillId="0" borderId="0" xfId="0" applyFont="1" applyAlignment="1" applyProtection="1">
      <alignment wrapText="1"/>
      <protection locked="0"/>
    </xf>
    <xf numFmtId="0" fontId="61" fillId="0" borderId="0" xfId="0" applyFont="1" applyAlignment="1">
      <alignment wrapText="1"/>
    </xf>
    <xf numFmtId="0" fontId="47" fillId="0" borderId="0" xfId="0" applyFont="1" applyAlignment="1">
      <alignment wrapText="1"/>
    </xf>
    <xf numFmtId="4" fontId="65" fillId="0" borderId="13" xfId="15" applyNumberFormat="1" applyFont="1" applyBorder="1" applyAlignment="1">
      <alignment horizontal="center" vertical="center" wrapText="1"/>
    </xf>
    <xf numFmtId="0" fontId="65" fillId="0" borderId="0" xfId="15" applyFont="1" applyAlignment="1">
      <alignment vertical="center" wrapText="1"/>
    </xf>
    <xf numFmtId="0" fontId="64" fillId="0" borderId="0" xfId="15" applyFont="1" applyAlignment="1">
      <alignment vertical="center"/>
    </xf>
    <xf numFmtId="0" fontId="71" fillId="0" borderId="0" xfId="15" applyFont="1" applyAlignment="1">
      <alignment vertical="center"/>
    </xf>
    <xf numFmtId="0" fontId="71" fillId="0" borderId="0" xfId="15" applyFont="1" applyAlignment="1">
      <alignment horizontal="center" vertical="center"/>
    </xf>
    <xf numFmtId="0" fontId="63" fillId="0" borderId="0" xfId="15" applyFont="1" applyAlignment="1">
      <alignment vertical="center"/>
    </xf>
    <xf numFmtId="4" fontId="63" fillId="0" borderId="27" xfId="15" applyNumberFormat="1" applyFont="1" applyBorder="1" applyAlignment="1">
      <alignment horizontal="center" vertical="center" wrapText="1"/>
    </xf>
    <xf numFmtId="4" fontId="65" fillId="0" borderId="19" xfId="15" applyNumberFormat="1" applyFont="1" applyBorder="1" applyAlignment="1">
      <alignment horizontal="center" vertical="center" wrapText="1"/>
    </xf>
    <xf numFmtId="0" fontId="65" fillId="0" borderId="0" xfId="15" applyFont="1" applyAlignment="1">
      <alignment horizontal="center" vertical="center"/>
    </xf>
    <xf numFmtId="0" fontId="65" fillId="0" borderId="0" xfId="15" applyFont="1" applyAlignment="1">
      <alignment vertical="center"/>
    </xf>
    <xf numFmtId="2" fontId="62" fillId="0" borderId="0" xfId="15" applyNumberFormat="1" applyFont="1" applyAlignment="1">
      <alignment vertical="center"/>
    </xf>
    <xf numFmtId="0" fontId="49" fillId="0" borderId="0" xfId="15" applyFont="1"/>
    <xf numFmtId="0" fontId="8" fillId="0" borderId="0" xfId="15" applyFont="1"/>
    <xf numFmtId="3" fontId="14" fillId="0" borderId="0" xfId="15" applyNumberFormat="1" applyFont="1" applyAlignment="1">
      <alignment horizontal="center" vertical="center"/>
    </xf>
    <xf numFmtId="3" fontId="13" fillId="0" borderId="0" xfId="15" applyNumberFormat="1" applyFont="1" applyAlignment="1">
      <alignment vertical="center"/>
    </xf>
    <xf numFmtId="3" fontId="13" fillId="0" borderId="0" xfId="15" applyNumberFormat="1" applyFont="1" applyAlignment="1">
      <alignment horizontal="center" vertical="center"/>
    </xf>
    <xf numFmtId="3" fontId="63" fillId="0" borderId="2" xfId="15" applyNumberFormat="1" applyFont="1" applyBorder="1" applyAlignment="1">
      <alignment horizontal="center" vertical="center"/>
    </xf>
    <xf numFmtId="3" fontId="71" fillId="0" borderId="29" xfId="15" applyNumberFormat="1" applyFont="1" applyBorder="1" applyAlignment="1">
      <alignment horizontal="center" vertical="center"/>
    </xf>
    <xf numFmtId="2" fontId="32" fillId="0" borderId="0" xfId="15" applyNumberFormat="1" applyFont="1" applyAlignment="1">
      <alignment horizontal="center" vertical="center"/>
    </xf>
    <xf numFmtId="2" fontId="36" fillId="0" borderId="0" xfId="15" applyNumberFormat="1" applyFont="1" applyAlignment="1">
      <alignment horizontal="center" vertical="center"/>
    </xf>
    <xf numFmtId="0" fontId="35" fillId="0" borderId="0" xfId="15" applyFont="1"/>
    <xf numFmtId="0" fontId="65" fillId="0" borderId="11" xfId="15" applyFont="1" applyBorder="1" applyAlignment="1">
      <alignment horizontal="center" vertical="center"/>
    </xf>
    <xf numFmtId="1" fontId="65" fillId="0" borderId="2" xfId="16" applyNumberFormat="1" applyFont="1" applyBorder="1" applyAlignment="1">
      <alignment vertical="center" wrapText="1"/>
    </xf>
    <xf numFmtId="0" fontId="66" fillId="0" borderId="2" xfId="15" applyFont="1" applyBorder="1" applyAlignment="1">
      <alignment horizontal="center" vertical="center"/>
    </xf>
    <xf numFmtId="4" fontId="65" fillId="0" borderId="2" xfId="15" applyNumberFormat="1" applyFont="1" applyBorder="1" applyAlignment="1">
      <alignment horizontal="center" vertical="center"/>
    </xf>
    <xf numFmtId="3" fontId="63" fillId="0" borderId="2" xfId="16" applyNumberFormat="1" applyFont="1" applyBorder="1" applyAlignment="1" applyProtection="1">
      <alignment horizontal="center" vertical="center"/>
      <protection locked="0"/>
    </xf>
    <xf numFmtId="3" fontId="63" fillId="0" borderId="17" xfId="15" applyNumberFormat="1" applyFont="1" applyBorder="1" applyAlignment="1">
      <alignment horizontal="center" vertical="center"/>
    </xf>
    <xf numFmtId="0" fontId="73" fillId="0" borderId="0" xfId="15" applyFont="1" applyAlignment="1">
      <alignment horizontal="center" vertical="center"/>
    </xf>
    <xf numFmtId="14" fontId="73" fillId="0" borderId="22" xfId="15" applyNumberFormat="1" applyFont="1" applyBorder="1" applyAlignment="1">
      <alignment horizontal="center" vertical="center"/>
    </xf>
    <xf numFmtId="14" fontId="73" fillId="0" borderId="23" xfId="15" applyNumberFormat="1" applyFont="1" applyBorder="1" applyAlignment="1">
      <alignment horizontal="center" vertical="center"/>
    </xf>
    <xf numFmtId="14" fontId="73" fillId="0" borderId="24" xfId="15" applyNumberFormat="1" applyFont="1" applyBorder="1" applyAlignment="1">
      <alignment horizontal="center" vertical="center"/>
    </xf>
    <xf numFmtId="14" fontId="73" fillId="0" borderId="4" xfId="15" applyNumberFormat="1" applyFont="1" applyBorder="1" applyAlignment="1">
      <alignment horizontal="center" vertical="center"/>
    </xf>
    <xf numFmtId="14" fontId="73" fillId="0" borderId="17" xfId="15" applyNumberFormat="1" applyFont="1" applyBorder="1" applyAlignment="1">
      <alignment horizontal="center" vertical="center"/>
    </xf>
    <xf numFmtId="14" fontId="73" fillId="0" borderId="25" xfId="15" applyNumberFormat="1" applyFont="1" applyBorder="1" applyAlignment="1">
      <alignment horizontal="center" vertical="center"/>
    </xf>
    <xf numFmtId="14" fontId="73" fillId="0" borderId="18" xfId="15" applyNumberFormat="1" applyFont="1" applyBorder="1" applyAlignment="1">
      <alignment horizontal="center" vertical="center"/>
    </xf>
    <xf numFmtId="14" fontId="73" fillId="0" borderId="26" xfId="15" applyNumberFormat="1" applyFont="1" applyBorder="1" applyAlignment="1">
      <alignment horizontal="center" vertical="center"/>
    </xf>
    <xf numFmtId="3" fontId="72" fillId="0" borderId="43" xfId="3" applyNumberFormat="1" applyFont="1" applyBorder="1" applyAlignment="1" applyProtection="1">
      <alignment horizontal="center" vertical="center"/>
    </xf>
    <xf numFmtId="0" fontId="67" fillId="0" borderId="2" xfId="15" applyFont="1" applyBorder="1" applyAlignment="1">
      <alignment horizontal="center" vertical="center"/>
    </xf>
    <xf numFmtId="0" fontId="69" fillId="0" borderId="2" xfId="15" applyFont="1" applyBorder="1" applyAlignment="1">
      <alignment horizontal="center" vertical="center"/>
    </xf>
    <xf numFmtId="0" fontId="70" fillId="0" borderId="2" xfId="15" applyFont="1" applyBorder="1" applyAlignment="1">
      <alignment horizontal="center" vertical="center"/>
    </xf>
    <xf numFmtId="3" fontId="76" fillId="0" borderId="0" xfId="15" applyNumberFormat="1" applyFont="1" applyAlignment="1">
      <alignment horizontal="center" vertical="center"/>
    </xf>
    <xf numFmtId="3" fontId="7" fillId="0" borderId="0" xfId="15" applyNumberFormat="1" applyFont="1" applyAlignment="1">
      <alignment horizontal="center" vertical="center" wrapText="1"/>
    </xf>
    <xf numFmtId="0" fontId="66" fillId="0" borderId="31" xfId="15" applyFont="1" applyBorder="1" applyAlignment="1">
      <alignment horizontal="center" vertical="center"/>
    </xf>
    <xf numFmtId="0" fontId="67" fillId="0" borderId="41" xfId="15" applyFont="1" applyBorder="1" applyAlignment="1">
      <alignment horizontal="center" vertical="center"/>
    </xf>
    <xf numFmtId="0" fontId="69" fillId="0" borderId="41" xfId="15" applyFont="1" applyBorder="1" applyAlignment="1">
      <alignment horizontal="center" vertical="center"/>
    </xf>
    <xf numFmtId="0" fontId="70" fillId="0" borderId="41" xfId="15" applyFont="1" applyBorder="1" applyAlignment="1">
      <alignment horizontal="center" vertical="center"/>
    </xf>
    <xf numFmtId="0" fontId="68" fillId="0" borderId="42" xfId="15" applyFont="1" applyBorder="1" applyAlignment="1">
      <alignment horizontal="center" vertical="center"/>
    </xf>
    <xf numFmtId="3" fontId="63" fillId="0" borderId="30" xfId="15" applyNumberFormat="1" applyFont="1" applyBorder="1" applyAlignment="1">
      <alignment horizontal="center" vertical="center"/>
    </xf>
    <xf numFmtId="3" fontId="63" fillId="0" borderId="21" xfId="15" applyNumberFormat="1" applyFont="1" applyBorder="1" applyAlignment="1">
      <alignment horizontal="center" vertical="center"/>
    </xf>
    <xf numFmtId="3" fontId="63" fillId="0" borderId="20" xfId="15" applyNumberFormat="1" applyFont="1" applyBorder="1" applyAlignment="1">
      <alignment horizontal="center" vertical="center"/>
    </xf>
    <xf numFmtId="4" fontId="72" fillId="6" borderId="19" xfId="15" applyNumberFormat="1" applyFont="1" applyFill="1" applyBorder="1" applyAlignment="1">
      <alignment horizontal="center" vertical="center" wrapText="1"/>
    </xf>
    <xf numFmtId="172" fontId="80" fillId="5" borderId="13" xfId="15" applyNumberFormat="1" applyFont="1" applyFill="1" applyBorder="1" applyAlignment="1" applyProtection="1">
      <alignment horizontal="center" vertical="center"/>
      <protection locked="0"/>
    </xf>
    <xf numFmtId="172" fontId="80" fillId="5" borderId="19" xfId="15" applyNumberFormat="1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 wrapText="1"/>
    </xf>
    <xf numFmtId="3" fontId="7" fillId="3" borderId="47" xfId="0" applyNumberFormat="1" applyFont="1" applyFill="1" applyBorder="1" applyAlignment="1">
      <alignment horizontal="center" vertical="center" wrapText="1"/>
    </xf>
    <xf numFmtId="3" fontId="12" fillId="0" borderId="47" xfId="0" applyNumberFormat="1" applyFont="1" applyBorder="1" applyAlignment="1">
      <alignment horizontal="center" vertical="center" wrapText="1"/>
    </xf>
    <xf numFmtId="0" fontId="28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170" fontId="81" fillId="0" borderId="0" xfId="0" applyNumberFormat="1" applyFont="1" applyAlignment="1">
      <alignment horizontal="center" vertical="center"/>
    </xf>
    <xf numFmtId="0" fontId="39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3" fontId="81" fillId="0" borderId="0" xfId="0" applyNumberFormat="1" applyFont="1" applyAlignment="1">
      <alignment vertical="center"/>
    </xf>
    <xf numFmtId="0" fontId="81" fillId="0" borderId="0" xfId="0" applyFont="1" applyAlignment="1">
      <alignment vertical="center"/>
    </xf>
    <xf numFmtId="170" fontId="81" fillId="0" borderId="0" xfId="0" applyNumberFormat="1" applyFont="1" applyAlignment="1">
      <alignment vertical="center"/>
    </xf>
    <xf numFmtId="4" fontId="81" fillId="0" borderId="0" xfId="0" applyNumberFormat="1" applyFont="1" applyAlignment="1">
      <alignment vertical="center"/>
    </xf>
    <xf numFmtId="0" fontId="40" fillId="0" borderId="3" xfId="0" applyFont="1" applyBorder="1" applyAlignment="1">
      <alignment horizontal="left" vertical="center"/>
    </xf>
    <xf numFmtId="0" fontId="65" fillId="0" borderId="0" xfId="0" applyFont="1" applyAlignment="1">
      <alignment horizontal="right" vertical="center"/>
    </xf>
    <xf numFmtId="0" fontId="83" fillId="0" borderId="0" xfId="0" applyFont="1" applyAlignment="1">
      <alignment horizontal="right" vertical="center"/>
    </xf>
    <xf numFmtId="3" fontId="65" fillId="0" borderId="0" xfId="0" applyNumberFormat="1" applyFont="1" applyAlignment="1">
      <alignment horizontal="center" vertical="center"/>
    </xf>
    <xf numFmtId="170" fontId="65" fillId="0" borderId="0" xfId="0" applyNumberFormat="1" applyFont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87" fillId="0" borderId="0" xfId="0" applyFont="1" applyAlignment="1">
      <alignment horizontal="left" vertical="center"/>
    </xf>
    <xf numFmtId="0" fontId="88" fillId="0" borderId="0" xfId="0" applyFont="1" applyAlignment="1">
      <alignment horizontal="right"/>
    </xf>
    <xf numFmtId="0" fontId="89" fillId="0" borderId="0" xfId="0" applyFont="1" applyAlignment="1">
      <alignment vertical="center"/>
    </xf>
    <xf numFmtId="3" fontId="76" fillId="0" borderId="0" xfId="0" applyNumberFormat="1" applyFont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171" fontId="42" fillId="0" borderId="0" xfId="3" applyNumberFormat="1" applyFont="1" applyBorder="1" applyAlignment="1" applyProtection="1">
      <alignment horizontal="center" vertical="center"/>
    </xf>
    <xf numFmtId="0" fontId="91" fillId="7" borderId="8" xfId="0" applyFont="1" applyFill="1" applyBorder="1" applyAlignment="1" applyProtection="1">
      <alignment horizontal="center" vertical="center"/>
      <protection locked="0"/>
    </xf>
    <xf numFmtId="0" fontId="90" fillId="7" borderId="8" xfId="0" applyFont="1" applyFill="1" applyBorder="1" applyAlignment="1">
      <alignment horizontal="center" vertical="center"/>
    </xf>
    <xf numFmtId="2" fontId="90" fillId="7" borderId="8" xfId="0" applyNumberFormat="1" applyFont="1" applyFill="1" applyBorder="1" applyAlignment="1">
      <alignment horizontal="center" vertical="center"/>
    </xf>
    <xf numFmtId="0" fontId="90" fillId="7" borderId="8" xfId="0" applyFont="1" applyFill="1" applyBorder="1" applyAlignment="1" applyProtection="1">
      <alignment horizontal="center" vertical="center"/>
      <protection locked="0"/>
    </xf>
    <xf numFmtId="3" fontId="90" fillId="7" borderId="8" xfId="0" applyNumberFormat="1" applyFont="1" applyFill="1" applyBorder="1" applyAlignment="1">
      <alignment horizontal="center" vertical="center"/>
    </xf>
    <xf numFmtId="4" fontId="90" fillId="7" borderId="8" xfId="0" applyNumberFormat="1" applyFont="1" applyFill="1" applyBorder="1" applyAlignment="1">
      <alignment horizontal="center" vertical="center"/>
    </xf>
    <xf numFmtId="0" fontId="90" fillId="7" borderId="9" xfId="0" applyFont="1" applyFill="1" applyBorder="1" applyAlignment="1">
      <alignment horizontal="center" vertical="center"/>
    </xf>
    <xf numFmtId="0" fontId="92" fillId="7" borderId="7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95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2" fontId="95" fillId="0" borderId="0" xfId="0" applyNumberFormat="1" applyFont="1" applyAlignment="1">
      <alignment vertical="center"/>
    </xf>
    <xf numFmtId="0" fontId="97" fillId="0" borderId="46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0" fontId="30" fillId="4" borderId="0" xfId="0" applyNumberFormat="1" applyFont="1" applyFill="1" applyAlignment="1">
      <alignment horizontal="center" vertical="center"/>
    </xf>
    <xf numFmtId="0" fontId="91" fillId="7" borderId="8" xfId="0" applyFont="1" applyFill="1" applyBorder="1" applyAlignment="1">
      <alignment horizontal="center" vertical="center"/>
    </xf>
    <xf numFmtId="3" fontId="72" fillId="0" borderId="43" xfId="3" applyNumberFormat="1" applyFont="1" applyBorder="1" applyAlignment="1" applyProtection="1">
      <alignment horizontal="center" vertical="center"/>
      <protection locked="0"/>
    </xf>
    <xf numFmtId="0" fontId="94" fillId="0" borderId="0" xfId="0" applyFont="1" applyAlignment="1">
      <alignment vertical="center" wrapText="1"/>
    </xf>
    <xf numFmtId="0" fontId="95" fillId="0" borderId="0" xfId="0" applyFont="1" applyAlignment="1">
      <alignment vertical="center" wrapText="1"/>
    </xf>
    <xf numFmtId="0" fontId="96" fillId="0" borderId="0" xfId="0" applyFont="1" applyAlignment="1">
      <alignment vertical="center" wrapText="1"/>
    </xf>
    <xf numFmtId="0" fontId="83" fillId="0" borderId="0" xfId="0" applyFont="1" applyAlignment="1">
      <alignment vertical="center"/>
    </xf>
    <xf numFmtId="170" fontId="65" fillId="0" borderId="0" xfId="0" applyNumberFormat="1" applyFont="1" applyAlignment="1">
      <alignment vertical="center"/>
    </xf>
    <xf numFmtId="3" fontId="65" fillId="0" borderId="0" xfId="0" applyNumberFormat="1" applyFont="1" applyAlignment="1">
      <alignment vertical="center"/>
    </xf>
    <xf numFmtId="0" fontId="98" fillId="0" borderId="0" xfId="0" applyFont="1" applyAlignment="1" applyProtection="1">
      <alignment horizontal="left" vertical="center"/>
      <protection locked="0"/>
    </xf>
    <xf numFmtId="167" fontId="98" fillId="0" borderId="0" xfId="0" applyNumberFormat="1" applyFont="1" applyAlignment="1" applyProtection="1">
      <alignment horizontal="center" vertical="center"/>
      <protection locked="0"/>
    </xf>
    <xf numFmtId="167" fontId="65" fillId="0" borderId="0" xfId="0" applyNumberFormat="1" applyFont="1" applyAlignment="1" applyProtection="1">
      <alignment horizontal="center" vertical="center" wrapText="1"/>
      <protection locked="0"/>
    </xf>
    <xf numFmtId="0" fontId="99" fillId="0" borderId="2" xfId="15" applyFont="1" applyBorder="1" applyAlignment="1">
      <alignment horizontal="center" vertical="center"/>
    </xf>
    <xf numFmtId="0" fontId="11" fillId="0" borderId="45" xfId="0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65" fillId="0" borderId="0" xfId="0" applyFont="1" applyAlignment="1">
      <alignment vertical="center"/>
    </xf>
    <xf numFmtId="0" fontId="100" fillId="0" borderId="0" xfId="0" applyFont="1" applyAlignment="1">
      <alignment horizontal="right" vertical="center"/>
    </xf>
    <xf numFmtId="0" fontId="90" fillId="7" borderId="1" xfId="0" applyFont="1" applyFill="1" applyBorder="1" applyAlignment="1" applyProtection="1">
      <alignment horizontal="center" vertical="center"/>
      <protection locked="0"/>
    </xf>
    <xf numFmtId="0" fontId="103" fillId="0" borderId="47" xfId="0" applyFont="1" applyBorder="1" applyAlignment="1">
      <alignment horizontal="center" vertical="center" wrapText="1"/>
    </xf>
    <xf numFmtId="12" fontId="48" fillId="0" borderId="0" xfId="0" applyNumberFormat="1" applyFont="1" applyAlignment="1">
      <alignment vertical="center"/>
    </xf>
    <xf numFmtId="12" fontId="7" fillId="0" borderId="0" xfId="0" applyNumberFormat="1" applyFont="1" applyAlignment="1">
      <alignment vertical="center"/>
    </xf>
    <xf numFmtId="12" fontId="81" fillId="0" borderId="0" xfId="0" applyNumberFormat="1" applyFont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0" fillId="7" borderId="8" xfId="0" applyNumberFormat="1" applyFont="1" applyFill="1" applyBorder="1" applyAlignment="1">
      <alignment horizontal="center" vertical="center"/>
    </xf>
    <xf numFmtId="12" fontId="7" fillId="0" borderId="0" xfId="0" applyNumberFormat="1" applyFont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88" fillId="0" borderId="0" xfId="0" applyFont="1" applyAlignment="1">
      <alignment horizontal="right" vertical="center"/>
    </xf>
    <xf numFmtId="0" fontId="105" fillId="0" borderId="3" xfId="0" applyFont="1" applyBorder="1" applyAlignment="1">
      <alignment vertical="top" wrapText="1"/>
    </xf>
    <xf numFmtId="0" fontId="69" fillId="0" borderId="39" xfId="0" applyFont="1" applyBorder="1" applyAlignment="1" applyProtection="1">
      <alignment horizontal="center" vertical="center"/>
      <protection locked="0"/>
    </xf>
    <xf numFmtId="0" fontId="108" fillId="0" borderId="0" xfId="8" applyFont="1" applyBorder="1" applyAlignment="1" applyProtection="1">
      <alignment horizontal="center" vertical="center" wrapText="1"/>
      <protection locked="0"/>
    </xf>
    <xf numFmtId="0" fontId="108" fillId="0" borderId="39" xfId="8" applyFont="1" applyBorder="1" applyAlignment="1" applyProtection="1">
      <alignment horizontal="center" vertical="center" wrapText="1"/>
      <protection locked="0"/>
    </xf>
    <xf numFmtId="0" fontId="63" fillId="0" borderId="0" xfId="0" applyFont="1" applyAlignment="1">
      <alignment vertical="center"/>
    </xf>
    <xf numFmtId="0" fontId="65" fillId="0" borderId="38" xfId="0" applyFont="1" applyBorder="1" applyAlignment="1">
      <alignment horizontal="center" vertical="center"/>
    </xf>
    <xf numFmtId="0" fontId="109" fillId="0" borderId="39" xfId="8" applyFont="1" applyBorder="1" applyAlignment="1" applyProtection="1">
      <alignment horizontal="left" vertical="center" wrapText="1"/>
      <protection locked="0"/>
    </xf>
    <xf numFmtId="0" fontId="65" fillId="0" borderId="39" xfId="0" applyFont="1" applyBorder="1" applyAlignment="1" applyProtection="1">
      <alignment horizontal="center" vertical="center"/>
      <protection locked="0"/>
    </xf>
    <xf numFmtId="2" fontId="65" fillId="0" borderId="39" xfId="0" applyNumberFormat="1" applyFont="1" applyBorder="1" applyAlignment="1">
      <alignment horizontal="center" vertical="center"/>
    </xf>
    <xf numFmtId="3" fontId="65" fillId="0" borderId="39" xfId="0" applyNumberFormat="1" applyFont="1" applyBorder="1" applyAlignment="1" applyProtection="1">
      <alignment horizontal="center" vertical="center"/>
      <protection locked="0"/>
    </xf>
    <xf numFmtId="3" fontId="65" fillId="0" borderId="39" xfId="0" applyNumberFormat="1" applyFont="1" applyBorder="1" applyAlignment="1">
      <alignment horizontal="center" vertical="center" wrapText="1"/>
    </xf>
    <xf numFmtId="3" fontId="72" fillId="0" borderId="39" xfId="0" applyNumberFormat="1" applyFont="1" applyBorder="1" applyAlignment="1">
      <alignment horizontal="center" vertical="center"/>
    </xf>
    <xf numFmtId="4" fontId="65" fillId="0" borderId="39" xfId="2" applyNumberFormat="1" applyFont="1" applyBorder="1" applyAlignment="1" applyProtection="1">
      <alignment horizontal="center" vertical="center"/>
    </xf>
    <xf numFmtId="166" fontId="65" fillId="0" borderId="39" xfId="0" applyNumberFormat="1" applyFont="1" applyBorder="1" applyAlignment="1">
      <alignment horizontal="center" vertical="center"/>
    </xf>
    <xf numFmtId="44" fontId="65" fillId="0" borderId="40" xfId="3" applyFont="1" applyBorder="1" applyAlignment="1" applyProtection="1">
      <alignment horizontal="center" vertical="center"/>
    </xf>
    <xf numFmtId="2" fontId="65" fillId="0" borderId="0" xfId="0" applyNumberFormat="1" applyFont="1" applyAlignment="1">
      <alignment vertical="center" wrapText="1"/>
    </xf>
    <xf numFmtId="0" fontId="108" fillId="0" borderId="61" xfId="8" applyFont="1" applyBorder="1" applyAlignment="1" applyProtection="1">
      <alignment horizontal="center" vertical="center"/>
      <protection locked="0"/>
    </xf>
    <xf numFmtId="0" fontId="65" fillId="0" borderId="39" xfId="8" applyFont="1" applyBorder="1" applyAlignment="1" applyProtection="1">
      <alignment horizontal="left" vertical="center" wrapText="1"/>
      <protection locked="0"/>
    </xf>
    <xf numFmtId="0" fontId="66" fillId="0" borderId="58" xfId="8" applyFont="1" applyFill="1" applyBorder="1" applyAlignment="1" applyProtection="1">
      <alignment horizontal="center" vertical="center" wrapText="1"/>
      <protection locked="0"/>
    </xf>
    <xf numFmtId="0" fontId="108" fillId="0" borderId="39" xfId="8" applyFont="1" applyFill="1" applyBorder="1" applyAlignment="1" applyProtection="1">
      <alignment vertical="center" wrapText="1"/>
      <protection locked="0"/>
    </xf>
    <xf numFmtId="0" fontId="108" fillId="0" borderId="39" xfId="8" applyFont="1" applyBorder="1" applyAlignment="1" applyProtection="1">
      <alignment horizontal="center" vertical="center"/>
      <protection locked="0"/>
    </xf>
    <xf numFmtId="0" fontId="108" fillId="0" borderId="39" xfId="8" applyFont="1" applyFill="1" applyBorder="1" applyAlignment="1" applyProtection="1">
      <alignment horizontal="center" vertical="center" wrapText="1"/>
      <protection locked="0"/>
    </xf>
    <xf numFmtId="0" fontId="108" fillId="0" borderId="59" xfId="8" applyFont="1" applyBorder="1" applyAlignment="1" applyProtection="1">
      <alignment vertical="center" wrapText="1"/>
      <protection locked="0"/>
    </xf>
    <xf numFmtId="0" fontId="109" fillId="0" borderId="0" xfId="8" applyFont="1" applyFill="1" applyAlignment="1" applyProtection="1">
      <alignment vertical="center"/>
    </xf>
    <xf numFmtId="0" fontId="108" fillId="0" borderId="61" xfId="8" applyFont="1" applyBorder="1" applyAlignment="1" applyProtection="1">
      <alignment horizontal="center" vertical="center" wrapText="1"/>
      <protection locked="0"/>
    </xf>
    <xf numFmtId="0" fontId="109" fillId="0" borderId="0" xfId="8" applyFont="1" applyAlignment="1" applyProtection="1">
      <alignment vertical="center"/>
    </xf>
    <xf numFmtId="0" fontId="65" fillId="0" borderId="16" xfId="0" applyFont="1" applyBorder="1" applyAlignment="1">
      <alignment horizontal="center" vertical="center"/>
    </xf>
    <xf numFmtId="0" fontId="65" fillId="0" borderId="60" xfId="0" applyFont="1" applyBorder="1" applyAlignment="1">
      <alignment vertical="center"/>
    </xf>
    <xf numFmtId="0" fontId="108" fillId="0" borderId="39" xfId="8" applyFont="1" applyBorder="1" applyAlignment="1" applyProtection="1">
      <alignment vertical="center" wrapText="1"/>
      <protection locked="0"/>
    </xf>
    <xf numFmtId="0" fontId="65" fillId="0" borderId="52" xfId="0" applyFont="1" applyBorder="1" applyAlignment="1">
      <alignment horizontal="center" vertical="center"/>
    </xf>
    <xf numFmtId="0" fontId="109" fillId="0" borderId="53" xfId="8" applyFont="1" applyBorder="1" applyAlignment="1" applyProtection="1">
      <alignment horizontal="left" vertical="center" wrapText="1"/>
      <protection locked="0"/>
    </xf>
    <xf numFmtId="0" fontId="65" fillId="0" borderId="53" xfId="0" applyFont="1" applyBorder="1" applyAlignment="1" applyProtection="1">
      <alignment horizontal="center" vertical="center"/>
      <protection locked="0"/>
    </xf>
    <xf numFmtId="2" fontId="65" fillId="0" borderId="53" xfId="0" applyNumberFormat="1" applyFont="1" applyBorder="1" applyAlignment="1">
      <alignment horizontal="center" vertical="center"/>
    </xf>
    <xf numFmtId="3" fontId="65" fillId="0" borderId="53" xfId="0" applyNumberFormat="1" applyFont="1" applyBorder="1" applyAlignment="1" applyProtection="1">
      <alignment horizontal="center" vertical="center"/>
      <protection locked="0"/>
    </xf>
    <xf numFmtId="3" fontId="65" fillId="0" borderId="53" xfId="0" applyNumberFormat="1" applyFont="1" applyBorder="1" applyAlignment="1">
      <alignment horizontal="center" vertical="center" wrapText="1"/>
    </xf>
    <xf numFmtId="3" fontId="72" fillId="0" borderId="53" xfId="0" applyNumberFormat="1" applyFont="1" applyBorder="1" applyAlignment="1">
      <alignment horizontal="center" vertical="center"/>
    </xf>
    <xf numFmtId="4" fontId="65" fillId="0" borderId="53" xfId="2" applyNumberFormat="1" applyFont="1" applyBorder="1" applyAlignment="1" applyProtection="1">
      <alignment horizontal="center" vertical="center"/>
    </xf>
    <xf numFmtId="166" fontId="65" fillId="0" borderId="53" xfId="0" applyNumberFormat="1" applyFont="1" applyBorder="1" applyAlignment="1">
      <alignment horizontal="center" vertical="center"/>
    </xf>
    <xf numFmtId="44" fontId="65" fillId="0" borderId="54" xfId="3" applyFont="1" applyBorder="1" applyAlignment="1" applyProtection="1">
      <alignment horizontal="center" vertical="center"/>
    </xf>
    <xf numFmtId="2" fontId="65" fillId="0" borderId="0" xfId="0" applyNumberFormat="1" applyFont="1" applyAlignment="1">
      <alignment vertical="center"/>
    </xf>
    <xf numFmtId="0" fontId="109" fillId="0" borderId="0" xfId="8" applyFont="1" applyFill="1" applyAlignment="1" applyProtection="1">
      <alignment horizontal="left" vertical="center"/>
      <protection locked="0"/>
    </xf>
    <xf numFmtId="0" fontId="108" fillId="0" borderId="60" xfId="8" applyFont="1" applyBorder="1" applyAlignment="1" applyProtection="1">
      <alignment horizontal="center" vertical="center"/>
      <protection locked="0"/>
    </xf>
    <xf numFmtId="0" fontId="65" fillId="0" borderId="49" xfId="0" applyFont="1" applyBorder="1" applyAlignment="1">
      <alignment horizontal="center" vertical="center"/>
    </xf>
    <xf numFmtId="0" fontId="109" fillId="0" borderId="50" xfId="8" applyFont="1" applyBorder="1" applyAlignment="1" applyProtection="1">
      <alignment horizontal="left" vertical="center" wrapText="1"/>
      <protection locked="0"/>
    </xf>
    <xf numFmtId="0" fontId="65" fillId="0" borderId="50" xfId="0" applyFont="1" applyBorder="1" applyAlignment="1" applyProtection="1">
      <alignment horizontal="center" vertical="center"/>
      <protection locked="0"/>
    </xf>
    <xf numFmtId="0" fontId="108" fillId="0" borderId="50" xfId="8" applyFont="1" applyBorder="1" applyAlignment="1" applyProtection="1">
      <alignment horizontal="center" vertical="center" wrapText="1"/>
      <protection locked="0"/>
    </xf>
    <xf numFmtId="2" fontId="65" fillId="0" borderId="50" xfId="0" applyNumberFormat="1" applyFont="1" applyBorder="1" applyAlignment="1">
      <alignment horizontal="center" vertical="center"/>
    </xf>
    <xf numFmtId="3" fontId="65" fillId="0" borderId="50" xfId="0" applyNumberFormat="1" applyFont="1" applyBorder="1" applyAlignment="1" applyProtection="1">
      <alignment horizontal="center" vertical="center"/>
      <protection locked="0"/>
    </xf>
    <xf numFmtId="3" fontId="65" fillId="0" borderId="50" xfId="0" applyNumberFormat="1" applyFont="1" applyBorder="1" applyAlignment="1">
      <alignment horizontal="center" vertical="center" wrapText="1"/>
    </xf>
    <xf numFmtId="3" fontId="72" fillId="0" borderId="50" xfId="0" applyNumberFormat="1" applyFont="1" applyBorder="1" applyAlignment="1">
      <alignment horizontal="center" vertical="center"/>
    </xf>
    <xf numFmtId="4" fontId="65" fillId="0" borderId="50" xfId="2" applyNumberFormat="1" applyFont="1" applyBorder="1" applyAlignment="1" applyProtection="1">
      <alignment horizontal="center" vertical="center"/>
    </xf>
    <xf numFmtId="166" fontId="65" fillId="0" borderId="50" xfId="0" applyNumberFormat="1" applyFont="1" applyBorder="1" applyAlignment="1">
      <alignment horizontal="center" vertical="center"/>
    </xf>
    <xf numFmtId="44" fontId="65" fillId="0" borderId="51" xfId="3" applyFont="1" applyBorder="1" applyAlignment="1" applyProtection="1">
      <alignment horizontal="center" vertical="center"/>
    </xf>
    <xf numFmtId="0" fontId="65" fillId="2" borderId="38" xfId="0" applyFont="1" applyFill="1" applyBorder="1" applyAlignment="1">
      <alignment horizontal="center" vertical="center"/>
    </xf>
    <xf numFmtId="44" fontId="65" fillId="0" borderId="40" xfId="3" applyFont="1" applyBorder="1" applyAlignment="1">
      <alignment horizontal="center" vertical="center"/>
    </xf>
    <xf numFmtId="0" fontId="65" fillId="2" borderId="49" xfId="0" applyFont="1" applyFill="1" applyBorder="1" applyAlignment="1">
      <alignment horizontal="center" vertical="center"/>
    </xf>
    <xf numFmtId="2" fontId="65" fillId="0" borderId="61" xfId="0" applyNumberFormat="1" applyFont="1" applyBorder="1" applyAlignment="1">
      <alignment horizontal="center" vertical="center"/>
    </xf>
    <xf numFmtId="44" fontId="65" fillId="0" borderId="51" xfId="3" applyFont="1" applyBorder="1" applyAlignment="1">
      <alignment horizontal="center" vertical="center"/>
    </xf>
    <xf numFmtId="0" fontId="63" fillId="0" borderId="0" xfId="0" applyFont="1" applyAlignment="1">
      <alignment vertical="center" wrapText="1"/>
    </xf>
    <xf numFmtId="0" fontId="63" fillId="0" borderId="10" xfId="0" applyFont="1" applyBorder="1" applyAlignment="1">
      <alignment vertical="center" wrapText="1"/>
    </xf>
    <xf numFmtId="0" fontId="109" fillId="0" borderId="39" xfId="8" applyFont="1" applyBorder="1" applyAlignment="1" applyProtection="1">
      <alignment horizontal="left" vertical="center" wrapText="1"/>
    </xf>
    <xf numFmtId="12" fontId="65" fillId="0" borderId="39" xfId="0" applyNumberFormat="1" applyFont="1" applyBorder="1" applyAlignment="1">
      <alignment horizontal="center" vertical="center"/>
    </xf>
    <xf numFmtId="2" fontId="101" fillId="0" borderId="0" xfId="0" applyNumberFormat="1" applyFont="1" applyAlignment="1">
      <alignment vertical="center"/>
    </xf>
    <xf numFmtId="0" fontId="108" fillId="0" borderId="58" xfId="8" applyFont="1" applyBorder="1" applyAlignment="1" applyProtection="1">
      <alignment vertical="center" wrapText="1"/>
      <protection locked="0"/>
    </xf>
    <xf numFmtId="0" fontId="108" fillId="0" borderId="60" xfId="8" applyFont="1" applyBorder="1" applyAlignment="1" applyProtection="1">
      <alignment vertical="center" wrapText="1"/>
      <protection locked="0"/>
    </xf>
    <xf numFmtId="0" fontId="65" fillId="0" borderId="39" xfId="8" applyFont="1" applyBorder="1" applyAlignment="1" applyProtection="1">
      <alignment horizontal="left" vertical="center" wrapText="1"/>
    </xf>
    <xf numFmtId="0" fontId="65" fillId="0" borderId="66" xfId="0" applyFont="1" applyBorder="1" applyAlignment="1" applyProtection="1">
      <alignment horizontal="center" vertical="center"/>
      <protection locked="0"/>
    </xf>
    <xf numFmtId="4" fontId="65" fillId="0" borderId="39" xfId="2" applyNumberFormat="1" applyFont="1" applyBorder="1" applyAlignment="1">
      <alignment horizontal="center" vertical="center"/>
    </xf>
    <xf numFmtId="0" fontId="108" fillId="0" borderId="0" xfId="8" applyFont="1" applyFill="1" applyAlignment="1" applyProtection="1">
      <alignment vertical="center"/>
    </xf>
    <xf numFmtId="0" fontId="108" fillId="0" borderId="66" xfId="8" applyFont="1" applyBorder="1" applyAlignment="1" applyProtection="1">
      <alignment vertical="center" wrapText="1"/>
      <protection locked="0"/>
    </xf>
    <xf numFmtId="0" fontId="105" fillId="0" borderId="0" xfId="0" applyFont="1" applyAlignment="1">
      <alignment horizontal="left" vertical="center" indent="1"/>
    </xf>
    <xf numFmtId="0" fontId="65" fillId="0" borderId="39" xfId="0" applyFont="1" applyBorder="1" applyAlignment="1" applyProtection="1">
      <alignment horizontal="center" vertical="center" wrapText="1"/>
      <protection locked="0"/>
    </xf>
    <xf numFmtId="1" fontId="65" fillId="0" borderId="39" xfId="0" applyNumberFormat="1" applyFont="1" applyBorder="1" applyAlignment="1">
      <alignment horizontal="center" vertical="center"/>
    </xf>
    <xf numFmtId="0" fontId="65" fillId="0" borderId="39" xfId="0" applyFont="1" applyBorder="1" applyAlignment="1" applyProtection="1">
      <alignment horizontal="center" vertical="center" shrinkToFit="1"/>
      <protection locked="0"/>
    </xf>
    <xf numFmtId="1" fontId="65" fillId="0" borderId="2" xfId="8" applyNumberFormat="1" applyFont="1" applyBorder="1" applyAlignment="1" applyProtection="1">
      <alignment vertical="center" wrapText="1"/>
    </xf>
    <xf numFmtId="1" fontId="65" fillId="0" borderId="2" xfId="16" applyNumberFormat="1" applyFont="1" applyBorder="1" applyAlignment="1">
      <alignment horizontal="center" vertical="center"/>
    </xf>
    <xf numFmtId="3" fontId="65" fillId="0" borderId="2" xfId="16" applyNumberFormat="1" applyFont="1" applyBorder="1" applyAlignment="1" applyProtection="1">
      <alignment horizontal="center" vertical="center"/>
      <protection locked="0"/>
    </xf>
    <xf numFmtId="3" fontId="72" fillId="0" borderId="29" xfId="15" applyNumberFormat="1" applyFont="1" applyBorder="1" applyAlignment="1">
      <alignment horizontal="center" vertical="center"/>
    </xf>
    <xf numFmtId="3" fontId="65" fillId="0" borderId="2" xfId="15" applyNumberFormat="1" applyFont="1" applyBorder="1" applyAlignment="1">
      <alignment horizontal="center" vertical="center"/>
    </xf>
    <xf numFmtId="3" fontId="65" fillId="0" borderId="17" xfId="15" applyNumberFormat="1" applyFont="1" applyBorder="1" applyAlignment="1">
      <alignment horizontal="center" vertical="center"/>
    </xf>
    <xf numFmtId="2" fontId="35" fillId="0" borderId="0" xfId="15" applyNumberFormat="1" applyFont="1" applyAlignment="1">
      <alignment horizontal="center" vertical="center"/>
    </xf>
    <xf numFmtId="2" fontId="115" fillId="0" borderId="0" xfId="15" applyNumberFormat="1" applyFont="1" applyAlignment="1">
      <alignment horizontal="center" vertical="center"/>
    </xf>
    <xf numFmtId="0" fontId="2" fillId="0" borderId="39" xfId="8" applyBorder="1" applyAlignment="1" applyProtection="1">
      <alignment horizontal="left" vertical="center" wrapText="1"/>
    </xf>
    <xf numFmtId="0" fontId="117" fillId="0" borderId="39" xfId="8" applyFont="1" applyBorder="1" applyAlignment="1" applyProtection="1">
      <alignment horizontal="left" vertical="center" wrapText="1"/>
    </xf>
    <xf numFmtId="0" fontId="118" fillId="0" borderId="0" xfId="0" applyFont="1" applyAlignment="1">
      <alignment horizontal="right" vertical="center"/>
    </xf>
    <xf numFmtId="173" fontId="65" fillId="0" borderId="0" xfId="0" applyNumberFormat="1" applyFont="1" applyAlignment="1">
      <alignment vertical="center"/>
    </xf>
    <xf numFmtId="0" fontId="108" fillId="0" borderId="58" xfId="8" applyFont="1" applyFill="1" applyBorder="1" applyAlignment="1" applyProtection="1">
      <alignment vertical="center" wrapText="1"/>
      <protection locked="0"/>
    </xf>
    <xf numFmtId="0" fontId="119" fillId="0" borderId="0" xfId="0" applyFont="1" applyAlignment="1">
      <alignment horizontal="center" vertical="center"/>
    </xf>
    <xf numFmtId="0" fontId="119" fillId="0" borderId="0" xfId="0" applyFont="1" applyAlignment="1">
      <alignment vertical="center"/>
    </xf>
    <xf numFmtId="0" fontId="104" fillId="0" borderId="0" xfId="0" applyFont="1" applyAlignment="1">
      <alignment horizontal="center" vertical="center"/>
    </xf>
    <xf numFmtId="0" fontId="124" fillId="0" borderId="0" xfId="0" applyFont="1" applyAlignment="1">
      <alignment horizontal="center" vertical="center"/>
    </xf>
    <xf numFmtId="170" fontId="122" fillId="0" borderId="0" xfId="0" applyNumberFormat="1" applyFont="1" applyAlignment="1">
      <alignment horizontal="center" vertical="center"/>
    </xf>
    <xf numFmtId="168" fontId="119" fillId="0" borderId="0" xfId="0" applyNumberFormat="1" applyFont="1" applyAlignment="1">
      <alignment horizontal="center" vertical="center"/>
    </xf>
    <xf numFmtId="3" fontId="119" fillId="0" borderId="0" xfId="0" applyNumberFormat="1" applyFont="1" applyAlignment="1">
      <alignment horizontal="center" vertical="center"/>
    </xf>
    <xf numFmtId="0" fontId="119" fillId="0" borderId="0" xfId="0" applyFont="1" applyAlignment="1">
      <alignment horizontal="center" vertical="center" wrapText="1"/>
    </xf>
    <xf numFmtId="3" fontId="121" fillId="0" borderId="0" xfId="0" applyNumberFormat="1" applyFont="1" applyAlignment="1">
      <alignment horizontal="center" vertical="center"/>
    </xf>
    <xf numFmtId="0" fontId="125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66" fillId="0" borderId="61" xfId="8" applyFont="1" applyFill="1" applyBorder="1" applyAlignment="1" applyProtection="1">
      <alignment horizontal="center" vertical="center" wrapText="1"/>
      <protection locked="0"/>
    </xf>
    <xf numFmtId="174" fontId="27" fillId="0" borderId="0" xfId="0" applyNumberFormat="1" applyFont="1"/>
    <xf numFmtId="0" fontId="102" fillId="0" borderId="0" xfId="0" applyFont="1" applyAlignment="1">
      <alignment horizontal="right" vertical="center"/>
    </xf>
    <xf numFmtId="0" fontId="108" fillId="0" borderId="57" xfId="8" applyFont="1" applyBorder="1" applyAlignment="1" applyProtection="1">
      <alignment horizontal="center" vertical="center" wrapText="1"/>
      <protection locked="0"/>
    </xf>
    <xf numFmtId="0" fontId="108" fillId="0" borderId="58" xfId="8" applyFont="1" applyBorder="1" applyAlignment="1" applyProtection="1">
      <alignment horizontal="center" vertical="center" wrapText="1"/>
      <protection locked="0"/>
    </xf>
    <xf numFmtId="0" fontId="108" fillId="0" borderId="59" xfId="8" applyFont="1" applyBorder="1" applyAlignment="1" applyProtection="1">
      <alignment horizontal="center" vertical="center" wrapText="1"/>
      <protection locked="0"/>
    </xf>
    <xf numFmtId="0" fontId="116" fillId="0" borderId="39" xfId="0" applyFont="1" applyBorder="1" applyAlignment="1" applyProtection="1">
      <alignment horizontal="center" vertical="center" shrinkToFit="1"/>
      <protection locked="0"/>
    </xf>
    <xf numFmtId="0" fontId="123" fillId="0" borderId="67" xfId="0" applyFont="1" applyBorder="1" applyAlignment="1">
      <alignment horizontal="center" vertical="center" wrapText="1"/>
    </xf>
    <xf numFmtId="0" fontId="123" fillId="0" borderId="10" xfId="0" applyFont="1" applyBorder="1" applyAlignment="1">
      <alignment horizontal="center" vertical="center" wrapText="1"/>
    </xf>
    <xf numFmtId="0" fontId="123" fillId="0" borderId="70" xfId="0" applyFont="1" applyBorder="1" applyAlignment="1">
      <alignment horizontal="center" vertical="center" wrapText="1"/>
    </xf>
    <xf numFmtId="0" fontId="123" fillId="0" borderId="69" xfId="0" applyFont="1" applyBorder="1" applyAlignment="1">
      <alignment horizontal="center" vertical="center" wrapText="1"/>
    </xf>
    <xf numFmtId="0" fontId="123" fillId="0" borderId="3" xfId="0" applyFont="1" applyBorder="1" applyAlignment="1">
      <alignment horizontal="center" vertical="center" wrapText="1"/>
    </xf>
    <xf numFmtId="0" fontId="123" fillId="0" borderId="71" xfId="0" applyFont="1" applyBorder="1" applyAlignment="1">
      <alignment horizontal="center" vertical="center" wrapText="1"/>
    </xf>
    <xf numFmtId="0" fontId="111" fillId="0" borderId="62" xfId="0" applyFont="1" applyBorder="1" applyAlignment="1">
      <alignment horizontal="center" vertical="center" wrapText="1"/>
    </xf>
    <xf numFmtId="0" fontId="111" fillId="0" borderId="68" xfId="0" applyFont="1" applyBorder="1" applyAlignment="1">
      <alignment horizontal="center" vertical="center" wrapText="1"/>
    </xf>
    <xf numFmtId="0" fontId="114" fillId="0" borderId="62" xfId="0" applyFont="1" applyBorder="1" applyAlignment="1">
      <alignment horizontal="center" vertical="center" wrapText="1"/>
    </xf>
    <xf numFmtId="0" fontId="114" fillId="0" borderId="68" xfId="0" applyFont="1" applyBorder="1" applyAlignment="1">
      <alignment horizontal="center" vertical="center" wrapText="1"/>
    </xf>
    <xf numFmtId="0" fontId="114" fillId="0" borderId="0" xfId="0" applyFont="1" applyAlignment="1">
      <alignment horizontal="center" vertical="center"/>
    </xf>
    <xf numFmtId="170" fontId="122" fillId="0" borderId="0" xfId="0" applyNumberFormat="1" applyFont="1" applyAlignment="1">
      <alignment horizontal="center" vertical="center"/>
    </xf>
    <xf numFmtId="168" fontId="119" fillId="0" borderId="0" xfId="0" applyNumberFormat="1" applyFont="1" applyAlignment="1">
      <alignment horizontal="center" vertical="center"/>
    </xf>
    <xf numFmtId="3" fontId="121" fillId="0" borderId="0" xfId="0" applyNumberFormat="1" applyFont="1" applyAlignment="1">
      <alignment horizontal="center" vertical="center"/>
    </xf>
    <xf numFmtId="0" fontId="98" fillId="0" borderId="0" xfId="0" applyFont="1" applyAlignment="1" applyProtection="1">
      <alignment horizontal="left" vertical="center" wrapText="1"/>
      <protection locked="0"/>
    </xf>
    <xf numFmtId="0" fontId="104" fillId="5" borderId="62" xfId="0" applyFont="1" applyFill="1" applyBorder="1" applyAlignment="1">
      <alignment horizontal="center" vertical="center" wrapText="1"/>
    </xf>
    <xf numFmtId="0" fontId="104" fillId="5" borderId="68" xfId="0" applyFont="1" applyFill="1" applyBorder="1" applyAlignment="1">
      <alignment horizontal="center" vertical="center" wrapText="1"/>
    </xf>
    <xf numFmtId="0" fontId="113" fillId="2" borderId="62" xfId="0" applyFont="1" applyFill="1" applyBorder="1" applyAlignment="1">
      <alignment horizontal="center" vertical="center" wrapText="1"/>
    </xf>
    <xf numFmtId="0" fontId="113" fillId="2" borderId="68" xfId="0" applyFont="1" applyFill="1" applyBorder="1" applyAlignment="1">
      <alignment horizontal="center" vertical="center" wrapText="1"/>
    </xf>
    <xf numFmtId="0" fontId="119" fillId="0" borderId="0" xfId="0" applyFont="1" applyAlignment="1">
      <alignment horizontal="center" vertical="center" wrapText="1"/>
    </xf>
    <xf numFmtId="3" fontId="120" fillId="5" borderId="0" xfId="0" applyNumberFormat="1" applyFont="1" applyFill="1" applyAlignment="1">
      <alignment horizontal="center" vertical="center"/>
    </xf>
    <xf numFmtId="3" fontId="120" fillId="5" borderId="63" xfId="0" applyNumberFormat="1" applyFont="1" applyFill="1" applyBorder="1" applyAlignment="1">
      <alignment horizontal="center" vertical="center"/>
    </xf>
    <xf numFmtId="3" fontId="119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25" fillId="0" borderId="0" xfId="0" applyFont="1" applyAlignment="1">
      <alignment horizontal="center" vertical="center"/>
    </xf>
    <xf numFmtId="0" fontId="111" fillId="0" borderId="0" xfId="0" applyFont="1" applyAlignment="1">
      <alignment horizontal="center" vertical="center"/>
    </xf>
    <xf numFmtId="0" fontId="93" fillId="4" borderId="0" xfId="0" applyFont="1" applyFill="1" applyAlignment="1">
      <alignment horizontal="center" vertical="center"/>
    </xf>
    <xf numFmtId="3" fontId="120" fillId="5" borderId="64" xfId="0" applyNumberFormat="1" applyFont="1" applyFill="1" applyBorder="1" applyAlignment="1">
      <alignment horizontal="center" vertical="center"/>
    </xf>
    <xf numFmtId="3" fontId="120" fillId="5" borderId="65" xfId="0" applyNumberFormat="1" applyFont="1" applyFill="1" applyBorder="1" applyAlignment="1">
      <alignment horizontal="center" vertical="center"/>
    </xf>
    <xf numFmtId="0" fontId="112" fillId="0" borderId="0" xfId="0" applyFont="1" applyAlignment="1">
      <alignment horizontal="center" vertical="center"/>
    </xf>
    <xf numFmtId="0" fontId="126" fillId="0" borderId="0" xfId="0" applyFont="1" applyAlignment="1">
      <alignment horizontal="left" vertical="center" wrapText="1"/>
    </xf>
    <xf numFmtId="0" fontId="61" fillId="0" borderId="0" xfId="0" applyFont="1" applyAlignment="1" applyProtection="1">
      <alignment horizontal="center" vertical="center" wrapText="1"/>
      <protection locked="0"/>
    </xf>
    <xf numFmtId="0" fontId="98" fillId="0" borderId="0" xfId="0" applyFont="1" applyAlignment="1" applyProtection="1">
      <alignment horizontal="left" vertical="center"/>
      <protection locked="0"/>
    </xf>
    <xf numFmtId="0" fontId="125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05" fillId="0" borderId="0" xfId="0" applyFont="1" applyAlignment="1">
      <alignment horizontal="center" vertical="top" wrapText="1"/>
    </xf>
    <xf numFmtId="0" fontId="108" fillId="0" borderId="57" xfId="8" applyFont="1" applyBorder="1" applyAlignment="1" applyProtection="1">
      <alignment horizontal="center" vertical="center" wrapText="1"/>
      <protection locked="0"/>
    </xf>
    <xf numFmtId="0" fontId="108" fillId="0" borderId="58" xfId="8" applyFont="1" applyBorder="1" applyAlignment="1" applyProtection="1">
      <alignment horizontal="center" vertical="center" wrapText="1"/>
      <protection locked="0"/>
    </xf>
    <xf numFmtId="0" fontId="108" fillId="0" borderId="59" xfId="8" applyFont="1" applyBorder="1" applyAlignment="1" applyProtection="1">
      <alignment horizontal="center" vertical="center" wrapText="1"/>
      <protection locked="0"/>
    </xf>
    <xf numFmtId="0" fontId="84" fillId="0" borderId="36" xfId="0" applyFont="1" applyBorder="1" applyAlignment="1" applyProtection="1">
      <alignment horizontal="center" vertical="top" wrapText="1"/>
      <protection locked="0"/>
    </xf>
    <xf numFmtId="0" fontId="84" fillId="0" borderId="33" xfId="0" applyFont="1" applyBorder="1" applyAlignment="1" applyProtection="1">
      <alignment horizontal="center" vertical="top" wrapText="1"/>
      <protection locked="0"/>
    </xf>
    <xf numFmtId="0" fontId="84" fillId="0" borderId="55" xfId="0" applyFont="1" applyBorder="1" applyAlignment="1" applyProtection="1">
      <alignment horizontal="center" vertical="top" wrapText="1"/>
      <protection locked="0"/>
    </xf>
    <xf numFmtId="0" fontId="84" fillId="0" borderId="56" xfId="0" applyFont="1" applyBorder="1" applyAlignment="1" applyProtection="1">
      <alignment horizontal="center" vertical="top" wrapText="1"/>
      <protection locked="0"/>
    </xf>
    <xf numFmtId="0" fontId="84" fillId="0" borderId="0" xfId="0" applyFont="1" applyAlignment="1" applyProtection="1">
      <alignment horizontal="center" vertical="top" wrapText="1"/>
      <protection locked="0"/>
    </xf>
    <xf numFmtId="0" fontId="84" fillId="0" borderId="37" xfId="0" applyFont="1" applyBorder="1" applyAlignment="1" applyProtection="1">
      <alignment horizontal="center" vertical="top" wrapText="1"/>
      <protection locked="0"/>
    </xf>
    <xf numFmtId="0" fontId="84" fillId="0" borderId="34" xfId="0" applyFont="1" applyBorder="1" applyAlignment="1" applyProtection="1">
      <alignment horizontal="center" vertical="top" wrapText="1"/>
      <protection locked="0"/>
    </xf>
    <xf numFmtId="0" fontId="84" fillId="0" borderId="32" xfId="0" applyFont="1" applyBorder="1" applyAlignment="1" applyProtection="1">
      <alignment horizontal="center" vertical="top" wrapText="1"/>
      <protection locked="0"/>
    </xf>
    <xf numFmtId="0" fontId="84" fillId="0" borderId="35" xfId="0" applyFont="1" applyBorder="1" applyAlignment="1" applyProtection="1">
      <alignment horizontal="center" vertical="top" wrapText="1"/>
      <protection locked="0"/>
    </xf>
    <xf numFmtId="0" fontId="66" fillId="0" borderId="57" xfId="8" applyFont="1" applyFill="1" applyBorder="1" applyAlignment="1" applyProtection="1">
      <alignment horizontal="center" vertical="center" wrapText="1"/>
      <protection locked="0"/>
    </xf>
    <xf numFmtId="0" fontId="66" fillId="0" borderId="59" xfId="8" applyFont="1" applyFill="1" applyBorder="1" applyAlignment="1" applyProtection="1">
      <alignment horizontal="center" vertical="center" wrapText="1"/>
      <protection locked="0"/>
    </xf>
    <xf numFmtId="0" fontId="65" fillId="0" borderId="0" xfId="0" quotePrefix="1" applyFont="1" applyAlignment="1">
      <alignment horizontal="right" vertical="center" wrapText="1"/>
    </xf>
    <xf numFmtId="0" fontId="65" fillId="0" borderId="0" xfId="0" applyFont="1" applyAlignment="1">
      <alignment horizontal="right" vertical="center" wrapText="1"/>
    </xf>
    <xf numFmtId="170" fontId="65" fillId="0" borderId="0" xfId="0" applyNumberFormat="1" applyFont="1" applyAlignment="1">
      <alignment horizontal="left" vertical="center" indent="1"/>
    </xf>
    <xf numFmtId="3" fontId="65" fillId="0" borderId="0" xfId="0" applyNumberFormat="1" applyFont="1" applyAlignment="1">
      <alignment horizontal="left" vertical="center" indent="1"/>
    </xf>
    <xf numFmtId="0" fontId="83" fillId="0" borderId="0" xfId="0" applyFont="1" applyAlignment="1">
      <alignment horizontal="center" vertical="center"/>
    </xf>
    <xf numFmtId="0" fontId="85" fillId="0" borderId="36" xfId="0" applyFont="1" applyBorder="1" applyAlignment="1" applyProtection="1">
      <alignment horizontal="center" vertical="top" wrapText="1"/>
      <protection locked="0"/>
    </xf>
    <xf numFmtId="0" fontId="85" fillId="0" borderId="33" xfId="0" applyFont="1" applyBorder="1" applyAlignment="1" applyProtection="1">
      <alignment horizontal="center" vertical="top" wrapText="1"/>
      <protection locked="0"/>
    </xf>
    <xf numFmtId="0" fontId="85" fillId="0" borderId="55" xfId="0" applyFont="1" applyBorder="1" applyAlignment="1" applyProtection="1">
      <alignment horizontal="center" vertical="top" wrapText="1"/>
      <protection locked="0"/>
    </xf>
    <xf numFmtId="0" fontId="85" fillId="0" borderId="56" xfId="0" applyFont="1" applyBorder="1" applyAlignment="1" applyProtection="1">
      <alignment horizontal="center" vertical="top" wrapText="1"/>
      <protection locked="0"/>
    </xf>
    <xf numFmtId="0" fontId="85" fillId="0" borderId="0" xfId="0" applyFont="1" applyAlignment="1" applyProtection="1">
      <alignment horizontal="center" vertical="top" wrapText="1"/>
      <protection locked="0"/>
    </xf>
    <xf numFmtId="0" fontId="85" fillId="0" borderId="37" xfId="0" applyFont="1" applyBorder="1" applyAlignment="1" applyProtection="1">
      <alignment horizontal="center" vertical="top" wrapText="1"/>
      <protection locked="0"/>
    </xf>
    <xf numFmtId="0" fontId="85" fillId="0" borderId="34" xfId="0" applyFont="1" applyBorder="1" applyAlignment="1" applyProtection="1">
      <alignment horizontal="center" vertical="top" wrapText="1"/>
      <protection locked="0"/>
    </xf>
    <xf numFmtId="0" fontId="85" fillId="0" borderId="32" xfId="0" applyFont="1" applyBorder="1" applyAlignment="1" applyProtection="1">
      <alignment horizontal="center" vertical="top" wrapText="1"/>
      <protection locked="0"/>
    </xf>
    <xf numFmtId="0" fontId="85" fillId="0" borderId="35" xfId="0" applyFont="1" applyBorder="1" applyAlignment="1" applyProtection="1">
      <alignment horizontal="center" vertical="top" wrapText="1"/>
      <protection locked="0"/>
    </xf>
    <xf numFmtId="0" fontId="108" fillId="0" borderId="57" xfId="8" applyFont="1" applyBorder="1" applyAlignment="1" applyProtection="1">
      <alignment horizontal="center" vertical="center" wrapText="1"/>
    </xf>
    <xf numFmtId="0" fontId="108" fillId="0" borderId="59" xfId="8" applyFont="1" applyBorder="1" applyAlignment="1" applyProtection="1">
      <alignment horizontal="center" vertical="center" wrapText="1"/>
    </xf>
    <xf numFmtId="0" fontId="105" fillId="0" borderId="0" xfId="0" applyFont="1" applyAlignment="1">
      <alignment horizontal="center" vertical="center"/>
    </xf>
    <xf numFmtId="0" fontId="105" fillId="0" borderId="0" xfId="0" applyFont="1" applyAlignment="1">
      <alignment horizontal="left" vertical="center" indent="1"/>
    </xf>
    <xf numFmtId="0" fontId="7" fillId="0" borderId="36" xfId="0" applyFont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center" vertical="top" wrapText="1"/>
      <protection locked="0"/>
    </xf>
    <xf numFmtId="0" fontId="7" fillId="0" borderId="55" xfId="0" applyFont="1" applyBorder="1" applyAlignment="1" applyProtection="1">
      <alignment horizontal="center" vertical="top" wrapText="1"/>
      <protection locked="0"/>
    </xf>
    <xf numFmtId="0" fontId="7" fillId="0" borderId="56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7" fillId="0" borderId="37" xfId="0" applyFont="1" applyBorder="1" applyAlignment="1" applyProtection="1">
      <alignment horizontal="center" vertical="top" wrapText="1"/>
      <protection locked="0"/>
    </xf>
    <xf numFmtId="0" fontId="7" fillId="0" borderId="34" xfId="0" applyFont="1" applyBorder="1" applyAlignment="1" applyProtection="1">
      <alignment horizontal="center" vertical="top" wrapText="1"/>
      <protection locked="0"/>
    </xf>
    <xf numFmtId="0" fontId="7" fillId="0" borderId="32" xfId="0" applyFont="1" applyBorder="1" applyAlignment="1" applyProtection="1">
      <alignment horizontal="center" vertical="top" wrapText="1"/>
      <protection locked="0"/>
    </xf>
    <xf numFmtId="0" fontId="7" fillId="0" borderId="35" xfId="0" applyFont="1" applyBorder="1" applyAlignment="1" applyProtection="1">
      <alignment horizontal="center" vertical="top" wrapText="1"/>
      <protection locked="0"/>
    </xf>
    <xf numFmtId="0" fontId="108" fillId="0" borderId="61" xfId="8" applyFont="1" applyBorder="1" applyAlignment="1" applyProtection="1">
      <alignment horizontal="center" vertical="center" wrapText="1"/>
      <protection locked="0"/>
    </xf>
    <xf numFmtId="0" fontId="108" fillId="0" borderId="58" xfId="8" applyFont="1" applyFill="1" applyBorder="1" applyAlignment="1" applyProtection="1">
      <alignment horizontal="center" vertical="center" wrapText="1"/>
      <protection locked="0"/>
    </xf>
    <xf numFmtId="0" fontId="116" fillId="0" borderId="57" xfId="8" applyFont="1" applyBorder="1" applyAlignment="1" applyProtection="1">
      <alignment horizontal="center" vertical="center" wrapText="1"/>
      <protection locked="0"/>
    </xf>
    <xf numFmtId="0" fontId="116" fillId="0" borderId="58" xfId="8" applyFont="1" applyBorder="1" applyAlignment="1" applyProtection="1">
      <alignment horizontal="center" vertical="center" wrapText="1"/>
      <protection locked="0"/>
    </xf>
    <xf numFmtId="0" fontId="116" fillId="0" borderId="60" xfId="8" applyFont="1" applyBorder="1" applyAlignment="1" applyProtection="1">
      <alignment horizontal="center" vertical="center" wrapText="1"/>
      <protection locked="0"/>
    </xf>
    <xf numFmtId="0" fontId="66" fillId="0" borderId="58" xfId="8" applyFont="1" applyFill="1" applyBorder="1" applyAlignment="1" applyProtection="1">
      <alignment horizontal="center" vertical="center" wrapText="1"/>
      <protection locked="0"/>
    </xf>
    <xf numFmtId="0" fontId="66" fillId="0" borderId="60" xfId="8" applyFont="1" applyFill="1" applyBorder="1" applyAlignment="1" applyProtection="1">
      <alignment horizontal="center" vertical="center" wrapText="1"/>
      <protection locked="0"/>
    </xf>
    <xf numFmtId="3" fontId="14" fillId="0" borderId="0" xfId="15" applyNumberFormat="1" applyFont="1" applyAlignment="1">
      <alignment horizontal="center" vertical="center"/>
    </xf>
    <xf numFmtId="3" fontId="77" fillId="0" borderId="0" xfId="15" applyNumberFormat="1" applyFont="1" applyAlignment="1">
      <alignment horizontal="center" vertical="center"/>
    </xf>
    <xf numFmtId="0" fontId="63" fillId="0" borderId="0" xfId="15" applyFont="1" applyAlignment="1">
      <alignment vertical="center"/>
    </xf>
    <xf numFmtId="0" fontId="74" fillId="5" borderId="13" xfId="15" applyFont="1" applyFill="1" applyBorder="1" applyAlignment="1">
      <alignment horizontal="center" vertical="center" wrapText="1"/>
    </xf>
    <xf numFmtId="0" fontId="74" fillId="5" borderId="14" xfId="15" applyFont="1" applyFill="1" applyBorder="1" applyAlignment="1">
      <alignment horizontal="center" vertical="center"/>
    </xf>
    <xf numFmtId="0" fontId="74" fillId="5" borderId="15" xfId="15" applyFont="1" applyFill="1" applyBorder="1" applyAlignment="1">
      <alignment horizontal="center" vertical="center"/>
    </xf>
    <xf numFmtId="0" fontId="13" fillId="6" borderId="5" xfId="15" applyFont="1" applyFill="1" applyBorder="1" applyAlignment="1">
      <alignment horizontal="left" vertical="center" wrapText="1"/>
    </xf>
    <xf numFmtId="0" fontId="13" fillId="6" borderId="2" xfId="15" applyFont="1" applyFill="1" applyBorder="1" applyAlignment="1">
      <alignment horizontal="left" vertical="center" wrapText="1"/>
    </xf>
    <xf numFmtId="0" fontId="13" fillId="6" borderId="25" xfId="15" applyFont="1" applyFill="1" applyBorder="1" applyAlignment="1">
      <alignment horizontal="left" vertical="center" wrapText="1"/>
    </xf>
    <xf numFmtId="0" fontId="13" fillId="6" borderId="12" xfId="15" applyFont="1" applyFill="1" applyBorder="1" applyAlignment="1">
      <alignment horizontal="left" vertical="center" wrapText="1"/>
    </xf>
    <xf numFmtId="0" fontId="13" fillId="6" borderId="28" xfId="15" applyFont="1" applyFill="1" applyBorder="1" applyAlignment="1">
      <alignment horizontal="left" vertical="center" wrapText="1"/>
    </xf>
    <xf numFmtId="0" fontId="13" fillId="6" borderId="26" xfId="15" applyFont="1" applyFill="1" applyBorder="1" applyAlignment="1">
      <alignment horizontal="left" vertical="center" wrapText="1"/>
    </xf>
    <xf numFmtId="0" fontId="9" fillId="6" borderId="13" xfId="15" applyFont="1" applyFill="1" applyBorder="1" applyAlignment="1">
      <alignment horizontal="center" vertical="center"/>
    </xf>
    <xf numFmtId="0" fontId="9" fillId="6" borderId="14" xfId="15" applyFont="1" applyFill="1" applyBorder="1" applyAlignment="1">
      <alignment horizontal="center" vertical="center"/>
    </xf>
    <xf numFmtId="0" fontId="9" fillId="6" borderId="15" xfId="15" applyFont="1" applyFill="1" applyBorder="1" applyAlignment="1">
      <alignment horizontal="center" vertical="center"/>
    </xf>
    <xf numFmtId="4" fontId="52" fillId="5" borderId="13" xfId="15" applyNumberFormat="1" applyFont="1" applyFill="1" applyBorder="1" applyAlignment="1">
      <alignment horizontal="right" vertical="center" wrapText="1"/>
    </xf>
    <xf numFmtId="4" fontId="52" fillId="5" borderId="14" xfId="15" applyNumberFormat="1" applyFont="1" applyFill="1" applyBorder="1" applyAlignment="1">
      <alignment horizontal="right" vertical="center" wrapText="1"/>
    </xf>
    <xf numFmtId="4" fontId="52" fillId="5" borderId="15" xfId="15" applyNumberFormat="1" applyFont="1" applyFill="1" applyBorder="1" applyAlignment="1">
      <alignment horizontal="right" vertical="center" wrapText="1"/>
    </xf>
    <xf numFmtId="0" fontId="44" fillId="0" borderId="0" xfId="15" applyFont="1" applyAlignment="1" applyProtection="1">
      <alignment vertical="center" wrapText="1"/>
      <protection locked="0"/>
    </xf>
    <xf numFmtId="167" fontId="44" fillId="0" borderId="3" xfId="15" applyNumberFormat="1" applyFont="1" applyBorder="1" applyAlignment="1" applyProtection="1">
      <alignment vertical="center" wrapText="1"/>
      <protection locked="0"/>
    </xf>
    <xf numFmtId="0" fontId="13" fillId="6" borderId="6" xfId="15" applyFont="1" applyFill="1" applyBorder="1" applyAlignment="1">
      <alignment horizontal="left" vertical="center" wrapText="1"/>
    </xf>
    <xf numFmtId="0" fontId="13" fillId="6" borderId="1" xfId="15" applyFont="1" applyFill="1" applyBorder="1" applyAlignment="1">
      <alignment horizontal="left" vertical="center" wrapText="1"/>
    </xf>
    <xf numFmtId="0" fontId="13" fillId="6" borderId="29" xfId="15" applyFont="1" applyFill="1" applyBorder="1" applyAlignment="1">
      <alignment horizontal="left" vertical="center" wrapText="1"/>
    </xf>
    <xf numFmtId="2" fontId="78" fillId="0" borderId="0" xfId="15" applyNumberFormat="1" applyFont="1" applyAlignment="1">
      <alignment horizontal="center" vertical="center"/>
    </xf>
    <xf numFmtId="0" fontId="43" fillId="0" borderId="0" xfId="15" applyFont="1" applyAlignment="1" applyProtection="1">
      <alignment vertical="center"/>
      <protection locked="0"/>
    </xf>
  </cellXfs>
  <cellStyles count="20">
    <cellStyle name="Comma" xfId="1" builtinId="3"/>
    <cellStyle name="Comma 2" xfId="2" xr:uid="{00000000-0005-0000-0000-000001000000}"/>
    <cellStyle name="Currency" xfId="3" builtinId="4"/>
    <cellStyle name="Currency 2" xfId="4" xr:uid="{00000000-0005-0000-0000-000003000000}"/>
    <cellStyle name="Currency 3" xfId="5" xr:uid="{00000000-0005-0000-0000-000004000000}"/>
    <cellStyle name="Currency 4" xfId="6" xr:uid="{00000000-0005-0000-0000-000005000000}"/>
    <cellStyle name="Currency 4 2" xfId="7" xr:uid="{00000000-0005-0000-0000-000006000000}"/>
    <cellStyle name="Currency 5" xfId="17" xr:uid="{5771A3F0-159E-4177-9442-28F4C1B89769}"/>
    <cellStyle name="Hyperlink" xfId="8" builtinId="8"/>
    <cellStyle name="Normal" xfId="0" builtinId="0"/>
    <cellStyle name="Normal 2" xfId="9" xr:uid="{00000000-0005-0000-0000-000009000000}"/>
    <cellStyle name="Normal 2 2" xfId="14" xr:uid="{00000000-0005-0000-0000-00000A000000}"/>
    <cellStyle name="Normal 2 2 2" xfId="18" xr:uid="{4AA6EA1E-8368-4446-B899-B9165DE40609}"/>
    <cellStyle name="Normal 3" xfId="15" xr:uid="{445F888A-5D1B-42AC-A51B-694028CE2658}"/>
    <cellStyle name="Normal 3 2" xfId="19" xr:uid="{71F0FDAE-126C-4304-B48E-0C2E39887E5C}"/>
    <cellStyle name="Normal_06-07 SEPDS_A" xfId="16" xr:uid="{B85FF25E-D2C0-4CE0-B38C-8B42D5A4A64E}"/>
    <cellStyle name="Percent" xfId="10" builtinId="5"/>
    <cellStyle name="Percent 2" xfId="11" xr:uid="{00000000-0005-0000-0000-00000D000000}"/>
    <cellStyle name="Percent 3" xfId="12" xr:uid="{00000000-0005-0000-0000-00000E000000}"/>
    <cellStyle name="Percent 3 2" xfId="13" xr:uid="{00000000-0005-0000-0000-00000F000000}"/>
  </cellStyles>
  <dxfs count="10"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jtmfoodgroup.com/k-12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jpg"/><Relationship Id="rId4" Type="http://schemas.openxmlformats.org/officeDocument/2006/relationships/hyperlink" Target="http://www.k12foodservice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65086</xdr:colOff>
      <xdr:row>0</xdr:row>
      <xdr:rowOff>75055</xdr:rowOff>
    </xdr:from>
    <xdr:to>
      <xdr:col>10</xdr:col>
      <xdr:colOff>2524124</xdr:colOff>
      <xdr:row>0</xdr:row>
      <xdr:rowOff>1144881</xdr:rowOff>
    </xdr:to>
    <xdr:pic>
      <xdr:nvPicPr>
        <xdr:cNvPr id="3" name="Picture 2" descr="JTM logo Let's create great dishes togeth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D9E57-A9D9-41D2-B999-67FB75AB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86" y="75055"/>
          <a:ext cx="19723101" cy="1069826"/>
        </a:xfrm>
        <a:prstGeom prst="rect">
          <a:avLst/>
        </a:prstGeom>
      </xdr:spPr>
    </xdr:pic>
    <xdr:clientData/>
  </xdr:twoCellAnchor>
  <xdr:twoCellAnchor editAs="oneCell">
    <xdr:from>
      <xdr:col>0</xdr:col>
      <xdr:colOff>161699</xdr:colOff>
      <xdr:row>27</xdr:row>
      <xdr:rowOff>75809</xdr:rowOff>
    </xdr:from>
    <xdr:to>
      <xdr:col>11</xdr:col>
      <xdr:colOff>1587</xdr:colOff>
      <xdr:row>29</xdr:row>
      <xdr:rowOff>488033</xdr:rowOff>
    </xdr:to>
    <xdr:pic>
      <xdr:nvPicPr>
        <xdr:cNvPr id="4" name="Picture 3" descr="JTM Food Group, 200 Sales Avenue, Harrison, OH 45030m 800.626.2308, jtmfoodgroup.com">
          <a:extLst>
            <a:ext uri="{FF2B5EF4-FFF2-40B4-BE49-F238E27FC236}">
              <a16:creationId xmlns:a16="http://schemas.microsoft.com/office/drawing/2014/main" id="{2CEE1D22-35C7-4EB4-BF5D-8008C6A37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-14911" r="-689"/>
        <a:stretch/>
      </xdr:blipFill>
      <xdr:spPr>
        <a:xfrm>
          <a:off x="161699" y="10672372"/>
          <a:ext cx="19650301" cy="936099"/>
        </a:xfrm>
        <a:prstGeom prst="rect">
          <a:avLst/>
        </a:prstGeom>
      </xdr:spPr>
    </xdr:pic>
    <xdr:clientData/>
  </xdr:twoCellAnchor>
  <xdr:twoCellAnchor editAs="oneCell">
    <xdr:from>
      <xdr:col>4</xdr:col>
      <xdr:colOff>1608707</xdr:colOff>
      <xdr:row>4</xdr:row>
      <xdr:rowOff>190973</xdr:rowOff>
    </xdr:from>
    <xdr:to>
      <xdr:col>6</xdr:col>
      <xdr:colOff>1083352</xdr:colOff>
      <xdr:row>6</xdr:row>
      <xdr:rowOff>296793</xdr:rowOff>
    </xdr:to>
    <xdr:pic>
      <xdr:nvPicPr>
        <xdr:cNvPr id="9" name="Picture 8" descr="k12foodservice.com log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27955C-6364-4126-D0A1-D02DBA18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426" y="2750817"/>
          <a:ext cx="2463114" cy="623345"/>
        </a:xfrm>
        <a:prstGeom prst="rect">
          <a:avLst/>
        </a:prstGeom>
      </xdr:spPr>
    </xdr:pic>
    <xdr:clientData/>
  </xdr:twoCellAnchor>
  <xdr:twoCellAnchor editAs="oneCell">
    <xdr:from>
      <xdr:col>3</xdr:col>
      <xdr:colOff>398236</xdr:colOff>
      <xdr:row>2</xdr:row>
      <xdr:rowOff>278301</xdr:rowOff>
    </xdr:from>
    <xdr:to>
      <xdr:col>5</xdr:col>
      <xdr:colOff>164301</xdr:colOff>
      <xdr:row>7</xdr:row>
      <xdr:rowOff>7392</xdr:rowOff>
    </xdr:to>
    <xdr:pic>
      <xdr:nvPicPr>
        <xdr:cNvPr id="12" name="Picture 11" descr="Start Here with arrow pointing to column E">
          <a:extLst>
            <a:ext uri="{FF2B5EF4-FFF2-40B4-BE49-F238E27FC236}">
              <a16:creationId xmlns:a16="http://schemas.microsoft.com/office/drawing/2014/main" id="{0A49A607-221F-8956-BFD7-EF21D346C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892" y="1992801"/>
          <a:ext cx="3108547" cy="1404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83605</xdr:colOff>
      <xdr:row>0</xdr:row>
      <xdr:rowOff>82550</xdr:rowOff>
    </xdr:from>
    <xdr:to>
      <xdr:col>15</xdr:col>
      <xdr:colOff>697441</xdr:colOff>
      <xdr:row>0</xdr:row>
      <xdr:rowOff>850620</xdr:rowOff>
    </xdr:to>
    <xdr:pic>
      <xdr:nvPicPr>
        <xdr:cNvPr id="2" name="Picture 1" descr="JTM logo">
          <a:extLst>
            <a:ext uri="{FF2B5EF4-FFF2-40B4-BE49-F238E27FC236}">
              <a16:creationId xmlns:a16="http://schemas.microsoft.com/office/drawing/2014/main" id="{4573F339-B05D-E3AA-7C98-B5C86F4BC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05" y="82550"/>
          <a:ext cx="14210244" cy="771245"/>
        </a:xfrm>
        <a:prstGeom prst="rect">
          <a:avLst/>
        </a:prstGeom>
      </xdr:spPr>
    </xdr:pic>
    <xdr:clientData/>
  </xdr:twoCellAnchor>
  <xdr:twoCellAnchor>
    <xdr:from>
      <xdr:col>1</xdr:col>
      <xdr:colOff>1759283</xdr:colOff>
      <xdr:row>41</xdr:row>
      <xdr:rowOff>8552</xdr:rowOff>
    </xdr:from>
    <xdr:to>
      <xdr:col>3</xdr:col>
      <xdr:colOff>551725</xdr:colOff>
      <xdr:row>46</xdr:row>
      <xdr:rowOff>163182</xdr:rowOff>
    </xdr:to>
    <xdr:grpSp>
      <xdr:nvGrpSpPr>
        <xdr:cNvPr id="15" name="Group 14" descr="Flag saying burger news, we kept the same code #, but they are all now CHARBROILED! Did you say TENDER? Oh yeah!">
          <a:extLst>
            <a:ext uri="{FF2B5EF4-FFF2-40B4-BE49-F238E27FC236}">
              <a16:creationId xmlns:a16="http://schemas.microsoft.com/office/drawing/2014/main" id="{161232A1-9CFE-FC70-86A7-EDFAC7CC9612}"/>
            </a:ext>
          </a:extLst>
        </xdr:cNvPr>
        <xdr:cNvGrpSpPr/>
      </xdr:nvGrpSpPr>
      <xdr:grpSpPr>
        <a:xfrm rot="432353">
          <a:off x="2426033" y="12380469"/>
          <a:ext cx="3046942" cy="1466963"/>
          <a:chOff x="2892412" y="4529189"/>
          <a:chExt cx="2512292" cy="1441843"/>
        </a:xfrm>
      </xdr:grpSpPr>
      <xdr:sp macro="" textlink="">
        <xdr:nvSpPr>
          <xdr:cNvPr id="16" name="Double Wave 15">
            <a:extLst>
              <a:ext uri="{FF2B5EF4-FFF2-40B4-BE49-F238E27FC236}">
                <a16:creationId xmlns:a16="http://schemas.microsoft.com/office/drawing/2014/main" id="{8F97770E-F7AA-C6B5-86CE-80C9DCD73C8B}"/>
              </a:ext>
            </a:extLst>
          </xdr:cNvPr>
          <xdr:cNvSpPr/>
        </xdr:nvSpPr>
        <xdr:spPr>
          <a:xfrm>
            <a:off x="2892413" y="4529189"/>
            <a:ext cx="2512291" cy="1441843"/>
          </a:xfrm>
          <a:prstGeom prst="doubleWave">
            <a:avLst/>
          </a:prstGeom>
          <a:solidFill>
            <a:schemeClr val="bg1"/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17" name="TextBox 4">
            <a:extLst>
              <a:ext uri="{FF2B5EF4-FFF2-40B4-BE49-F238E27FC236}">
                <a16:creationId xmlns:a16="http://schemas.microsoft.com/office/drawing/2014/main" id="{D6DC7063-25C9-37C1-F873-FD4365D975F7}"/>
              </a:ext>
            </a:extLst>
          </xdr:cNvPr>
          <xdr:cNvSpPr txBox="1"/>
        </xdr:nvSpPr>
        <xdr:spPr>
          <a:xfrm>
            <a:off x="2892412" y="4691892"/>
            <a:ext cx="2512291" cy="113181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💥</a:t>
            </a:r>
            <a:r>
              <a:rPr lang="en-US" sz="1600" b="1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BURGER NEWS </a:t>
            </a:r>
            <a:r>
              <a:rPr lang="en-US" sz="16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💥</a:t>
            </a:r>
          </a:p>
          <a:p>
            <a:pPr algn="ctr"/>
            <a:r>
              <a:rPr lang="en-US" sz="16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We kept the same Code #, but they are all now CHARBROILED!             Did you say TENDER? Oh yeah!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13</xdr:col>
      <xdr:colOff>849842</xdr:colOff>
      <xdr:row>0</xdr:row>
      <xdr:rowOff>793725</xdr:rowOff>
    </xdr:to>
    <xdr:pic>
      <xdr:nvPicPr>
        <xdr:cNvPr id="3" name="Picture 2" descr="JTM logo">
          <a:extLst>
            <a:ext uri="{FF2B5EF4-FFF2-40B4-BE49-F238E27FC236}">
              <a16:creationId xmlns:a16="http://schemas.microsoft.com/office/drawing/2014/main" id="{E99D1FD1-5D7E-8E76-0079-0DD405DB8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269386" cy="7069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811741</xdr:colOff>
      <xdr:row>1</xdr:row>
      <xdr:rowOff>10080</xdr:rowOff>
    </xdr:to>
    <xdr:pic>
      <xdr:nvPicPr>
        <xdr:cNvPr id="2" name="Picture 1" descr="JTM logo">
          <a:extLst>
            <a:ext uri="{FF2B5EF4-FFF2-40B4-BE49-F238E27FC236}">
              <a16:creationId xmlns:a16="http://schemas.microsoft.com/office/drawing/2014/main" id="{9BC9B2B3-6439-EBE7-4ED9-8BBAC65E7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512802" cy="733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86781</xdr:colOff>
      <xdr:row>0</xdr:row>
      <xdr:rowOff>83606</xdr:rowOff>
    </xdr:from>
    <xdr:to>
      <xdr:col>14</xdr:col>
      <xdr:colOff>864658</xdr:colOff>
      <xdr:row>0</xdr:row>
      <xdr:rowOff>790550</xdr:rowOff>
    </xdr:to>
    <xdr:pic>
      <xdr:nvPicPr>
        <xdr:cNvPr id="2" name="Picture 1" descr="JTM logo">
          <a:extLst>
            <a:ext uri="{FF2B5EF4-FFF2-40B4-BE49-F238E27FC236}">
              <a16:creationId xmlns:a16="http://schemas.microsoft.com/office/drawing/2014/main" id="{17D95E76-05E9-B407-2C02-9CE6B1962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1" y="83606"/>
          <a:ext cx="13608052" cy="71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2123624</xdr:colOff>
      <xdr:row>2</xdr:row>
      <xdr:rowOff>332792</xdr:rowOff>
    </xdr:to>
    <xdr:pic>
      <xdr:nvPicPr>
        <xdr:cNvPr id="4" name="Picture 3" descr="JTM logo">
          <a:extLst>
            <a:ext uri="{FF2B5EF4-FFF2-40B4-BE49-F238E27FC236}">
              <a16:creationId xmlns:a16="http://schemas.microsoft.com/office/drawing/2014/main" id="{424D5B84-E8A3-414C-A458-8C8222ACF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494" y="26096"/>
          <a:ext cx="2047875" cy="85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78289</xdr:colOff>
      <xdr:row>0</xdr:row>
      <xdr:rowOff>26096</xdr:rowOff>
    </xdr:from>
    <xdr:to>
      <xdr:col>1</xdr:col>
      <xdr:colOff>2126799</xdr:colOff>
      <xdr:row>2</xdr:row>
      <xdr:rowOff>335967</xdr:rowOff>
    </xdr:to>
    <xdr:pic>
      <xdr:nvPicPr>
        <xdr:cNvPr id="2" name="Picture 1" descr="JTM logo">
          <a:extLst>
            <a:ext uri="{FF2B5EF4-FFF2-40B4-BE49-F238E27FC236}">
              <a16:creationId xmlns:a16="http://schemas.microsoft.com/office/drawing/2014/main" id="{AE6DE51A-6516-44DB-91F1-5909A118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939" y="29271"/>
          <a:ext cx="2048510" cy="849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868" TargetMode="External"/><Relationship Id="rId13" Type="http://schemas.openxmlformats.org/officeDocument/2006/relationships/hyperlink" Target="https://www.jtmfoodgroup.com/products?channel=k-12&amp;ppi=CP5590" TargetMode="External"/><Relationship Id="rId18" Type="http://schemas.openxmlformats.org/officeDocument/2006/relationships/hyperlink" Target="https://www.jtmfoodgroup.com/products?channel=k-12&amp;ppi=CP5250" TargetMode="External"/><Relationship Id="rId26" Type="http://schemas.openxmlformats.org/officeDocument/2006/relationships/hyperlink" Target="https://www.jtmfoodgroup.com/uploadIMG/moxie/PDFS/K12AllergenFreeProductsOct2018.pdf" TargetMode="External"/><Relationship Id="rId3" Type="http://schemas.openxmlformats.org/officeDocument/2006/relationships/hyperlink" Target="https://www.jtmfoodgroup.com/products?channel=k-12&amp;ppi=CP5659" TargetMode="External"/><Relationship Id="rId21" Type="http://schemas.openxmlformats.org/officeDocument/2006/relationships/hyperlink" Target="https://www.jtmfoodgroup.com/uploadIMG/rfUploads/PDFS/PasteSaucesSimpleSolutions.pdf" TargetMode="External"/><Relationship Id="rId34" Type="http://schemas.openxmlformats.org/officeDocument/2006/relationships/hyperlink" Target="https://www.jtmfoodgroup.com/products?channel=&amp;ppi=CP5891" TargetMode="External"/><Relationship Id="rId7" Type="http://schemas.openxmlformats.org/officeDocument/2006/relationships/hyperlink" Target="https://www.jtmfoodgroup.com/products?channel=k-12&amp;ppi=CP5338" TargetMode="External"/><Relationship Id="rId12" Type="http://schemas.openxmlformats.org/officeDocument/2006/relationships/hyperlink" Target="https://www.jtmfoodgroup.com/products?channel=k-12&amp;ppi=CP5035" TargetMode="External"/><Relationship Id="rId17" Type="http://schemas.openxmlformats.org/officeDocument/2006/relationships/hyperlink" Target="https://www.jtmfoodgroup.com/products?channel=k-12&amp;ppi=CP5249" TargetMode="External"/><Relationship Id="rId25" Type="http://schemas.openxmlformats.org/officeDocument/2006/relationships/hyperlink" Target="https://www.jtmfoodgroup.com/uploadIMG/moxie/PDFS/K12AllergenFreeProductsOct2018.pdf" TargetMode="External"/><Relationship Id="rId33" Type="http://schemas.openxmlformats.org/officeDocument/2006/relationships/hyperlink" Target="https://www.jtmfoodgroup.com/products?channel=k-12&amp;ppi=CP5151" TargetMode="External"/><Relationship Id="rId2" Type="http://schemas.openxmlformats.org/officeDocument/2006/relationships/hyperlink" Target="https://www.jtmfoodgroup.com/products?channel=k-12&amp;ppi=CP5670" TargetMode="External"/><Relationship Id="rId16" Type="http://schemas.openxmlformats.org/officeDocument/2006/relationships/hyperlink" Target="https://www.jtmfoodgroup.com/products?channel=k-12&amp;ppi=CP545" TargetMode="External"/><Relationship Id="rId20" Type="http://schemas.openxmlformats.org/officeDocument/2006/relationships/hyperlink" Target="https://www.jtmfoodgroup.com/products?channel=k-12&amp;ppi=CP5407" TargetMode="External"/><Relationship Id="rId29" Type="http://schemas.openxmlformats.org/officeDocument/2006/relationships/hyperlink" Target="https://www.jtmfoodgroup.com/uploadIMG/moxie/PDFS/K12AllergenFreeProductsOct2018.pdf" TargetMode="External"/><Relationship Id="rId1" Type="http://schemas.openxmlformats.org/officeDocument/2006/relationships/hyperlink" Target="https://www.jtmfoodgroup.com/products?channel=k-12&amp;ppi=CP5682" TargetMode="External"/><Relationship Id="rId6" Type="http://schemas.openxmlformats.org/officeDocument/2006/relationships/hyperlink" Target="https://www.jtmfoodgroup.com/products?channel=k-12&amp;ppi=CP5320" TargetMode="External"/><Relationship Id="rId11" Type="http://schemas.openxmlformats.org/officeDocument/2006/relationships/hyperlink" Target="https://www.jtmfoodgroup.com/products?channel=k-12&amp;ppi=CP5049" TargetMode="External"/><Relationship Id="rId24" Type="http://schemas.openxmlformats.org/officeDocument/2006/relationships/hyperlink" Target="https://www.jtmfoodgroup.com/uploadIMG/moxie/PDFS/K12AllergenFreeProductsOct2018.pdf" TargetMode="External"/><Relationship Id="rId32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79" TargetMode="External"/><Relationship Id="rId15" Type="http://schemas.openxmlformats.org/officeDocument/2006/relationships/hyperlink" Target="https://www.jtmfoodgroup.com/products?channel=k-12&amp;ppi=CP5695" TargetMode="External"/><Relationship Id="rId23" Type="http://schemas.openxmlformats.org/officeDocument/2006/relationships/hyperlink" Target="https://www.jtmfoodgroup.com/uploadIMG/rfUploads/PDFS/SloppyJoeSimpleSolutionsSpanish.pdf" TargetMode="External"/><Relationship Id="rId28" Type="http://schemas.openxmlformats.org/officeDocument/2006/relationships/hyperlink" Target="https://www.jtmfoodgroup.com/uploadIMG/moxie/PDFS/K12AllergenFreeProductsOct2018.pdf" TargetMode="External"/><Relationship Id="rId36" Type="http://schemas.openxmlformats.org/officeDocument/2006/relationships/drawing" Target="../drawings/drawing2.xml"/><Relationship Id="rId10" Type="http://schemas.openxmlformats.org/officeDocument/2006/relationships/hyperlink" Target="https://www.jtmfoodgroup.com/products?channel=k-12&amp;ppi=CP5533" TargetMode="External"/><Relationship Id="rId19" Type="http://schemas.openxmlformats.org/officeDocument/2006/relationships/hyperlink" Target="https://www.jtmfoodgroup.com/products?channel=k-12&amp;ppi=CP5309" TargetMode="External"/><Relationship Id="rId31" Type="http://schemas.openxmlformats.org/officeDocument/2006/relationships/hyperlink" Target="https://www.jtmfoodgroup.com/products?channel=k-12&amp;ppi=CP5030" TargetMode="External"/><Relationship Id="rId4" Type="http://schemas.openxmlformats.org/officeDocument/2006/relationships/hyperlink" Target="https://www.jtmfoodgroup.com/products?channel=k-12&amp;ppi=CP5683" TargetMode="External"/><Relationship Id="rId9" Type="http://schemas.openxmlformats.org/officeDocument/2006/relationships/hyperlink" Target="https://www.jtmfoodgroup.com/products?channel=k-12&amp;ppi=CP5578" TargetMode="External"/><Relationship Id="rId14" Type="http://schemas.openxmlformats.org/officeDocument/2006/relationships/hyperlink" Target="https://www.jtmfoodgroup.com/products?channel=k-12&amp;ppi=CP5591" TargetMode="External"/><Relationship Id="rId22" Type="http://schemas.openxmlformats.org/officeDocument/2006/relationships/hyperlink" Target="https://www.jtmfoodgroup.com/uploadIMG/rfUploads/PDFS/SloppyJoeSimpleSolutions.pdf" TargetMode="External"/><Relationship Id="rId27" Type="http://schemas.openxmlformats.org/officeDocument/2006/relationships/hyperlink" Target="https://www.jtmfoodgroup.com/uploadIMG/moxie/PDFS/K12AllergenFreeProductsOct2018.pdf" TargetMode="External"/><Relationship Id="rId30" Type="http://schemas.openxmlformats.org/officeDocument/2006/relationships/hyperlink" Target="https://www.jtmfoodgroup.com/products?channel=k-12&amp;ppi=CP5661" TargetMode="External"/><Relationship Id="rId35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CP5205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www.jtmfoodgroup.com/products?channel=k-12&amp;ppi=CP5649" TargetMode="External"/><Relationship Id="rId7" Type="http://schemas.openxmlformats.org/officeDocument/2006/relationships/hyperlink" Target="https://www.jtmfoodgroup.com/products?channel=k-12&amp;ppi=CP5401" TargetMode="External"/><Relationship Id="rId12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CP5646" TargetMode="External"/><Relationship Id="rId1" Type="http://schemas.openxmlformats.org/officeDocument/2006/relationships/hyperlink" Target="https://www.jtmfoodgroup.com/products?channel=k-12&amp;ppi=CP5690" TargetMode="External"/><Relationship Id="rId6" Type="http://schemas.openxmlformats.org/officeDocument/2006/relationships/hyperlink" Target="https://www.jtmfoodgroup.com/products?channel=k-12&amp;ppi=CP552" TargetMode="External"/><Relationship Id="rId11" Type="http://schemas.openxmlformats.org/officeDocument/2006/relationships/hyperlink" Target="https://www.jtmfoodgroup.com/uploadIMG/moxie/PDFS/K12AllergenFreeProductsOct2018.pdf" TargetMode="External"/><Relationship Id="rId5" Type="http://schemas.openxmlformats.org/officeDocument/2006/relationships/hyperlink" Target="https://www.jtmfoodgroup.com/products?channel=k-12&amp;ppi=CP5694" TargetMode="External"/><Relationship Id="rId10" Type="http://schemas.openxmlformats.org/officeDocument/2006/relationships/hyperlink" Target="https://www.jtmfoodgroup.com/uploadIMG/rfUploads/PDFS/PasteSaucesSimpleSolutions.pdf" TargetMode="External"/><Relationship Id="rId4" Type="http://schemas.openxmlformats.org/officeDocument/2006/relationships/hyperlink" Target="https://www.jtmfoodgroup.com/products?channel=k-12&amp;ppi=CP5521" TargetMode="External"/><Relationship Id="rId9" Type="http://schemas.openxmlformats.org/officeDocument/2006/relationships/hyperlink" Target="https://www.jtmfoodgroup.com/products?channel=k-12&amp;ppi=CP5036" TargetMode="External"/><Relationship Id="rId1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202" TargetMode="External"/><Relationship Id="rId7" Type="http://schemas.openxmlformats.org/officeDocument/2006/relationships/hyperlink" Target="https://www.jtmfoodgroup.com/uploadIMG/moxie/PDFS/K12AllergenFreeProductsOct2018.pdf" TargetMode="External"/><Relationship Id="rId2" Type="http://schemas.openxmlformats.org/officeDocument/2006/relationships/hyperlink" Target="https://www.jtmfoodgroup.com/products?channel=k-12&amp;ppi=5235" TargetMode="External"/><Relationship Id="rId1" Type="http://schemas.openxmlformats.org/officeDocument/2006/relationships/hyperlink" Target="https://www.jtmfoodgroup.com/products?channel=k-12&amp;ppi=5090" TargetMode="External"/><Relationship Id="rId6" Type="http://schemas.openxmlformats.org/officeDocument/2006/relationships/hyperlink" Target="https://www.jtmfoodgroup.com/uploadIMG/rfUploads/PDFS/041SPancakeSausgaeBites_Aug2020.pdf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jtmfoodgroup.com/uploadIMG/rfUploads/PDFS/5164MakeAheadBreakfastBurritos.pdf" TargetMode="External"/><Relationship Id="rId10" Type="http://schemas.openxmlformats.org/officeDocument/2006/relationships/printerSettings" Target="../printerSettings/printerSettings4.bin"/><Relationship Id="rId4" Type="http://schemas.openxmlformats.org/officeDocument/2006/relationships/hyperlink" Target="https://www.jtmfoodgroup.com/uploadIMG/rfUploads/PDFS/HeatingInstShtCornDog2upEngSpan.pdf" TargetMode="External"/><Relationship Id="rId9" Type="http://schemas.openxmlformats.org/officeDocument/2006/relationships/hyperlink" Target="https://www.jtmfoodgroup.com/products?channel=k-12&amp;ppi=509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k-12&amp;ppi=5757" TargetMode="External"/><Relationship Id="rId13" Type="http://schemas.openxmlformats.org/officeDocument/2006/relationships/hyperlink" Target="https://www.jtmfoodgroup.com/products?channel=k-12&amp;ppi=5769" TargetMode="External"/><Relationship Id="rId18" Type="http://schemas.openxmlformats.org/officeDocument/2006/relationships/hyperlink" Target="https://www.jtmfoodgroup.com/products?channel=k-12&amp;ppi=5730" TargetMode="External"/><Relationship Id="rId26" Type="http://schemas.openxmlformats.org/officeDocument/2006/relationships/hyperlink" Target="https://www.jtmfoodgroup.com/products?channel=k-12&amp;ppi=5764" TargetMode="External"/><Relationship Id="rId39" Type="http://schemas.openxmlformats.org/officeDocument/2006/relationships/hyperlink" Target="https://www.jtmfoodgroup.com/products?channel=k-12&amp;ppi=5164" TargetMode="External"/><Relationship Id="rId3" Type="http://schemas.openxmlformats.org/officeDocument/2006/relationships/hyperlink" Target="https://www.jtmfoodgroup.com/products?channel=k-12&amp;ppi=5708" TargetMode="External"/><Relationship Id="rId21" Type="http://schemas.openxmlformats.org/officeDocument/2006/relationships/hyperlink" Target="https://www.jtmfoodgroup.com/uploadIMG/rfUploads/PDFS/CheeseSaucesSimpleSolutions.pdf" TargetMode="External"/><Relationship Id="rId34" Type="http://schemas.openxmlformats.org/officeDocument/2006/relationships/hyperlink" Target="https://www.jtmfoodgroup.com/products?channel=k-12&amp;ppi=5744" TargetMode="External"/><Relationship Id="rId42" Type="http://schemas.openxmlformats.org/officeDocument/2006/relationships/drawing" Target="../drawings/drawing5.xml"/><Relationship Id="rId7" Type="http://schemas.openxmlformats.org/officeDocument/2006/relationships/hyperlink" Target="https://www.jtmfoodgroup.com/products?channel=k-12&amp;ppi=5758" TargetMode="External"/><Relationship Id="rId12" Type="http://schemas.openxmlformats.org/officeDocument/2006/relationships/hyperlink" Target="https://www.jtmfoodgroup.com/products?channel=k-12&amp;ppi=5768" TargetMode="External"/><Relationship Id="rId17" Type="http://schemas.openxmlformats.org/officeDocument/2006/relationships/hyperlink" Target="https://www.jtmfoodgroup.com/products?channel=k-12&amp;ppi=5114" TargetMode="External"/><Relationship Id="rId25" Type="http://schemas.openxmlformats.org/officeDocument/2006/relationships/hyperlink" Target="https://www.jtmfoodgroup.com/uploadIMG/rfUploads/PDFS/CheeseSaucesSimpleSolutionsSpanish.pdf" TargetMode="External"/><Relationship Id="rId33" Type="http://schemas.openxmlformats.org/officeDocument/2006/relationships/hyperlink" Target="https://www.jtmfoodgroup.com/products?channel=k-12&amp;ppi=5743" TargetMode="External"/><Relationship Id="rId38" Type="http://schemas.openxmlformats.org/officeDocument/2006/relationships/hyperlink" Target="https://www.jtmfoodgroup.com/uploadIMG/rfUploads/PDFS/5164MakeAheadBreakfastBurritos.pdf" TargetMode="External"/><Relationship Id="rId2" Type="http://schemas.openxmlformats.org/officeDocument/2006/relationships/hyperlink" Target="https://www.jtmfoodgroup.com/products?channel=k-12&amp;ppi=5731" TargetMode="External"/><Relationship Id="rId16" Type="http://schemas.openxmlformats.org/officeDocument/2006/relationships/hyperlink" Target="https://www.jtmfoodgroup.com/products?channel=k-12&amp;ppi=5705" TargetMode="External"/><Relationship Id="rId20" Type="http://schemas.openxmlformats.org/officeDocument/2006/relationships/hyperlink" Target="https://www.jtmfoodgroup.com/uploadIMG/rfUploads/PDFS/HeatingInstShtPastaEntree2upEngSp.pdf" TargetMode="External"/><Relationship Id="rId29" Type="http://schemas.openxmlformats.org/officeDocument/2006/relationships/hyperlink" Target="https://www.jtmfoodgroup.com/products?channel=k-12&amp;ppi=5741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www.jtmfoodgroup.com/products?channel=k-12&amp;ppi=5722" TargetMode="External"/><Relationship Id="rId6" Type="http://schemas.openxmlformats.org/officeDocument/2006/relationships/hyperlink" Target="https://www.jtmfoodgroup.com/products?channel=k-12&amp;ppi=5724" TargetMode="External"/><Relationship Id="rId11" Type="http://schemas.openxmlformats.org/officeDocument/2006/relationships/hyperlink" Target="https://www.jtmfoodgroup.com/products?channel=k-12&amp;ppi=5773" TargetMode="External"/><Relationship Id="rId24" Type="http://schemas.openxmlformats.org/officeDocument/2006/relationships/hyperlink" Target="https://www.jtmfoodgroup.com/products?channel=k-12&amp;ppi=5715" TargetMode="External"/><Relationship Id="rId32" Type="http://schemas.openxmlformats.org/officeDocument/2006/relationships/hyperlink" Target="https://www.jtmfoodgroup.com/products?channel=k-12&amp;ppi=5749" TargetMode="External"/><Relationship Id="rId37" Type="http://schemas.openxmlformats.org/officeDocument/2006/relationships/hyperlink" Target="https://www.jtmfoodgroup.com/products?channel=&amp;ppi=5735" TargetMode="External"/><Relationship Id="rId40" Type="http://schemas.openxmlformats.org/officeDocument/2006/relationships/hyperlink" Target="https://www.jtmfoodgroup.com/products?channel=k-12&amp;ppi=5165" TargetMode="External"/><Relationship Id="rId5" Type="http://schemas.openxmlformats.org/officeDocument/2006/relationships/hyperlink" Target="https://www.jtmfoodgroup.com/products?channel=k-12&amp;ppi=5725" TargetMode="External"/><Relationship Id="rId15" Type="http://schemas.openxmlformats.org/officeDocument/2006/relationships/hyperlink" Target="https://www.jtmfoodgroup.com/products?channel=k-12&amp;ppi=5765" TargetMode="External"/><Relationship Id="rId23" Type="http://schemas.openxmlformats.org/officeDocument/2006/relationships/hyperlink" Target="https://www.jtmfoodgroup.com/uploadIMG/moxie/PDFS/K12ThreeCheeseSauce.pdf" TargetMode="External"/><Relationship Id="rId28" Type="http://schemas.openxmlformats.org/officeDocument/2006/relationships/hyperlink" Target="https://www.jtmfoodgroup.com/products?channel=k-12&amp;ppi=5742" TargetMode="External"/><Relationship Id="rId36" Type="http://schemas.openxmlformats.org/officeDocument/2006/relationships/hyperlink" Target="https://www.jtmfoodgroup.com/products?channel=k-12&amp;ppi=5738" TargetMode="External"/><Relationship Id="rId10" Type="http://schemas.openxmlformats.org/officeDocument/2006/relationships/hyperlink" Target="https://www.jtmfoodgroup.com/products?channel=k-12&amp;ppi=5761" TargetMode="External"/><Relationship Id="rId19" Type="http://schemas.openxmlformats.org/officeDocument/2006/relationships/hyperlink" Target="https://www.jtmfoodgroup.com/uploadIMG/rfUploads/PDFS/HeatingInstShtPastaEntree2upEngSp.pdf" TargetMode="External"/><Relationship Id="rId31" Type="http://schemas.openxmlformats.org/officeDocument/2006/relationships/hyperlink" Target="https://www.jtmfoodgroup.com/products?channel=k-12&amp;ppi=5734" TargetMode="External"/><Relationship Id="rId4" Type="http://schemas.openxmlformats.org/officeDocument/2006/relationships/hyperlink" Target="https://www.jtmfoodgroup.com/products?channel=k-12&amp;ppi=5718" TargetMode="External"/><Relationship Id="rId9" Type="http://schemas.openxmlformats.org/officeDocument/2006/relationships/hyperlink" Target="https://www.jtmfoodgroup.com/products?channel=k-12&amp;ppi=5759" TargetMode="External"/><Relationship Id="rId14" Type="http://schemas.openxmlformats.org/officeDocument/2006/relationships/hyperlink" Target="https://www.jtmfoodgroup.com/products?channel=k-12&amp;ppi=5756" TargetMode="External"/><Relationship Id="rId22" Type="http://schemas.openxmlformats.org/officeDocument/2006/relationships/hyperlink" Target="https://www.jtmfoodgroup.com/uploadIMG/moxie/PDFS/K12ThreeCheeseCavatappi.pdf" TargetMode="External"/><Relationship Id="rId27" Type="http://schemas.openxmlformats.org/officeDocument/2006/relationships/hyperlink" Target="https://www.jtmfoodgroup.com/search?keyword=5776&amp;box_0=ppi&amp;submit=Search" TargetMode="External"/><Relationship Id="rId30" Type="http://schemas.openxmlformats.org/officeDocument/2006/relationships/hyperlink" Target="https://www.jtmfoodgroup.com/uploadIMG/rfUploads/PDFS/CheeseSaucesSimpleSolutionsSpanish.pdf" TargetMode="External"/><Relationship Id="rId35" Type="http://schemas.openxmlformats.org/officeDocument/2006/relationships/hyperlink" Target="https://www.jtmfoodgroup.com/products?channel=k-12&amp;ppi=5745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6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tmfoodgroup.com/products?channel=&amp;ppi=5732" TargetMode="External"/><Relationship Id="rId3" Type="http://schemas.openxmlformats.org/officeDocument/2006/relationships/hyperlink" Target="https://www.jtmfoodgroup.com/products?channel=k-12&amp;ppi=73420" TargetMode="External"/><Relationship Id="rId7" Type="http://schemas.openxmlformats.org/officeDocument/2006/relationships/hyperlink" Target="https://www.jtmfoodgroup.com/products?channel=k-12&amp;ppi=73480" TargetMode="External"/><Relationship Id="rId2" Type="http://schemas.openxmlformats.org/officeDocument/2006/relationships/hyperlink" Target="https://www.jtmfoodgroup.com/products?channel=k-12&amp;ppi=73400" TargetMode="External"/><Relationship Id="rId1" Type="http://schemas.openxmlformats.org/officeDocument/2006/relationships/hyperlink" Target="https://www.jtmfoodgroup.com/products?channel=k-12&amp;ppi=5911" TargetMode="External"/><Relationship Id="rId6" Type="http://schemas.openxmlformats.org/officeDocument/2006/relationships/hyperlink" Target="https://www.jtmfoodgroup.com/products?channel=k-12&amp;ppi=73470" TargetMode="External"/><Relationship Id="rId11" Type="http://schemas.openxmlformats.org/officeDocument/2006/relationships/drawing" Target="../drawings/drawing7.xml"/><Relationship Id="rId5" Type="http://schemas.openxmlformats.org/officeDocument/2006/relationships/hyperlink" Target="https://www.jtmfoodgroup.com/products?channel=k-12&amp;ppi=73460" TargetMode="External"/><Relationship Id="rId10" Type="http://schemas.openxmlformats.org/officeDocument/2006/relationships/printerSettings" Target="../printerSettings/printerSettings7.bin"/><Relationship Id="rId4" Type="http://schemas.openxmlformats.org/officeDocument/2006/relationships/hyperlink" Target="https://www.jtmfoodgroup.com/products?channel=k-12&amp;ppi=73450" TargetMode="External"/><Relationship Id="rId9" Type="http://schemas.openxmlformats.org/officeDocument/2006/relationships/hyperlink" Target="https://www.jtmfoodgroup.com/products?channel=food-service&amp;ppi=73650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P32"/>
  <sheetViews>
    <sheetView tabSelected="1" zoomScale="80" zoomScaleNormal="80" workbookViewId="0">
      <selection activeCell="A2" sqref="A2:C2"/>
    </sheetView>
  </sheetViews>
  <sheetFormatPr defaultColWidth="8.7109375" defaultRowHeight="18.75"/>
  <cols>
    <col min="1" max="1" width="15" style="17" customWidth="1"/>
    <col min="2" max="2" width="13.42578125" style="17" customWidth="1"/>
    <col min="3" max="3" width="30.28515625" style="17" customWidth="1"/>
    <col min="4" max="4" width="23.5703125" style="17" customWidth="1"/>
    <col min="5" max="5" width="24.42578125" style="17" customWidth="1"/>
    <col min="6" max="6" width="18.42578125" style="17" customWidth="1"/>
    <col min="7" max="7" width="17.42578125" style="17" customWidth="1"/>
    <col min="8" max="8" width="28.140625" style="17" customWidth="1"/>
    <col min="9" max="11" width="37.85546875" style="17" customWidth="1"/>
    <col min="12" max="13" width="8.7109375" style="17"/>
    <col min="14" max="14" width="11.85546875" style="17" customWidth="1"/>
    <col min="15" max="16384" width="8.7109375" style="17"/>
  </cols>
  <sheetData>
    <row r="1" spans="1:16" ht="96" customHeight="1">
      <c r="A1" s="99"/>
      <c r="B1" s="99"/>
      <c r="C1" s="99"/>
      <c r="D1" s="99"/>
      <c r="L1" s="20"/>
      <c r="M1" s="21"/>
      <c r="N1" s="22"/>
      <c r="O1" s="22"/>
    </row>
    <row r="2" spans="1:16" ht="39.75" customHeight="1">
      <c r="A2" s="372" t="s">
        <v>0</v>
      </c>
      <c r="B2" s="372"/>
      <c r="C2" s="372"/>
      <c r="D2" s="99"/>
      <c r="E2" s="38"/>
      <c r="F2" s="38"/>
      <c r="G2" s="38"/>
      <c r="H2" s="38" t="s">
        <v>1</v>
      </c>
      <c r="I2" s="38"/>
      <c r="J2" s="38"/>
      <c r="K2" s="71" t="s">
        <v>2</v>
      </c>
      <c r="N2"/>
    </row>
    <row r="3" spans="1:16" ht="39.75" customHeight="1">
      <c r="A3" s="218" t="s">
        <v>3</v>
      </c>
      <c r="B3" s="218"/>
      <c r="C3" s="218"/>
      <c r="D3" s="43"/>
      <c r="E3" s="38"/>
      <c r="F3" s="38"/>
      <c r="G3" s="38"/>
      <c r="H3" s="38"/>
      <c r="I3"/>
      <c r="J3" s="38"/>
      <c r="K3" s="225" t="s">
        <v>4</v>
      </c>
      <c r="P3"/>
    </row>
    <row r="4" spans="1:16" ht="27" customHeight="1">
      <c r="A4" s="218" t="s">
        <v>5</v>
      </c>
      <c r="B4" s="218"/>
      <c r="C4" s="218"/>
      <c r="D4" s="29"/>
      <c r="F4" s="76"/>
      <c r="K4" s="320" t="s">
        <v>6</v>
      </c>
      <c r="M4" s="23"/>
      <c r="N4" s="23"/>
      <c r="O4" s="23"/>
    </row>
    <row r="5" spans="1:16" ht="21">
      <c r="A5" s="373" t="s">
        <v>7</v>
      </c>
      <c r="B5" s="373"/>
      <c r="C5" s="373"/>
      <c r="D5" s="29"/>
      <c r="E5" s="39"/>
      <c r="F5" s="39"/>
      <c r="G5" s="76"/>
      <c r="H5" s="39"/>
      <c r="I5" s="39"/>
      <c r="J5" s="39"/>
      <c r="M5" s="21"/>
    </row>
    <row r="6" spans="1:16" ht="20.100000000000001" customHeight="1">
      <c r="A6" s="355" t="s">
        <v>8</v>
      </c>
      <c r="B6" s="355"/>
      <c r="C6" s="219" t="s">
        <v>9</v>
      </c>
      <c r="D6" s="29"/>
      <c r="F6" s="155"/>
      <c r="G6" s="76"/>
      <c r="K6" s="37"/>
    </row>
    <row r="7" spans="1:16" ht="24" customHeight="1">
      <c r="A7" s="355"/>
      <c r="B7" s="355"/>
      <c r="C7" s="220" t="s">
        <v>10</v>
      </c>
      <c r="D7" s="29"/>
      <c r="E7" s="70"/>
      <c r="J7" s="335">
        <v>45600</v>
      </c>
      <c r="K7" s="336" t="str">
        <f>TEXT(J7,"MMMM DD,YYYY")</f>
        <v>November 04,2024</v>
      </c>
    </row>
    <row r="8" spans="1:16" ht="4.5" customHeight="1" thickBot="1">
      <c r="A8" s="4"/>
      <c r="B8" s="4"/>
      <c r="C8" s="4"/>
      <c r="E8" s="40"/>
    </row>
    <row r="9" spans="1:16" s="12" customFormat="1" ht="74.099999999999994" customHeight="1">
      <c r="A9" s="347" t="s">
        <v>11</v>
      </c>
      <c r="B9" s="347" t="s">
        <v>12</v>
      </c>
      <c r="C9" s="347" t="s">
        <v>13</v>
      </c>
      <c r="D9" s="347" t="s">
        <v>14</v>
      </c>
      <c r="E9" s="356" t="s">
        <v>15</v>
      </c>
      <c r="F9" s="358" t="s">
        <v>16</v>
      </c>
      <c r="G9" s="347" t="s">
        <v>17</v>
      </c>
      <c r="H9" s="349" t="s">
        <v>18</v>
      </c>
      <c r="I9" s="341" t="s">
        <v>19</v>
      </c>
      <c r="J9" s="342"/>
      <c r="K9" s="343"/>
      <c r="L9" s="24"/>
      <c r="M9" s="24"/>
      <c r="N9" s="24"/>
      <c r="O9" s="24"/>
      <c r="P9" s="24"/>
    </row>
    <row r="10" spans="1:16" s="12" customFormat="1" ht="61.5" customHeight="1" thickBot="1">
      <c r="A10" s="348"/>
      <c r="B10" s="348"/>
      <c r="C10" s="348"/>
      <c r="D10" s="348"/>
      <c r="E10" s="357"/>
      <c r="F10" s="359"/>
      <c r="G10" s="348"/>
      <c r="H10" s="350"/>
      <c r="I10" s="344"/>
      <c r="J10" s="345"/>
      <c r="K10" s="346"/>
      <c r="L10" s="24"/>
      <c r="M10" s="24"/>
      <c r="N10" s="24"/>
      <c r="O10" s="24"/>
      <c r="P10" s="24"/>
    </row>
    <row r="11" spans="1:16" ht="31.9" customHeight="1">
      <c r="A11" s="365" t="s">
        <v>20</v>
      </c>
      <c r="B11" s="366">
        <v>100154</v>
      </c>
      <c r="C11" s="360" t="s">
        <v>21</v>
      </c>
      <c r="D11" s="363">
        <f>'Beef - 100154'!D4</f>
        <v>0</v>
      </c>
      <c r="E11" s="361"/>
      <c r="F11" s="354">
        <f>D11-E11</f>
        <v>0</v>
      </c>
      <c r="G11" s="353">
        <v>3.7475000000000001</v>
      </c>
      <c r="H11" s="352">
        <f>IFERROR(F11*G11,"")</f>
        <v>0</v>
      </c>
      <c r="I11" s="325">
        <v>5001101</v>
      </c>
      <c r="J11" s="325">
        <v>5007172</v>
      </c>
      <c r="K11" s="325">
        <v>5007111</v>
      </c>
    </row>
    <row r="12" spans="1:16" ht="31.5" customHeight="1">
      <c r="A12" s="365"/>
      <c r="B12" s="366"/>
      <c r="C12" s="360"/>
      <c r="D12" s="363"/>
      <c r="E12" s="362"/>
      <c r="F12" s="354"/>
      <c r="G12" s="353"/>
      <c r="H12" s="352"/>
      <c r="I12" s="325" t="s">
        <v>22</v>
      </c>
      <c r="J12" s="325" t="s">
        <v>23</v>
      </c>
      <c r="K12" s="326" t="s">
        <v>24</v>
      </c>
      <c r="L12" s="19"/>
    </row>
    <row r="13" spans="1:16" ht="31.9" customHeight="1">
      <c r="A13" s="365" t="s">
        <v>25</v>
      </c>
      <c r="B13" s="366">
        <v>100193</v>
      </c>
      <c r="C13" s="360" t="s">
        <v>26</v>
      </c>
      <c r="D13" s="363">
        <f>'Pork Picnics - 100193'!D5</f>
        <v>0</v>
      </c>
      <c r="E13" s="368"/>
      <c r="F13" s="354">
        <f t="shared" ref="F13" si="0">D13-E13</f>
        <v>0</v>
      </c>
      <c r="G13" s="353">
        <v>1.4123000000000001</v>
      </c>
      <c r="H13" s="352">
        <f t="shared" ref="H13" si="1">IFERROR(F13*G13,"")</f>
        <v>0</v>
      </c>
      <c r="I13" s="325" t="s">
        <v>27</v>
      </c>
      <c r="J13" s="325" t="s">
        <v>28</v>
      </c>
      <c r="K13" s="325" t="s">
        <v>29</v>
      </c>
      <c r="N13" s="25"/>
    </row>
    <row r="14" spans="1:16" ht="31.9" customHeight="1">
      <c r="A14" s="365"/>
      <c r="B14" s="366"/>
      <c r="C14" s="360"/>
      <c r="D14" s="363"/>
      <c r="E14" s="369"/>
      <c r="F14" s="354"/>
      <c r="G14" s="353"/>
      <c r="H14" s="352"/>
      <c r="I14" s="325" t="s">
        <v>30</v>
      </c>
      <c r="J14" s="325" t="s">
        <v>31</v>
      </c>
      <c r="K14" s="325" t="s">
        <v>32</v>
      </c>
      <c r="M14" s="26"/>
    </row>
    <row r="15" spans="1:16" ht="31.9" customHeight="1">
      <c r="A15" s="374" t="s">
        <v>33</v>
      </c>
      <c r="B15" s="366">
        <v>100883</v>
      </c>
      <c r="C15" s="360" t="s">
        <v>34</v>
      </c>
      <c r="D15" s="363">
        <f>'Turkey Thighs - 100883'!D5</f>
        <v>0</v>
      </c>
      <c r="E15" s="369"/>
      <c r="F15" s="354">
        <f t="shared" ref="F15" si="2">D15-E15</f>
        <v>0</v>
      </c>
      <c r="G15" s="353">
        <v>1.7906</v>
      </c>
      <c r="H15" s="352">
        <f t="shared" ref="H15" si="3">IFERROR(F15*G15,"")</f>
        <v>0</v>
      </c>
      <c r="I15" s="351" t="s">
        <v>35</v>
      </c>
      <c r="J15" s="351"/>
      <c r="K15" s="351"/>
      <c r="O15" s="26"/>
    </row>
    <row r="16" spans="1:16" ht="31.9" customHeight="1">
      <c r="A16" s="374"/>
      <c r="B16" s="366"/>
      <c r="C16" s="360"/>
      <c r="D16" s="363"/>
      <c r="E16" s="369"/>
      <c r="F16" s="354"/>
      <c r="G16" s="353"/>
      <c r="H16" s="352"/>
      <c r="I16" s="323">
        <v>100154</v>
      </c>
      <c r="J16" s="323">
        <v>100154</v>
      </c>
      <c r="K16" s="323">
        <v>100154</v>
      </c>
      <c r="L16" s="27"/>
    </row>
    <row r="17" spans="1:14" ht="31.9" customHeight="1">
      <c r="A17" s="365" t="s">
        <v>36</v>
      </c>
      <c r="B17" s="366">
        <v>110242</v>
      </c>
      <c r="C17" s="360" t="s">
        <v>37</v>
      </c>
      <c r="D17" s="363">
        <f>'Cheese - 110242'!D5</f>
        <v>0</v>
      </c>
      <c r="E17" s="369"/>
      <c r="F17" s="354">
        <f t="shared" ref="F17" si="4">D17-E17</f>
        <v>0</v>
      </c>
      <c r="G17" s="353">
        <v>1.9915</v>
      </c>
      <c r="H17" s="352">
        <f t="shared" ref="H17" si="5">IFERROR(F17*G17,"")</f>
        <v>0</v>
      </c>
      <c r="I17" s="323">
        <v>100193</v>
      </c>
      <c r="J17" s="323">
        <v>100193</v>
      </c>
      <c r="K17" s="324"/>
    </row>
    <row r="18" spans="1:14" ht="31.9" customHeight="1">
      <c r="A18" s="365"/>
      <c r="B18" s="366"/>
      <c r="C18" s="360"/>
      <c r="D18" s="363"/>
      <c r="E18" s="369"/>
      <c r="F18" s="354"/>
      <c r="G18" s="353"/>
      <c r="H18" s="352"/>
      <c r="I18" s="323">
        <v>100883</v>
      </c>
      <c r="J18" s="323"/>
      <c r="K18" s="324"/>
      <c r="M18" s="28"/>
      <c r="N18" s="26"/>
    </row>
    <row r="19" spans="1:14" ht="30" hidden="1" customHeight="1">
      <c r="A19" s="332"/>
      <c r="B19" s="333"/>
      <c r="C19" s="330"/>
      <c r="D19" s="329"/>
      <c r="E19" s="18"/>
      <c r="F19" s="331"/>
      <c r="G19" s="328"/>
      <c r="H19" s="327"/>
      <c r="I19" s="323">
        <v>110242</v>
      </c>
      <c r="J19" s="323"/>
      <c r="K19" s="324"/>
      <c r="M19" s="28"/>
      <c r="N19" s="26"/>
    </row>
    <row r="20" spans="1:14" ht="9.6" customHeight="1">
      <c r="A20" s="156"/>
      <c r="B20" s="156"/>
      <c r="C20" s="156"/>
      <c r="D20" s="156"/>
      <c r="E20" s="156"/>
      <c r="F20" s="206"/>
      <c r="G20" s="207"/>
      <c r="H20" s="208"/>
      <c r="I20" s="208"/>
      <c r="J20" s="208"/>
      <c r="K20" s="208"/>
      <c r="M20" s="28"/>
      <c r="N20" s="26"/>
    </row>
    <row r="21" spans="1:14" ht="31.15" customHeight="1">
      <c r="A21" s="209"/>
      <c r="B21" s="209"/>
      <c r="C21" s="209"/>
      <c r="D21" s="209"/>
      <c r="E21" s="209"/>
      <c r="F21" s="367" t="s">
        <v>38</v>
      </c>
      <c r="G21" s="367"/>
      <c r="H21" s="209">
        <f>SUM(H11:H19)</f>
        <v>0</v>
      </c>
      <c r="I21" s="209"/>
      <c r="J21" s="209"/>
      <c r="K21" s="209"/>
      <c r="L21" s="30"/>
      <c r="M21" s="31"/>
    </row>
    <row r="22" spans="1:14" ht="6.6" customHeight="1">
      <c r="A22" s="26"/>
      <c r="B22" s="26"/>
      <c r="C22" s="32"/>
      <c r="D22" s="32"/>
      <c r="E22" s="32"/>
      <c r="L22" s="33"/>
      <c r="M22" s="33"/>
    </row>
    <row r="23" spans="1:14" ht="37.5" customHeight="1">
      <c r="B23" s="18"/>
      <c r="D23" s="18"/>
      <c r="E23" s="370" t="s">
        <v>39</v>
      </c>
      <c r="F23" s="370"/>
      <c r="G23" s="370"/>
      <c r="H23" s="370"/>
      <c r="I23" s="370"/>
      <c r="J23" s="370"/>
      <c r="K23" s="370"/>
      <c r="L23" s="34"/>
      <c r="M23" s="33"/>
    </row>
    <row r="24" spans="1:14" ht="56.45" customHeight="1">
      <c r="A24" s="375" t="s">
        <v>21</v>
      </c>
      <c r="B24" s="375"/>
      <c r="C24" s="325">
        <v>100154</v>
      </c>
      <c r="D24" s="371">
        <f>'Beef - 100154'!K3</f>
        <v>0</v>
      </c>
      <c r="E24" s="371"/>
      <c r="F24" s="371"/>
      <c r="G24" s="371"/>
      <c r="H24" s="371"/>
      <c r="I24" s="371"/>
      <c r="J24" s="371"/>
      <c r="K24" s="371"/>
      <c r="L24" s="34"/>
      <c r="M24" s="33"/>
    </row>
    <row r="25" spans="1:14" ht="56.45" customHeight="1">
      <c r="A25" s="375" t="s">
        <v>26</v>
      </c>
      <c r="B25" s="375"/>
      <c r="C25" s="325">
        <v>100193</v>
      </c>
      <c r="D25" s="371">
        <f>'Pork Picnics - 100193'!I4</f>
        <v>0</v>
      </c>
      <c r="E25" s="371"/>
      <c r="F25" s="371"/>
      <c r="G25" s="371"/>
      <c r="H25" s="371"/>
      <c r="I25" s="371"/>
      <c r="J25" s="371"/>
      <c r="K25" s="371"/>
      <c r="L25" s="34"/>
      <c r="M25" s="33"/>
    </row>
    <row r="26" spans="1:14" ht="56.45" customHeight="1">
      <c r="A26" s="375" t="s">
        <v>34</v>
      </c>
      <c r="B26" s="375"/>
      <c r="C26" s="325">
        <v>100883</v>
      </c>
      <c r="D26" s="371">
        <f>'Turkey Thighs - 100883'!I4</f>
        <v>0</v>
      </c>
      <c r="E26" s="371"/>
      <c r="F26" s="371"/>
      <c r="G26" s="371"/>
      <c r="H26" s="371"/>
      <c r="I26" s="371"/>
      <c r="J26" s="371"/>
      <c r="K26" s="371"/>
      <c r="L26" s="34"/>
      <c r="M26" s="33"/>
    </row>
    <row r="27" spans="1:14" ht="56.45" customHeight="1">
      <c r="A27" s="375" t="s">
        <v>37</v>
      </c>
      <c r="B27" s="375"/>
      <c r="C27" s="325">
        <v>110242</v>
      </c>
      <c r="D27" s="371">
        <f>'Cheese - 110242'!I4</f>
        <v>0</v>
      </c>
      <c r="E27" s="371"/>
      <c r="F27" s="371"/>
      <c r="G27" s="371"/>
      <c r="H27" s="371"/>
      <c r="I27" s="371"/>
      <c r="J27" s="371"/>
      <c r="K27" s="371"/>
      <c r="L27" s="33"/>
      <c r="M27" s="33"/>
    </row>
    <row r="28" spans="1:14" ht="20.25" customHeight="1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</row>
    <row r="29" spans="1:14" ht="20.25" customHeight="1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K29" s="364"/>
      <c r="L29" s="33"/>
      <c r="M29" s="33"/>
    </row>
    <row r="30" spans="1:14" ht="42.75" customHeight="1">
      <c r="C30" s="35"/>
      <c r="D30" s="35"/>
      <c r="F30" s="26"/>
      <c r="G30" s="26"/>
      <c r="L30" s="33"/>
      <c r="M30" s="33"/>
    </row>
    <row r="31" spans="1:14" ht="18.75" customHeight="1">
      <c r="C31" s="36"/>
      <c r="D31" s="36"/>
      <c r="E31" s="36"/>
      <c r="L31" s="33"/>
    </row>
    <row r="32" spans="1:14" ht="9" customHeight="1"/>
  </sheetData>
  <sheetProtection selectLockedCells="1" autoFilter="0"/>
  <autoFilter ref="A9:K9" xr:uid="{00000000-0001-0000-0000-000000000000}"/>
  <mergeCells count="56">
    <mergeCell ref="D25:K25"/>
    <mergeCell ref="D26:K26"/>
    <mergeCell ref="D27:K27"/>
    <mergeCell ref="A24:B24"/>
    <mergeCell ref="A25:B25"/>
    <mergeCell ref="A26:B26"/>
    <mergeCell ref="A27:B27"/>
    <mergeCell ref="A2:C2"/>
    <mergeCell ref="A5:C5"/>
    <mergeCell ref="B17:B18"/>
    <mergeCell ref="B13:B14"/>
    <mergeCell ref="A17:A18"/>
    <mergeCell ref="B15:B16"/>
    <mergeCell ref="C17:C18"/>
    <mergeCell ref="A15:A16"/>
    <mergeCell ref="C15:C16"/>
    <mergeCell ref="A9:A10"/>
    <mergeCell ref="A29:K29"/>
    <mergeCell ref="A13:A14"/>
    <mergeCell ref="B11:B12"/>
    <mergeCell ref="D13:D14"/>
    <mergeCell ref="C13:C14"/>
    <mergeCell ref="A11:A12"/>
    <mergeCell ref="G17:G18"/>
    <mergeCell ref="F21:G21"/>
    <mergeCell ref="H17:H18"/>
    <mergeCell ref="E13:E14"/>
    <mergeCell ref="E15:E16"/>
    <mergeCell ref="E17:E18"/>
    <mergeCell ref="E23:K23"/>
    <mergeCell ref="D17:D18"/>
    <mergeCell ref="D15:D16"/>
    <mergeCell ref="D24:K24"/>
    <mergeCell ref="F13:F14"/>
    <mergeCell ref="F15:F16"/>
    <mergeCell ref="F17:F18"/>
    <mergeCell ref="A6:B7"/>
    <mergeCell ref="C9:C10"/>
    <mergeCell ref="D9:D10"/>
    <mergeCell ref="E9:E10"/>
    <mergeCell ref="F9:F10"/>
    <mergeCell ref="B9:B10"/>
    <mergeCell ref="C11:C12"/>
    <mergeCell ref="E11:E12"/>
    <mergeCell ref="F11:F12"/>
    <mergeCell ref="D11:D12"/>
    <mergeCell ref="I9:K10"/>
    <mergeCell ref="G9:G10"/>
    <mergeCell ref="H9:H10"/>
    <mergeCell ref="I15:K15"/>
    <mergeCell ref="H11:H12"/>
    <mergeCell ref="G11:G12"/>
    <mergeCell ref="G13:G14"/>
    <mergeCell ref="G15:G16"/>
    <mergeCell ref="H13:H14"/>
    <mergeCell ref="H15:H16"/>
  </mergeCells>
  <phoneticPr fontId="0" type="noConversion"/>
  <printOptions horizontalCentered="1"/>
  <pageMargins left="0.17" right="0.16" top="0.4" bottom="0.18" header="0.23" footer="0.17"/>
  <pageSetup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V49"/>
  <sheetViews>
    <sheetView zoomScale="90" zoomScaleNormal="90" workbookViewId="0">
      <pane ySplit="8" topLeftCell="A34" activePane="bottomLeft" state="frozen"/>
      <selection activeCell="J19" sqref="J19:N20"/>
      <selection pane="bottomLeft" activeCell="A19" sqref="A19:XFD19"/>
    </sheetView>
  </sheetViews>
  <sheetFormatPr defaultColWidth="8.7109375" defaultRowHeight="15"/>
  <cols>
    <col min="1" max="1" width="10" style="6" customWidth="1"/>
    <col min="2" max="2" width="45.140625" style="13" customWidth="1"/>
    <col min="3" max="3" width="18.7109375" style="6" customWidth="1"/>
    <col min="4" max="4" width="12.28515625" style="6" customWidth="1"/>
    <col min="5" max="5" width="8.42578125" style="3" customWidth="1"/>
    <col min="6" max="6" width="7.85546875" style="3" customWidth="1"/>
    <col min="7" max="8" width="7" style="11" customWidth="1"/>
    <col min="9" max="9" width="7" style="229" customWidth="1"/>
    <col min="10" max="10" width="13.42578125" style="3" customWidth="1"/>
    <col min="11" max="11" width="8.140625" style="10" customWidth="1"/>
    <col min="12" max="12" width="10" style="3" customWidth="1"/>
    <col min="13" max="13" width="13.140625" style="3" customWidth="1"/>
    <col min="14" max="14" width="13.140625" style="16" customWidth="1"/>
    <col min="15" max="15" width="13.140625" style="3" customWidth="1"/>
    <col min="16" max="16" width="13.42578125" style="3" customWidth="1"/>
    <col min="17" max="17" width="10.5703125" style="202" customWidth="1"/>
    <col min="18" max="16384" width="8.7109375" style="3"/>
  </cols>
  <sheetData>
    <row r="1" spans="1:22" ht="69.95" customHeight="1">
      <c r="A1" s="100"/>
      <c r="B1" s="3"/>
      <c r="C1" s="100"/>
      <c r="D1" s="100"/>
      <c r="E1" s="72"/>
      <c r="F1" s="72"/>
      <c r="G1" s="73"/>
      <c r="H1" s="73"/>
      <c r="I1" s="228"/>
      <c r="J1" s="72"/>
      <c r="K1" s="74"/>
      <c r="L1" s="72"/>
      <c r="M1" s="72"/>
      <c r="N1" s="75"/>
      <c r="O1" s="72"/>
      <c r="P1" s="78"/>
    </row>
    <row r="2" spans="1:22" ht="51" customHeight="1">
      <c r="A2" s="186" t="s">
        <v>40</v>
      </c>
      <c r="B2" s="3"/>
      <c r="C2" s="100"/>
      <c r="D2" s="100"/>
      <c r="E2" s="72"/>
      <c r="F2" s="72"/>
      <c r="G2" s="73"/>
      <c r="H2" s="73"/>
      <c r="I2" s="228"/>
      <c r="J2" s="72"/>
      <c r="K2" s="74"/>
      <c r="L2" s="72"/>
      <c r="M2" s="234"/>
      <c r="N2" s="75"/>
      <c r="O2" s="72"/>
      <c r="P2" s="235" t="s">
        <v>41</v>
      </c>
    </row>
    <row r="3" spans="1:22" ht="18.75" customHeight="1">
      <c r="A3" s="376" t="s">
        <v>42</v>
      </c>
      <c r="B3" s="376"/>
      <c r="C3" s="395" t="s">
        <v>43</v>
      </c>
      <c r="D3" s="395"/>
      <c r="E3" s="215"/>
      <c r="F3" s="215"/>
      <c r="G3" s="3"/>
      <c r="H3" s="3"/>
      <c r="J3" s="182" t="s">
        <v>44</v>
      </c>
      <c r="K3" s="380"/>
      <c r="L3" s="381"/>
      <c r="M3" s="381"/>
      <c r="N3" s="381"/>
      <c r="O3" s="381"/>
      <c r="P3" s="382"/>
      <c r="S3" s="175"/>
      <c r="T3" s="175"/>
      <c r="U3" s="175"/>
      <c r="V3" s="175"/>
    </row>
    <row r="4" spans="1:22" ht="27" customHeight="1">
      <c r="A4" s="376"/>
      <c r="B4" s="376"/>
      <c r="C4" s="181" t="s">
        <v>45</v>
      </c>
      <c r="D4" s="394">
        <v>0</v>
      </c>
      <c r="E4" s="394"/>
      <c r="F4" s="217"/>
      <c r="G4" s="3"/>
      <c r="H4" s="3"/>
      <c r="K4" s="383"/>
      <c r="L4" s="384"/>
      <c r="M4" s="384"/>
      <c r="N4" s="384"/>
      <c r="O4" s="384"/>
      <c r="P4" s="385"/>
      <c r="Q4" s="203"/>
      <c r="S4" s="176"/>
      <c r="T4" s="177"/>
      <c r="U4" s="178"/>
      <c r="V4" s="178"/>
    </row>
    <row r="5" spans="1:22" ht="21.75" customHeight="1">
      <c r="A5" s="376"/>
      <c r="B5" s="376"/>
      <c r="C5" s="391" t="s">
        <v>46</v>
      </c>
      <c r="D5" s="393">
        <v>0</v>
      </c>
      <c r="E5" s="393"/>
      <c r="F5" s="216"/>
      <c r="G5" s="3"/>
      <c r="H5" s="3"/>
      <c r="K5" s="386"/>
      <c r="L5" s="387"/>
      <c r="M5" s="387"/>
      <c r="N5" s="387"/>
      <c r="O5" s="387"/>
      <c r="P5" s="388"/>
      <c r="Q5" s="203"/>
      <c r="S5" s="177"/>
      <c r="T5" s="177"/>
      <c r="U5" s="178"/>
      <c r="V5" s="178"/>
    </row>
    <row r="6" spans="1:22" ht="9.75" customHeight="1" thickBot="1">
      <c r="A6" s="376"/>
      <c r="B6" s="376"/>
      <c r="C6" s="392"/>
      <c r="D6" s="393"/>
      <c r="E6" s="393"/>
      <c r="F6" s="216"/>
      <c r="G6" s="173"/>
      <c r="H6" s="173"/>
      <c r="I6" s="230"/>
      <c r="J6" s="173"/>
      <c r="K6" s="8"/>
      <c r="L6" s="156"/>
      <c r="M6" s="156"/>
      <c r="N6" s="15"/>
      <c r="O6" s="42"/>
      <c r="P6" s="42"/>
    </row>
    <row r="7" spans="1:22" ht="24" thickTop="1" thickBot="1">
      <c r="A7" s="180"/>
      <c r="E7" s="157"/>
      <c r="F7" s="157"/>
      <c r="G7" s="157"/>
      <c r="H7" s="157"/>
      <c r="I7" s="231"/>
      <c r="J7" s="172" t="s">
        <v>47</v>
      </c>
      <c r="K7" s="157"/>
      <c r="L7" s="157"/>
      <c r="M7" s="157"/>
      <c r="N7" s="158"/>
      <c r="O7" s="159"/>
      <c r="P7" s="157"/>
    </row>
    <row r="8" spans="1:22" ht="59.25" customHeight="1" thickBot="1">
      <c r="A8" s="162" t="s">
        <v>48</v>
      </c>
      <c r="B8" s="222" t="s">
        <v>49</v>
      </c>
      <c r="C8" s="223"/>
      <c r="D8" s="205" t="s">
        <v>50</v>
      </c>
      <c r="E8" s="163" t="s">
        <v>51</v>
      </c>
      <c r="F8" s="163" t="s">
        <v>52</v>
      </c>
      <c r="G8" s="168" t="s">
        <v>53</v>
      </c>
      <c r="H8" s="168" t="s">
        <v>54</v>
      </c>
      <c r="I8" s="168" t="s">
        <v>55</v>
      </c>
      <c r="J8" s="164" t="s">
        <v>56</v>
      </c>
      <c r="K8" s="163" t="s">
        <v>57</v>
      </c>
      <c r="L8" s="163" t="s">
        <v>58</v>
      </c>
      <c r="M8" s="163" t="s">
        <v>59</v>
      </c>
      <c r="N8" s="163" t="s">
        <v>60</v>
      </c>
      <c r="O8" s="227" t="s">
        <v>61</v>
      </c>
      <c r="P8" s="200" t="s">
        <v>62</v>
      </c>
      <c r="Q8" s="202" t="s">
        <v>63</v>
      </c>
    </row>
    <row r="9" spans="1:22" ht="18.75" customHeight="1">
      <c r="A9" s="199" t="s">
        <v>64</v>
      </c>
      <c r="B9" s="192"/>
      <c r="C9" s="193"/>
      <c r="D9" s="193"/>
      <c r="E9" s="193"/>
      <c r="F9" s="193"/>
      <c r="G9" s="194"/>
      <c r="H9" s="194"/>
      <c r="I9" s="232"/>
      <c r="J9" s="195"/>
      <c r="K9" s="196"/>
      <c r="L9" s="193"/>
      <c r="M9" s="193"/>
      <c r="N9" s="197"/>
      <c r="O9" s="193"/>
      <c r="P9" s="198"/>
      <c r="Q9" s="204"/>
    </row>
    <row r="10" spans="1:22" s="224" customFormat="1" ht="21.95" customHeight="1">
      <c r="A10" s="289" t="s">
        <v>65</v>
      </c>
      <c r="B10" s="296" t="s">
        <v>66</v>
      </c>
      <c r="C10" s="256" t="s">
        <v>67</v>
      </c>
      <c r="D10" s="256" t="s">
        <v>68</v>
      </c>
      <c r="E10" s="244">
        <v>30</v>
      </c>
      <c r="F10" s="244">
        <v>3.92</v>
      </c>
      <c r="G10" s="244">
        <v>2</v>
      </c>
      <c r="H10" s="244"/>
      <c r="I10" s="297"/>
      <c r="J10" s="245"/>
      <c r="K10" s="246">
        <v>122</v>
      </c>
      <c r="L10" s="247">
        <v>0</v>
      </c>
      <c r="M10" s="244">
        <v>21.8</v>
      </c>
      <c r="N10" s="248">
        <v>0</v>
      </c>
      <c r="O10" s="249">
        <v>81.7</v>
      </c>
      <c r="P10" s="250">
        <v>0</v>
      </c>
      <c r="Q10" s="275">
        <v>30</v>
      </c>
      <c r="R10" s="275">
        <v>3.92</v>
      </c>
      <c r="S10" s="321"/>
    </row>
    <row r="11" spans="1:22" s="224" customFormat="1" ht="21.95" customHeight="1" thickBot="1">
      <c r="A11" s="289" t="s">
        <v>69</v>
      </c>
      <c r="B11" s="296" t="s">
        <v>70</v>
      </c>
      <c r="C11" s="243" t="s">
        <v>71</v>
      </c>
      <c r="D11" s="256" t="s">
        <v>72</v>
      </c>
      <c r="E11" s="244">
        <v>30</v>
      </c>
      <c r="F11" s="244">
        <v>3.63</v>
      </c>
      <c r="G11" s="244">
        <v>2</v>
      </c>
      <c r="H11" s="244"/>
      <c r="I11" s="297"/>
      <c r="J11" s="245"/>
      <c r="K11" s="246">
        <v>132</v>
      </c>
      <c r="L11" s="247">
        <v>0</v>
      </c>
      <c r="M11" s="244">
        <v>18.850000000000001</v>
      </c>
      <c r="N11" s="248">
        <v>0</v>
      </c>
      <c r="O11" s="249">
        <v>70.64</v>
      </c>
      <c r="P11" s="250">
        <v>0</v>
      </c>
      <c r="Q11" s="298"/>
      <c r="S11" s="321"/>
    </row>
    <row r="12" spans="1:22" ht="18.75">
      <c r="A12" s="199" t="s">
        <v>73</v>
      </c>
      <c r="B12" s="210"/>
      <c r="C12" s="195"/>
      <c r="D12" s="195"/>
      <c r="E12" s="193"/>
      <c r="F12" s="193"/>
      <c r="G12" s="194"/>
      <c r="H12" s="194"/>
      <c r="I12" s="232"/>
      <c r="J12" s="195"/>
      <c r="K12" s="196"/>
      <c r="L12" s="193"/>
      <c r="M12" s="193"/>
      <c r="N12" s="197"/>
      <c r="O12" s="193"/>
      <c r="P12" s="198"/>
      <c r="Q12" s="204" t="s">
        <v>74</v>
      </c>
    </row>
    <row r="13" spans="1:22" s="224" customFormat="1" ht="21.95" customHeight="1">
      <c r="A13" s="289" t="s">
        <v>75</v>
      </c>
      <c r="B13" s="296" t="s">
        <v>76</v>
      </c>
      <c r="C13" s="256" t="s">
        <v>67</v>
      </c>
      <c r="D13" s="337"/>
      <c r="E13" s="244">
        <v>30</v>
      </c>
      <c r="F13" s="244">
        <v>2.71</v>
      </c>
      <c r="G13" s="244">
        <v>2</v>
      </c>
      <c r="H13" s="244"/>
      <c r="I13" s="297"/>
      <c r="J13" s="245"/>
      <c r="K13" s="246">
        <v>177</v>
      </c>
      <c r="L13" s="247">
        <v>0</v>
      </c>
      <c r="M13" s="244">
        <v>31.22</v>
      </c>
      <c r="N13" s="248">
        <v>0</v>
      </c>
      <c r="O13" s="249">
        <v>117</v>
      </c>
      <c r="P13" s="250">
        <v>0</v>
      </c>
      <c r="Q13" s="298"/>
      <c r="S13" s="321"/>
    </row>
    <row r="14" spans="1:22" s="224" customFormat="1" ht="21.95" customHeight="1" thickBot="1">
      <c r="A14" s="289" t="s">
        <v>77</v>
      </c>
      <c r="B14" s="296" t="s">
        <v>78</v>
      </c>
      <c r="C14" s="243" t="s">
        <v>71</v>
      </c>
      <c r="D14" s="299"/>
      <c r="E14" s="244">
        <v>30</v>
      </c>
      <c r="F14" s="244">
        <v>3.17</v>
      </c>
      <c r="G14" s="244">
        <v>2</v>
      </c>
      <c r="H14" s="244"/>
      <c r="I14" s="297"/>
      <c r="J14" s="245"/>
      <c r="K14" s="246">
        <v>151</v>
      </c>
      <c r="L14" s="247">
        <v>0</v>
      </c>
      <c r="M14" s="244">
        <v>16.89</v>
      </c>
      <c r="N14" s="248">
        <v>0</v>
      </c>
      <c r="O14" s="249">
        <v>63.3</v>
      </c>
      <c r="P14" s="250">
        <v>0</v>
      </c>
      <c r="Q14" s="298"/>
      <c r="S14" s="321"/>
    </row>
    <row r="15" spans="1:22" ht="18.75">
      <c r="A15" s="199" t="s">
        <v>79</v>
      </c>
      <c r="B15" s="210"/>
      <c r="C15" s="195"/>
      <c r="D15" s="195"/>
      <c r="E15" s="193"/>
      <c r="F15" s="193"/>
      <c r="G15" s="194"/>
      <c r="H15" s="194"/>
      <c r="I15" s="232"/>
      <c r="J15" s="195"/>
      <c r="K15" s="196"/>
      <c r="L15" s="193"/>
      <c r="M15" s="193"/>
      <c r="N15" s="197"/>
      <c r="O15" s="193"/>
      <c r="P15" s="198"/>
      <c r="Q15" s="204"/>
    </row>
    <row r="16" spans="1:22" s="224" customFormat="1" ht="21.95" customHeight="1">
      <c r="A16" s="289" t="s">
        <v>80</v>
      </c>
      <c r="B16" s="296" t="s">
        <v>81</v>
      </c>
      <c r="C16" s="256" t="s">
        <v>67</v>
      </c>
      <c r="D16" s="338"/>
      <c r="E16" s="244">
        <v>30</v>
      </c>
      <c r="F16" s="244">
        <v>4.84</v>
      </c>
      <c r="G16" s="244">
        <v>2</v>
      </c>
      <c r="H16" s="244"/>
      <c r="I16" s="297"/>
      <c r="J16" s="245"/>
      <c r="K16" s="246">
        <v>99</v>
      </c>
      <c r="L16" s="247">
        <v>0</v>
      </c>
      <c r="M16" s="244">
        <v>14.55</v>
      </c>
      <c r="N16" s="248">
        <v>0</v>
      </c>
      <c r="O16" s="249">
        <v>54.53</v>
      </c>
      <c r="P16" s="250">
        <v>0</v>
      </c>
      <c r="Q16" s="298"/>
      <c r="S16" s="321"/>
    </row>
    <row r="17" spans="1:19" s="224" customFormat="1" ht="21.95" customHeight="1">
      <c r="A17" s="289" t="s">
        <v>82</v>
      </c>
      <c r="B17" s="296" t="s">
        <v>83</v>
      </c>
      <c r="C17" s="243" t="s">
        <v>71</v>
      </c>
      <c r="D17" s="299"/>
      <c r="E17" s="244">
        <v>30</v>
      </c>
      <c r="F17" s="244">
        <v>5.83</v>
      </c>
      <c r="G17" s="244">
        <v>2</v>
      </c>
      <c r="H17" s="244"/>
      <c r="I17" s="297"/>
      <c r="J17" s="245"/>
      <c r="K17" s="246">
        <v>82</v>
      </c>
      <c r="L17" s="247">
        <v>0</v>
      </c>
      <c r="M17" s="244">
        <v>8.36</v>
      </c>
      <c r="N17" s="248">
        <v>0</v>
      </c>
      <c r="O17" s="249">
        <v>31.33</v>
      </c>
      <c r="P17" s="250">
        <v>0</v>
      </c>
      <c r="Q17" s="298"/>
      <c r="S17" s="321"/>
    </row>
    <row r="18" spans="1:19" s="224" customFormat="1" ht="21.95" customHeight="1">
      <c r="A18" s="289" t="s">
        <v>84</v>
      </c>
      <c r="B18" s="296" t="s">
        <v>85</v>
      </c>
      <c r="C18" s="243" t="s">
        <v>71</v>
      </c>
      <c r="D18" s="300"/>
      <c r="E18" s="244">
        <v>30</v>
      </c>
      <c r="F18" s="244">
        <v>4.5999999999999996</v>
      </c>
      <c r="G18" s="244">
        <v>1</v>
      </c>
      <c r="H18" s="244"/>
      <c r="I18" s="297"/>
      <c r="J18" s="245"/>
      <c r="K18" s="246">
        <v>104</v>
      </c>
      <c r="L18" s="247">
        <v>0</v>
      </c>
      <c r="M18" s="244">
        <v>9.52</v>
      </c>
      <c r="N18" s="248">
        <v>0</v>
      </c>
      <c r="O18" s="249">
        <v>35.68</v>
      </c>
      <c r="P18" s="250">
        <v>0</v>
      </c>
      <c r="Q18" s="298"/>
      <c r="S18" s="321"/>
    </row>
    <row r="19" spans="1:19" s="224" customFormat="1" ht="21.95" customHeight="1" thickBot="1">
      <c r="A19" s="289" t="s">
        <v>86</v>
      </c>
      <c r="B19" s="296" t="s">
        <v>87</v>
      </c>
      <c r="C19" s="243" t="s">
        <v>71</v>
      </c>
      <c r="D19" s="339"/>
      <c r="E19" s="244">
        <v>30</v>
      </c>
      <c r="F19" s="244">
        <v>5</v>
      </c>
      <c r="G19" s="244">
        <v>2</v>
      </c>
      <c r="H19" s="244"/>
      <c r="I19" s="297"/>
      <c r="J19" s="245"/>
      <c r="K19" s="246">
        <v>96</v>
      </c>
      <c r="L19" s="247">
        <v>0</v>
      </c>
      <c r="M19" s="244">
        <v>12.53</v>
      </c>
      <c r="N19" s="248">
        <v>0</v>
      </c>
      <c r="O19" s="249">
        <v>46.96</v>
      </c>
      <c r="P19" s="250">
        <v>0</v>
      </c>
      <c r="Q19" s="298"/>
      <c r="S19" s="321"/>
    </row>
    <row r="20" spans="1:19" ht="18.75">
      <c r="A20" s="199" t="s">
        <v>88</v>
      </c>
      <c r="B20" s="210"/>
      <c r="C20" s="195"/>
      <c r="D20" s="195"/>
      <c r="E20" s="193"/>
      <c r="F20" s="193"/>
      <c r="G20" s="194"/>
      <c r="H20" s="194"/>
      <c r="I20" s="232"/>
      <c r="J20" s="195"/>
      <c r="K20" s="196"/>
      <c r="L20" s="193"/>
      <c r="M20" s="193"/>
      <c r="N20" s="197"/>
      <c r="O20" s="193"/>
      <c r="P20" s="198"/>
      <c r="Q20" s="204"/>
    </row>
    <row r="21" spans="1:19" s="224" customFormat="1" ht="21.95" customHeight="1">
      <c r="A21" s="289" t="s">
        <v>89</v>
      </c>
      <c r="B21" s="296" t="s">
        <v>90</v>
      </c>
      <c r="C21" s="256" t="s">
        <v>67</v>
      </c>
      <c r="D21" s="377" t="s">
        <v>91</v>
      </c>
      <c r="E21" s="244">
        <v>32</v>
      </c>
      <c r="F21" s="244">
        <v>5.64</v>
      </c>
      <c r="G21" s="244">
        <v>2</v>
      </c>
      <c r="H21" s="244"/>
      <c r="I21" s="297"/>
      <c r="J21" s="245"/>
      <c r="K21" s="246">
        <v>90</v>
      </c>
      <c r="L21" s="247">
        <v>0</v>
      </c>
      <c r="M21" s="244">
        <v>16.100000000000001</v>
      </c>
      <c r="N21" s="248">
        <v>0</v>
      </c>
      <c r="O21" s="249">
        <v>60.33</v>
      </c>
      <c r="P21" s="250">
        <v>0</v>
      </c>
      <c r="Q21" s="298"/>
      <c r="S21" s="321"/>
    </row>
    <row r="22" spans="1:19" s="224" customFormat="1" ht="21.95" customHeight="1" thickBot="1">
      <c r="A22" s="289" t="s">
        <v>92</v>
      </c>
      <c r="B22" s="296" t="s">
        <v>90</v>
      </c>
      <c r="C22" s="256" t="s">
        <v>67</v>
      </c>
      <c r="D22" s="379"/>
      <c r="E22" s="244">
        <v>30</v>
      </c>
      <c r="F22" s="244">
        <v>5.6</v>
      </c>
      <c r="G22" s="244">
        <v>2</v>
      </c>
      <c r="H22" s="244"/>
      <c r="I22" s="297"/>
      <c r="J22" s="245"/>
      <c r="K22" s="246">
        <v>85</v>
      </c>
      <c r="L22" s="247">
        <v>0</v>
      </c>
      <c r="M22" s="244">
        <v>15.2</v>
      </c>
      <c r="N22" s="248">
        <v>0</v>
      </c>
      <c r="O22" s="249">
        <v>56.96</v>
      </c>
      <c r="P22" s="250">
        <v>0</v>
      </c>
      <c r="Q22" s="298"/>
      <c r="S22" s="321"/>
    </row>
    <row r="23" spans="1:19" ht="18.75">
      <c r="A23" s="199" t="s">
        <v>93</v>
      </c>
      <c r="B23" s="210"/>
      <c r="C23" s="195"/>
      <c r="D23" s="195"/>
      <c r="E23" s="193"/>
      <c r="F23" s="193"/>
      <c r="G23" s="194"/>
      <c r="H23" s="194"/>
      <c r="I23" s="232"/>
      <c r="J23" s="195"/>
      <c r="K23" s="196"/>
      <c r="L23" s="193"/>
      <c r="M23" s="193"/>
      <c r="N23" s="197"/>
      <c r="O23" s="193"/>
      <c r="P23" s="198"/>
      <c r="Q23" s="298"/>
      <c r="R23" s="224"/>
    </row>
    <row r="24" spans="1:19" s="224" customFormat="1" ht="21.95" customHeight="1">
      <c r="A24" s="289" t="s">
        <v>94</v>
      </c>
      <c r="B24" s="319" t="s">
        <v>95</v>
      </c>
      <c r="C24" s="243"/>
      <c r="D24" s="243"/>
      <c r="E24" s="244">
        <v>30</v>
      </c>
      <c r="F24" s="244">
        <v>4.8</v>
      </c>
      <c r="G24" s="244">
        <v>2</v>
      </c>
      <c r="H24" s="244">
        <v>0.5</v>
      </c>
      <c r="I24" s="297"/>
      <c r="J24" s="245"/>
      <c r="K24" s="246">
        <v>100</v>
      </c>
      <c r="L24" s="247">
        <v>0</v>
      </c>
      <c r="M24" s="244">
        <v>9.59</v>
      </c>
      <c r="N24" s="248">
        <v>0</v>
      </c>
      <c r="O24" s="249">
        <v>35.94</v>
      </c>
      <c r="P24" s="250">
        <v>0</v>
      </c>
      <c r="Q24" s="298"/>
      <c r="S24" s="321"/>
    </row>
    <row r="25" spans="1:19" s="224" customFormat="1" ht="21.95" customHeight="1">
      <c r="A25" s="289" t="s">
        <v>96</v>
      </c>
      <c r="B25" s="296" t="s">
        <v>97</v>
      </c>
      <c r="C25" s="243" t="s">
        <v>71</v>
      </c>
      <c r="D25" s="243"/>
      <c r="E25" s="244">
        <v>30</v>
      </c>
      <c r="F25" s="244">
        <v>7.44</v>
      </c>
      <c r="G25" s="244">
        <v>2</v>
      </c>
      <c r="H25" s="244">
        <v>1</v>
      </c>
      <c r="I25" s="297">
        <v>0.25</v>
      </c>
      <c r="J25" s="245"/>
      <c r="K25" s="246">
        <v>64</v>
      </c>
      <c r="L25" s="247">
        <v>0</v>
      </c>
      <c r="M25" s="244">
        <v>11.63</v>
      </c>
      <c r="N25" s="248">
        <v>0</v>
      </c>
      <c r="O25" s="249">
        <v>43.58</v>
      </c>
      <c r="P25" s="250">
        <v>0</v>
      </c>
      <c r="Q25" s="298"/>
      <c r="S25" s="321"/>
    </row>
    <row r="26" spans="1:19" s="224" customFormat="1" ht="21.95" customHeight="1" thickBot="1">
      <c r="A26" s="289" t="s">
        <v>98</v>
      </c>
      <c r="B26" s="296" t="s">
        <v>99</v>
      </c>
      <c r="C26" s="243" t="s">
        <v>71</v>
      </c>
      <c r="D26" s="243"/>
      <c r="E26" s="244">
        <v>30</v>
      </c>
      <c r="F26" s="244">
        <v>7.44</v>
      </c>
      <c r="G26" s="244">
        <v>2</v>
      </c>
      <c r="H26" s="244">
        <v>1</v>
      </c>
      <c r="I26" s="297">
        <v>0.25</v>
      </c>
      <c r="J26" s="245"/>
      <c r="K26" s="246">
        <v>64</v>
      </c>
      <c r="L26" s="247">
        <v>0</v>
      </c>
      <c r="M26" s="244">
        <v>11.6</v>
      </c>
      <c r="N26" s="248">
        <v>0</v>
      </c>
      <c r="O26" s="249">
        <v>43.47</v>
      </c>
      <c r="P26" s="250">
        <v>0</v>
      </c>
      <c r="Q26" s="298"/>
      <c r="S26" s="321"/>
    </row>
    <row r="27" spans="1:19" ht="18.75">
      <c r="A27" s="199" t="s">
        <v>100</v>
      </c>
      <c r="B27" s="210"/>
      <c r="C27" s="195"/>
      <c r="D27" s="195"/>
      <c r="E27" s="193"/>
      <c r="F27" s="193"/>
      <c r="G27" s="194"/>
      <c r="H27" s="194"/>
      <c r="I27" s="232"/>
      <c r="J27" s="195"/>
      <c r="K27" s="196"/>
      <c r="L27" s="193"/>
      <c r="M27" s="193"/>
      <c r="N27" s="197"/>
      <c r="O27" s="193"/>
      <c r="P27" s="198"/>
      <c r="Q27" s="204"/>
    </row>
    <row r="28" spans="1:19" s="224" customFormat="1" ht="21.95" customHeight="1">
      <c r="A28" s="289" t="s">
        <v>101</v>
      </c>
      <c r="B28" s="301" t="s">
        <v>102</v>
      </c>
      <c r="C28" s="243" t="s">
        <v>103</v>
      </c>
      <c r="D28" s="389" t="s">
        <v>104</v>
      </c>
      <c r="E28" s="244">
        <v>20</v>
      </c>
      <c r="F28" s="244">
        <v>8</v>
      </c>
      <c r="G28" s="244">
        <v>2</v>
      </c>
      <c r="H28" s="244">
        <v>1</v>
      </c>
      <c r="I28" s="297">
        <v>0.125</v>
      </c>
      <c r="J28" s="245"/>
      <c r="K28" s="246">
        <v>40</v>
      </c>
      <c r="L28" s="247">
        <v>0</v>
      </c>
      <c r="M28" s="244">
        <v>7.73</v>
      </c>
      <c r="N28" s="248">
        <v>0</v>
      </c>
      <c r="O28" s="249">
        <v>28.95</v>
      </c>
      <c r="P28" s="250">
        <v>0</v>
      </c>
      <c r="Q28" s="298"/>
      <c r="S28" s="321"/>
    </row>
    <row r="29" spans="1:19" s="224" customFormat="1" ht="21.95" customHeight="1" thickBot="1">
      <c r="A29" s="289" t="s">
        <v>105</v>
      </c>
      <c r="B29" s="224" t="s">
        <v>106</v>
      </c>
      <c r="C29" s="243" t="s">
        <v>103</v>
      </c>
      <c r="D29" s="390"/>
      <c r="E29" s="244">
        <v>20</v>
      </c>
      <c r="F29" s="244">
        <v>8</v>
      </c>
      <c r="G29" s="244">
        <v>2</v>
      </c>
      <c r="H29" s="244">
        <v>1</v>
      </c>
      <c r="I29" s="297">
        <v>0.125</v>
      </c>
      <c r="J29" s="245"/>
      <c r="K29" s="246">
        <v>40</v>
      </c>
      <c r="L29" s="247">
        <v>0</v>
      </c>
      <c r="M29" s="244">
        <v>7.56</v>
      </c>
      <c r="N29" s="248">
        <v>0</v>
      </c>
      <c r="O29" s="249">
        <v>28.33</v>
      </c>
      <c r="P29" s="250">
        <v>0</v>
      </c>
      <c r="Q29" s="298"/>
      <c r="S29" s="321"/>
    </row>
    <row r="30" spans="1:19" ht="18.75">
      <c r="A30" s="199" t="s">
        <v>107</v>
      </c>
      <c r="B30" s="210"/>
      <c r="C30" s="195"/>
      <c r="D30" s="195"/>
      <c r="E30" s="193"/>
      <c r="F30" s="193"/>
      <c r="G30" s="194"/>
      <c r="H30" s="194"/>
      <c r="I30" s="232"/>
      <c r="J30" s="195"/>
      <c r="K30" s="196"/>
      <c r="L30" s="193"/>
      <c r="M30" s="193"/>
      <c r="N30" s="197"/>
      <c r="O30" s="193"/>
      <c r="P30" s="198"/>
      <c r="Q30" s="204"/>
    </row>
    <row r="31" spans="1:19" s="224" customFormat="1" ht="21.95" customHeight="1">
      <c r="A31" s="289" t="s">
        <v>108</v>
      </c>
      <c r="B31" s="296" t="s">
        <v>109</v>
      </c>
      <c r="C31" s="243" t="s">
        <v>71</v>
      </c>
      <c r="D31" s="302"/>
      <c r="E31" s="244">
        <v>30</v>
      </c>
      <c r="F31" s="244">
        <v>2.44</v>
      </c>
      <c r="G31" s="244">
        <v>2</v>
      </c>
      <c r="H31" s="244"/>
      <c r="I31" s="297"/>
      <c r="J31" s="245"/>
      <c r="K31" s="246">
        <v>196</v>
      </c>
      <c r="L31" s="247">
        <v>0</v>
      </c>
      <c r="M31" s="244">
        <v>27.55</v>
      </c>
      <c r="N31" s="248">
        <v>0</v>
      </c>
      <c r="O31" s="249">
        <v>103.24</v>
      </c>
      <c r="P31" s="250">
        <v>0</v>
      </c>
      <c r="Q31" s="298"/>
      <c r="S31" s="321"/>
    </row>
    <row r="32" spans="1:19" s="224" customFormat="1" ht="21.95" customHeight="1" thickBot="1">
      <c r="A32" s="289" t="s">
        <v>110</v>
      </c>
      <c r="B32" s="224" t="s">
        <v>111</v>
      </c>
      <c r="C32" s="243" t="s">
        <v>112</v>
      </c>
      <c r="D32" s="254" t="s">
        <v>104</v>
      </c>
      <c r="E32" s="244">
        <v>30</v>
      </c>
      <c r="F32" s="244">
        <v>2.71</v>
      </c>
      <c r="G32" s="244">
        <v>2</v>
      </c>
      <c r="H32" s="244"/>
      <c r="I32" s="297"/>
      <c r="J32" s="245"/>
      <c r="K32" s="246">
        <v>177</v>
      </c>
      <c r="L32" s="247">
        <v>0</v>
      </c>
      <c r="M32" s="244">
        <v>31.22</v>
      </c>
      <c r="N32" s="248">
        <v>0</v>
      </c>
      <c r="O32" s="249">
        <v>117</v>
      </c>
      <c r="P32" s="250">
        <v>0</v>
      </c>
      <c r="Q32" s="298"/>
      <c r="S32" s="321"/>
    </row>
    <row r="33" spans="1:19" ht="21.95" customHeight="1">
      <c r="A33" s="199" t="s">
        <v>113</v>
      </c>
      <c r="B33" s="210"/>
      <c r="C33" s="195"/>
      <c r="D33" s="195"/>
      <c r="E33" s="193"/>
      <c r="F33" s="193"/>
      <c r="G33" s="194"/>
      <c r="H33" s="194"/>
      <c r="I33" s="232"/>
      <c r="J33" s="195"/>
      <c r="K33" s="196"/>
      <c r="L33" s="193"/>
      <c r="M33" s="193"/>
      <c r="N33" s="197"/>
      <c r="O33" s="193"/>
      <c r="P33" s="198"/>
      <c r="Q33" s="204"/>
    </row>
    <row r="34" spans="1:19" s="224" customFormat="1" ht="21.95" customHeight="1" thickBot="1">
      <c r="A34" s="289" t="s">
        <v>114</v>
      </c>
      <c r="B34" s="319" t="s">
        <v>115</v>
      </c>
      <c r="C34" s="256" t="s">
        <v>67</v>
      </c>
      <c r="D34" s="243"/>
      <c r="E34" s="244">
        <v>30</v>
      </c>
      <c r="F34" s="244">
        <v>2.76</v>
      </c>
      <c r="G34" s="244">
        <v>2</v>
      </c>
      <c r="H34" s="244"/>
      <c r="I34" s="297"/>
      <c r="J34" s="245"/>
      <c r="K34" s="246">
        <v>173</v>
      </c>
      <c r="L34" s="247">
        <v>0</v>
      </c>
      <c r="M34" s="244">
        <v>32.86</v>
      </c>
      <c r="N34" s="303">
        <v>0</v>
      </c>
      <c r="O34" s="249">
        <v>123.14</v>
      </c>
      <c r="P34" s="290">
        <v>0</v>
      </c>
      <c r="Q34" s="298"/>
      <c r="S34" s="321"/>
    </row>
    <row r="35" spans="1:19" ht="18.75">
      <c r="A35" s="199" t="s">
        <v>116</v>
      </c>
      <c r="B35" s="210"/>
      <c r="C35" s="195"/>
      <c r="D35" s="195"/>
      <c r="E35" s="193"/>
      <c r="F35" s="193"/>
      <c r="G35" s="194"/>
      <c r="H35" s="194"/>
      <c r="I35" s="232"/>
      <c r="J35" s="195"/>
      <c r="K35" s="196"/>
      <c r="L35" s="193"/>
      <c r="M35" s="193"/>
      <c r="N35" s="197"/>
      <c r="O35" s="193"/>
      <c r="P35" s="198"/>
      <c r="Q35" s="204"/>
    </row>
    <row r="36" spans="1:19" s="224" customFormat="1" ht="21.95" customHeight="1">
      <c r="A36" s="289" t="s">
        <v>117</v>
      </c>
      <c r="B36" s="296" t="s">
        <v>118</v>
      </c>
      <c r="C36" s="256" t="s">
        <v>67</v>
      </c>
      <c r="D36" s="377"/>
      <c r="E36" s="244">
        <v>30</v>
      </c>
      <c r="F36" s="244">
        <v>2.5</v>
      </c>
      <c r="G36" s="244">
        <v>2</v>
      </c>
      <c r="H36" s="244"/>
      <c r="I36" s="297"/>
      <c r="J36" s="245"/>
      <c r="K36" s="246">
        <v>192</v>
      </c>
      <c r="L36" s="247">
        <v>0</v>
      </c>
      <c r="M36" s="244">
        <v>34.67</v>
      </c>
      <c r="N36" s="248">
        <v>0</v>
      </c>
      <c r="O36" s="249">
        <v>129.93</v>
      </c>
      <c r="P36" s="250">
        <v>0</v>
      </c>
      <c r="Q36" s="298"/>
      <c r="S36" s="321"/>
    </row>
    <row r="37" spans="1:19" s="224" customFormat="1" ht="21.95" customHeight="1">
      <c r="A37" s="289" t="s">
        <v>119</v>
      </c>
      <c r="B37" s="304" t="s">
        <v>120</v>
      </c>
      <c r="C37" s="243" t="s">
        <v>71</v>
      </c>
      <c r="D37" s="378"/>
      <c r="E37" s="244">
        <v>30</v>
      </c>
      <c r="F37" s="244">
        <v>2.8</v>
      </c>
      <c r="G37" s="244">
        <v>2</v>
      </c>
      <c r="H37" s="244"/>
      <c r="I37" s="297"/>
      <c r="J37" s="245"/>
      <c r="K37" s="246">
        <v>171</v>
      </c>
      <c r="L37" s="247">
        <v>0</v>
      </c>
      <c r="M37" s="244">
        <v>23.44</v>
      </c>
      <c r="N37" s="248">
        <v>0</v>
      </c>
      <c r="O37" s="249">
        <v>87.84</v>
      </c>
      <c r="P37" s="250">
        <v>0</v>
      </c>
      <c r="Q37" s="298"/>
      <c r="S37" s="321"/>
    </row>
    <row r="38" spans="1:19" s="224" customFormat="1" ht="21.95" customHeight="1" thickBot="1">
      <c r="A38" s="289" t="s">
        <v>121</v>
      </c>
      <c r="B38" s="296" t="s">
        <v>122</v>
      </c>
      <c r="C38" s="243" t="s">
        <v>71</v>
      </c>
      <c r="D38" s="379"/>
      <c r="E38" s="244">
        <v>30</v>
      </c>
      <c r="F38" s="244">
        <v>2.6</v>
      </c>
      <c r="G38" s="244">
        <v>2</v>
      </c>
      <c r="H38" s="244"/>
      <c r="I38" s="297"/>
      <c r="J38" s="245"/>
      <c r="K38" s="246">
        <v>184</v>
      </c>
      <c r="L38" s="247">
        <v>0</v>
      </c>
      <c r="M38" s="244">
        <v>22.71</v>
      </c>
      <c r="N38" s="248">
        <v>0</v>
      </c>
      <c r="O38" s="249">
        <v>85.11</v>
      </c>
      <c r="P38" s="250">
        <v>0</v>
      </c>
      <c r="Q38" s="298"/>
      <c r="S38" s="321"/>
    </row>
    <row r="39" spans="1:19" ht="18.75">
      <c r="A39" s="199" t="s">
        <v>123</v>
      </c>
      <c r="B39" s="210"/>
      <c r="C39" s="195"/>
      <c r="D39" s="195"/>
      <c r="E39" s="193"/>
      <c r="F39" s="193"/>
      <c r="G39" s="194"/>
      <c r="H39" s="194"/>
      <c r="I39" s="232"/>
      <c r="J39" s="195"/>
      <c r="K39" s="196"/>
      <c r="L39" s="193"/>
      <c r="M39" s="193"/>
      <c r="N39" s="197"/>
      <c r="O39" s="193"/>
      <c r="P39" s="198"/>
      <c r="Q39" s="204"/>
    </row>
    <row r="40" spans="1:19" s="224" customFormat="1" ht="21.95" customHeight="1">
      <c r="A40" s="289" t="s">
        <v>124</v>
      </c>
      <c r="B40" s="296" t="s">
        <v>125</v>
      </c>
      <c r="C40" s="256" t="s">
        <v>67</v>
      </c>
      <c r="D40" s="305"/>
      <c r="E40" s="244">
        <v>30</v>
      </c>
      <c r="F40" s="244">
        <v>2.4500000000000002</v>
      </c>
      <c r="G40" s="244">
        <v>2</v>
      </c>
      <c r="H40" s="244"/>
      <c r="I40" s="297"/>
      <c r="J40" s="245"/>
      <c r="K40" s="246">
        <v>195</v>
      </c>
      <c r="L40" s="247">
        <v>0</v>
      </c>
      <c r="M40" s="244">
        <v>36.92</v>
      </c>
      <c r="N40" s="248">
        <v>0</v>
      </c>
      <c r="O40" s="249">
        <v>138.36000000000001</v>
      </c>
      <c r="P40" s="250">
        <v>0</v>
      </c>
      <c r="Q40" s="298"/>
      <c r="S40" s="321"/>
    </row>
    <row r="41" spans="1:19" s="224" customFormat="1" ht="21.95" customHeight="1" thickBot="1">
      <c r="A41" s="289" t="s">
        <v>126</v>
      </c>
      <c r="B41" s="296" t="s">
        <v>127</v>
      </c>
      <c r="C41" s="256" t="s">
        <v>67</v>
      </c>
      <c r="D41" s="299"/>
      <c r="E41" s="244">
        <v>29.25</v>
      </c>
      <c r="F41" s="244">
        <v>3</v>
      </c>
      <c r="G41" s="244">
        <v>2.5</v>
      </c>
      <c r="H41" s="244"/>
      <c r="I41" s="297"/>
      <c r="J41" s="245"/>
      <c r="K41" s="246">
        <v>156</v>
      </c>
      <c r="L41" s="247">
        <v>0</v>
      </c>
      <c r="M41" s="244">
        <v>36.549999999999997</v>
      </c>
      <c r="N41" s="248">
        <v>0</v>
      </c>
      <c r="O41" s="249">
        <v>136.97</v>
      </c>
      <c r="P41" s="250">
        <v>0</v>
      </c>
      <c r="Q41" s="298"/>
      <c r="S41" s="321"/>
    </row>
    <row r="42" spans="1:19" ht="18.75">
      <c r="A42" s="199" t="s">
        <v>128</v>
      </c>
      <c r="B42" s="210"/>
      <c r="C42" s="195"/>
      <c r="D42" s="195"/>
      <c r="E42" s="193"/>
      <c r="F42" s="193"/>
      <c r="G42" s="194"/>
      <c r="H42" s="194"/>
      <c r="I42" s="232"/>
      <c r="J42" s="195"/>
      <c r="K42" s="196"/>
      <c r="L42" s="193"/>
      <c r="M42" s="193"/>
      <c r="N42" s="197"/>
      <c r="O42" s="193"/>
      <c r="P42" s="198"/>
      <c r="Q42" s="204"/>
    </row>
    <row r="43" spans="1:19" s="224" customFormat="1" ht="21.95" customHeight="1">
      <c r="A43" s="289" t="s">
        <v>129</v>
      </c>
      <c r="B43" s="296" t="s">
        <v>130</v>
      </c>
      <c r="C43" s="243" t="s">
        <v>71</v>
      </c>
      <c r="D43" s="299"/>
      <c r="E43" s="244">
        <v>30.38</v>
      </c>
      <c r="F43" s="244">
        <v>2.25</v>
      </c>
      <c r="G43" s="244">
        <v>2</v>
      </c>
      <c r="H43" s="244"/>
      <c r="I43" s="297"/>
      <c r="J43" s="245"/>
      <c r="K43" s="246">
        <v>216</v>
      </c>
      <c r="L43" s="247">
        <v>0</v>
      </c>
      <c r="M43" s="244">
        <v>31.32</v>
      </c>
      <c r="N43" s="248">
        <v>0</v>
      </c>
      <c r="O43" s="249">
        <v>117.37</v>
      </c>
      <c r="P43" s="250">
        <v>0</v>
      </c>
      <c r="Q43" s="298"/>
      <c r="S43" s="321"/>
    </row>
    <row r="44" spans="1:19" s="224" customFormat="1" ht="21.95" customHeight="1">
      <c r="A44" s="289" t="s">
        <v>131</v>
      </c>
      <c r="B44" s="296" t="s">
        <v>132</v>
      </c>
      <c r="C44" s="243" t="s">
        <v>71</v>
      </c>
      <c r="D44" s="264"/>
      <c r="E44" s="244">
        <v>30.63</v>
      </c>
      <c r="F44" s="244">
        <v>2.5</v>
      </c>
      <c r="G44" s="244">
        <v>2</v>
      </c>
      <c r="H44" s="244"/>
      <c r="I44" s="297"/>
      <c r="J44" s="245"/>
      <c r="K44" s="246">
        <v>196</v>
      </c>
      <c r="L44" s="247">
        <v>0</v>
      </c>
      <c r="M44" s="244">
        <v>25.36</v>
      </c>
      <c r="N44" s="248">
        <v>0</v>
      </c>
      <c r="O44" s="249">
        <v>95.04</v>
      </c>
      <c r="P44" s="250">
        <v>0</v>
      </c>
      <c r="Q44" s="298"/>
      <c r="S44" s="321"/>
    </row>
    <row r="45" spans="1:19" s="224" customFormat="1" ht="21.95" customHeight="1" thickBot="1">
      <c r="A45" s="289" t="s">
        <v>133</v>
      </c>
      <c r="B45" s="318" t="s">
        <v>130</v>
      </c>
      <c r="C45" s="243" t="s">
        <v>71</v>
      </c>
      <c r="D45" s="238"/>
      <c r="E45" s="244">
        <v>31.43</v>
      </c>
      <c r="F45" s="244">
        <v>2.2000000000000002</v>
      </c>
      <c r="G45" s="244">
        <v>2</v>
      </c>
      <c r="H45" s="244"/>
      <c r="I45" s="297"/>
      <c r="J45" s="245"/>
      <c r="K45" s="246">
        <v>228</v>
      </c>
      <c r="L45" s="247">
        <v>0</v>
      </c>
      <c r="M45" s="244">
        <v>26.8</v>
      </c>
      <c r="N45" s="248">
        <v>0</v>
      </c>
      <c r="O45" s="249">
        <v>100.43</v>
      </c>
      <c r="P45" s="250">
        <v>0</v>
      </c>
      <c r="Q45" s="298"/>
      <c r="S45" s="321"/>
    </row>
    <row r="46" spans="1:19" ht="18.75">
      <c r="A46" s="199" t="s">
        <v>134</v>
      </c>
      <c r="B46" s="210"/>
      <c r="C46" s="195"/>
      <c r="D46" s="195"/>
      <c r="E46" s="193"/>
      <c r="F46" s="193"/>
      <c r="G46" s="194"/>
      <c r="H46" s="194"/>
      <c r="I46" s="232"/>
      <c r="J46" s="195"/>
      <c r="K46" s="196"/>
      <c r="L46" s="193"/>
      <c r="M46" s="193"/>
      <c r="N46" s="197"/>
      <c r="O46" s="193"/>
      <c r="P46" s="198"/>
      <c r="Q46" s="204"/>
    </row>
    <row r="47" spans="1:19" s="224" customFormat="1" ht="21.95" customHeight="1">
      <c r="A47" s="289" t="s">
        <v>135</v>
      </c>
      <c r="B47" s="296" t="s">
        <v>136</v>
      </c>
      <c r="C47" s="243" t="s">
        <v>71</v>
      </c>
      <c r="D47" s="243"/>
      <c r="E47" s="244">
        <v>28.89</v>
      </c>
      <c r="F47" s="244">
        <v>3.35</v>
      </c>
      <c r="G47" s="244">
        <v>2</v>
      </c>
      <c r="H47" s="244"/>
      <c r="I47" s="297"/>
      <c r="J47" s="245"/>
      <c r="K47" s="308">
        <v>137</v>
      </c>
      <c r="L47" s="247">
        <v>0</v>
      </c>
      <c r="M47" s="244">
        <v>20.16</v>
      </c>
      <c r="N47" s="248">
        <v>0</v>
      </c>
      <c r="O47" s="249">
        <v>75.55</v>
      </c>
      <c r="P47" s="250">
        <v>0</v>
      </c>
      <c r="Q47" s="298"/>
      <c r="S47" s="321"/>
    </row>
    <row r="48" spans="1:19" s="240" customFormat="1" ht="21.6" customHeight="1">
      <c r="A48" s="240" t="s">
        <v>137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  <c r="L48" s="294"/>
      <c r="M48" s="294"/>
      <c r="N48" s="294"/>
    </row>
    <row r="49" spans="1:16" ht="31.5" customHeight="1">
      <c r="A49" s="13"/>
      <c r="C49" s="13"/>
      <c r="D49" s="13"/>
      <c r="E49" s="13"/>
      <c r="F49" s="13"/>
      <c r="G49" s="13"/>
      <c r="H49" s="13"/>
      <c r="I49" s="233"/>
      <c r="J49" s="5"/>
      <c r="K49" s="9"/>
      <c r="N49" s="189">
        <v>0</v>
      </c>
      <c r="O49" s="190"/>
      <c r="P49" s="191">
        <v>0</v>
      </c>
    </row>
  </sheetData>
  <sheetProtection selectLockedCells="1" autoFilter="0"/>
  <autoFilter ref="A8:Q48" xr:uid="{7EE164EE-61A3-418D-8F53-CBE8073E2E27}">
    <filterColumn colId="1" showButton="0"/>
  </autoFilter>
  <dataConsolidate>
    <dataRefs count="1">
      <dataRef ref="A10:X66" sheet="Beef - 100154"/>
    </dataRefs>
  </dataConsolidate>
  <mergeCells count="9">
    <mergeCell ref="A3:B6"/>
    <mergeCell ref="D36:D38"/>
    <mergeCell ref="K3:P5"/>
    <mergeCell ref="D21:D22"/>
    <mergeCell ref="D28:D29"/>
    <mergeCell ref="C5:C6"/>
    <mergeCell ref="D5:E6"/>
    <mergeCell ref="D4:E4"/>
    <mergeCell ref="C3:D3"/>
  </mergeCells>
  <phoneticPr fontId="0" type="noConversion"/>
  <hyperlinks>
    <hyperlink ref="B43" r:id="rId1" xr:uid="{E5CEB562-48B2-4AC4-BC6E-E0F1A7671230}"/>
    <hyperlink ref="B40" r:id="rId2" xr:uid="{686A5547-48DD-46C5-A58E-B96ADAABBFA9}"/>
    <hyperlink ref="B44" r:id="rId3" xr:uid="{85CD6A9E-D525-498F-B15E-2204B63703EF}"/>
    <hyperlink ref="B41" r:id="rId4" xr:uid="{1355553D-994A-442C-A81F-FCFE79CBBBBB}"/>
    <hyperlink ref="B17" r:id="rId5" xr:uid="{A10616EB-5D84-42A7-B4BD-D75BF230A8BD}"/>
    <hyperlink ref="B18" r:id="rId6" xr:uid="{E44BC568-D4FB-4CE4-9CF9-0739754B174B}"/>
    <hyperlink ref="B19" r:id="rId7" xr:uid="{30A6DF62-7805-4646-B40E-B2E57C6E9D65}"/>
    <hyperlink ref="B31" r:id="rId8" xr:uid="{4509A781-145B-4BA7-8E07-98F0691F1D7D}"/>
    <hyperlink ref="B22" r:id="rId9" xr:uid="{E6B5379D-1594-4501-83A4-AE5AFECF237E}"/>
    <hyperlink ref="B21" r:id="rId10" xr:uid="{30EA5E00-E235-4BBB-9007-BA8871EBE3E1}"/>
    <hyperlink ref="B36" r:id="rId11" xr:uid="{917CC2D8-DF7A-4152-BF47-C907A98321A3}"/>
    <hyperlink ref="B38" r:id="rId12" xr:uid="{A59FB214-C874-49BC-B418-FBF64C02EA7F}"/>
    <hyperlink ref="B25" r:id="rId13" display="Whole Grain Rich Spaghetti w/ Italian Meat Sauce" xr:uid="{0650F7D0-3ABC-44E8-A4DD-6D52FB717454}"/>
    <hyperlink ref="B26" r:id="rId14" display="Whole Grain Rich Rotini w/ Italian Meat Sauce" xr:uid="{4E38D3D8-77AB-4A63-BA58-C41A8C9869B3}"/>
    <hyperlink ref="B47" r:id="rId15" display="Whole Grain Rich Breaded Beef Patty" xr:uid="{1C682CB0-672D-435E-AB00-80570DFB96D1}"/>
    <hyperlink ref="B11" r:id="rId16" xr:uid="{6A01B06A-E43B-4352-AD0B-3E512CB071B5}"/>
    <hyperlink ref="B13" r:id="rId17" xr:uid="{3E9F4DDB-1177-4FBA-81E9-09435AB8BA96}"/>
    <hyperlink ref="B14" r:id="rId18" xr:uid="{E4616DB2-341A-4F4A-BDDF-F4039C0003A9}"/>
    <hyperlink ref="B16" r:id="rId19" xr:uid="{F1BFFB66-936F-4D47-9712-92B68FCD5797}"/>
    <hyperlink ref="B10" r:id="rId20" xr:uid="{EBFAE5E8-E228-4259-AF97-23A7173842F2}"/>
    <hyperlink ref="D21" r:id="rId21" display="Simple Solutions" xr:uid="{73653EE3-98AC-4831-B7B5-C471DAA3067D}"/>
    <hyperlink ref="D10" r:id="rId22" xr:uid="{DFFEE355-531D-4796-979B-1ADED9A523CE}"/>
    <hyperlink ref="D11" r:id="rId23" xr:uid="{FDAA4FD1-77A6-4053-8F88-9504EC77E203}"/>
    <hyperlink ref="C10" r:id="rId24" xr:uid="{632C3907-D3FA-4FC6-A7A2-DD055F6AD7D7}"/>
    <hyperlink ref="C13" r:id="rId25" xr:uid="{73C22AE3-A387-49A2-8654-2BA398765FD1}"/>
    <hyperlink ref="C36" r:id="rId26" xr:uid="{97321746-525C-4547-9EDE-7A23AA39355B}"/>
    <hyperlink ref="C16" r:id="rId27" xr:uid="{5DA5B52D-09CD-48DE-B618-2C952F6E4162}"/>
    <hyperlink ref="C21:C22" r:id="rId28" display="(Allergen Free)" xr:uid="{1AEE4E1F-0A61-4DD1-B7C3-4EF7BBF8E2EA}"/>
    <hyperlink ref="C40:C41" r:id="rId29" display="(Allergen Free)" xr:uid="{9172DFD5-93A4-495F-A098-834335F10291}"/>
    <hyperlink ref="B45" r:id="rId30" xr:uid="{4A72E855-8485-4BC2-A52F-FF4B119763DA}"/>
    <hyperlink ref="B37" r:id="rId31" xr:uid="{E2E1A253-D676-4802-8B17-3F63F8AF7F16}"/>
    <hyperlink ref="C34" r:id="rId32" xr:uid="{04183ECB-F6EF-41AB-A230-71C62EFE372C}"/>
    <hyperlink ref="B24" r:id="rId33" xr:uid="{19C4F285-FA1F-407E-9B54-96F1437697AD}"/>
    <hyperlink ref="B34" r:id="rId34" xr:uid="{51BCCDE5-2467-4265-8E32-14F236B8BD56}"/>
  </hyperlinks>
  <printOptions horizontalCentered="1"/>
  <pageMargins left="0.17" right="0.16" top="0.4" bottom="0.43" header="0.23" footer="0.17"/>
  <pageSetup scale="65" orientation="landscape" r:id="rId35"/>
  <headerFooter alignWithMargins="0"/>
  <rowBreaks count="1" manualBreakCount="1">
    <brk id="26" max="16383" man="1"/>
  </rowBreaks>
  <drawing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00B050"/>
  </sheetPr>
  <dimension ref="A1:T70"/>
  <sheetViews>
    <sheetView zoomScale="90" zoomScaleNormal="90" workbookViewId="0">
      <pane ySplit="2" topLeftCell="A16" activePane="bottomLeft" state="frozen"/>
      <selection activeCell="G3" sqref="G3"/>
      <selection pane="bottomLeft" activeCell="I7" sqref="I7"/>
    </sheetView>
  </sheetViews>
  <sheetFormatPr defaultColWidth="8.7109375" defaultRowHeight="15"/>
  <cols>
    <col min="1" max="1" width="9" style="3" customWidth="1"/>
    <col min="2" max="2" width="41.5703125" style="55" customWidth="1"/>
    <col min="3" max="3" width="20.140625" style="6" customWidth="1"/>
    <col min="4" max="4" width="13.42578125" style="6" customWidth="1"/>
    <col min="5" max="5" width="8.42578125" style="3" customWidth="1"/>
    <col min="6" max="6" width="7.85546875" style="3" customWidth="1"/>
    <col min="7" max="7" width="7.5703125" style="11" customWidth="1"/>
    <col min="8" max="8" width="13.42578125" style="3" customWidth="1"/>
    <col min="9" max="9" width="8.140625" style="3" customWidth="1"/>
    <col min="10" max="10" width="10" style="3" customWidth="1"/>
    <col min="11" max="11" width="12.42578125" style="3" customWidth="1"/>
    <col min="12" max="12" width="13.140625" style="16" customWidth="1"/>
    <col min="13" max="14" width="13.42578125" style="3" customWidth="1"/>
    <col min="15" max="16384" width="8.7109375" style="3"/>
  </cols>
  <sheetData>
    <row r="1" spans="1:20" s="1" customFormat="1" ht="63" customHeight="1">
      <c r="A1" s="100"/>
      <c r="C1" s="100"/>
      <c r="D1" s="100"/>
      <c r="E1" s="2"/>
      <c r="F1" s="2"/>
      <c r="G1" s="2"/>
      <c r="H1" s="2"/>
      <c r="I1" s="7"/>
      <c r="J1" s="2"/>
      <c r="K1" s="2"/>
      <c r="L1" s="14"/>
      <c r="N1" s="78"/>
    </row>
    <row r="2" spans="1:20" s="1" customFormat="1" ht="51" customHeight="1">
      <c r="A2" s="186" t="s">
        <v>40</v>
      </c>
      <c r="C2" s="100"/>
      <c r="D2" s="100"/>
      <c r="E2" s="2"/>
      <c r="F2" s="2"/>
      <c r="G2" s="2"/>
      <c r="H2" s="2"/>
      <c r="I2" s="7"/>
      <c r="J2" s="2"/>
      <c r="K2" s="2"/>
      <c r="L2" s="14"/>
      <c r="N2" s="235" t="s">
        <v>138</v>
      </c>
    </row>
    <row r="3" spans="1:20" s="1" customFormat="1" ht="5.25" customHeight="1">
      <c r="A3" s="41"/>
      <c r="B3" s="41"/>
      <c r="C3" s="41"/>
      <c r="D3" s="41"/>
      <c r="E3" s="2"/>
      <c r="I3" s="7"/>
      <c r="J3" s="2"/>
      <c r="K3" s="2"/>
      <c r="L3" s="14"/>
      <c r="N3" s="79"/>
    </row>
    <row r="4" spans="1:20" ht="18.75" customHeight="1">
      <c r="A4" s="376" t="s">
        <v>42</v>
      </c>
      <c r="B4" s="376"/>
      <c r="C4" s="407" t="s">
        <v>43</v>
      </c>
      <c r="D4" s="408"/>
      <c r="E4" s="306"/>
      <c r="F4" s="215"/>
      <c r="G4" s="3"/>
      <c r="H4" s="182" t="s">
        <v>44</v>
      </c>
      <c r="I4" s="396"/>
      <c r="J4" s="397"/>
      <c r="K4" s="397"/>
      <c r="L4" s="397"/>
      <c r="M4" s="397"/>
      <c r="N4" s="398"/>
      <c r="Q4" s="175"/>
      <c r="R4" s="175"/>
      <c r="S4" s="175"/>
      <c r="T4" s="175"/>
    </row>
    <row r="5" spans="1:20" ht="27" customHeight="1">
      <c r="A5" s="376"/>
      <c r="B5" s="376"/>
      <c r="C5" s="181" t="s">
        <v>45</v>
      </c>
      <c r="D5" s="394">
        <f>$L$28</f>
        <v>0</v>
      </c>
      <c r="E5" s="394"/>
      <c r="F5" s="217"/>
      <c r="G5" s="3"/>
      <c r="I5" s="399"/>
      <c r="J5" s="400"/>
      <c r="K5" s="400"/>
      <c r="L5" s="400"/>
      <c r="M5" s="400"/>
      <c r="N5" s="401"/>
      <c r="O5" s="174"/>
      <c r="Q5" s="179"/>
      <c r="R5" s="177"/>
      <c r="S5" s="178"/>
      <c r="T5" s="178"/>
    </row>
    <row r="6" spans="1:20" ht="21.75" customHeight="1">
      <c r="A6" s="376"/>
      <c r="B6" s="376"/>
      <c r="C6" s="181" t="s">
        <v>46</v>
      </c>
      <c r="D6" s="393">
        <f>$N$28</f>
        <v>0</v>
      </c>
      <c r="E6" s="393"/>
      <c r="F6" s="216"/>
      <c r="G6" s="3"/>
      <c r="I6" s="402"/>
      <c r="J6" s="403"/>
      <c r="K6" s="403"/>
      <c r="L6" s="403"/>
      <c r="M6" s="403"/>
      <c r="N6" s="404"/>
      <c r="O6" s="174"/>
      <c r="Q6" s="177"/>
      <c r="R6" s="177"/>
      <c r="S6" s="178"/>
      <c r="T6" s="178"/>
    </row>
    <row r="7" spans="1:20" ht="9.75" customHeight="1" thickBot="1">
      <c r="A7" s="376"/>
      <c r="B7" s="376"/>
      <c r="C7" s="224"/>
      <c r="D7" s="216"/>
      <c r="E7" s="216"/>
      <c r="F7" s="216"/>
      <c r="G7" s="173"/>
      <c r="H7" s="173"/>
      <c r="I7" s="47"/>
      <c r="J7" s="47"/>
      <c r="K7" s="48"/>
      <c r="L7" s="49"/>
      <c r="M7" s="1"/>
      <c r="N7" s="79"/>
    </row>
    <row r="8" spans="1:20" ht="24" thickTop="1" thickBot="1">
      <c r="A8" s="180"/>
      <c r="B8" s="3"/>
      <c r="E8" s="160"/>
      <c r="F8" s="160"/>
      <c r="G8" s="160"/>
      <c r="H8" s="172" t="s">
        <v>47</v>
      </c>
      <c r="I8" s="160"/>
      <c r="J8" s="160"/>
      <c r="K8" s="160"/>
      <c r="L8" s="160"/>
      <c r="M8" s="160"/>
      <c r="N8" s="160"/>
    </row>
    <row r="9" spans="1:20" ht="59.25" customHeight="1" thickBot="1">
      <c r="A9" s="162" t="s">
        <v>48</v>
      </c>
      <c r="B9" s="222" t="s">
        <v>49</v>
      </c>
      <c r="C9" s="223"/>
      <c r="D9" s="205" t="s">
        <v>50</v>
      </c>
      <c r="E9" s="163" t="s">
        <v>51</v>
      </c>
      <c r="F9" s="163" t="s">
        <v>52</v>
      </c>
      <c r="G9" s="168" t="s">
        <v>53</v>
      </c>
      <c r="H9" s="164" t="s">
        <v>56</v>
      </c>
      <c r="I9" s="171" t="s">
        <v>57</v>
      </c>
      <c r="J9" s="163" t="s">
        <v>58</v>
      </c>
      <c r="K9" s="163" t="s">
        <v>59</v>
      </c>
      <c r="L9" s="163" t="s">
        <v>139</v>
      </c>
      <c r="M9" s="227" t="s">
        <v>61</v>
      </c>
      <c r="N9" s="200" t="s">
        <v>62</v>
      </c>
    </row>
    <row r="10" spans="1:20" ht="18.75">
      <c r="A10" s="199" t="s">
        <v>140</v>
      </c>
      <c r="B10" s="192"/>
      <c r="C10" s="193"/>
      <c r="D10" s="193"/>
      <c r="E10" s="193"/>
      <c r="F10" s="193"/>
      <c r="G10" s="194"/>
      <c r="H10" s="195"/>
      <c r="I10" s="196"/>
      <c r="J10" s="193"/>
      <c r="K10" s="193"/>
      <c r="L10" s="197"/>
      <c r="M10" s="193"/>
      <c r="N10" s="198"/>
      <c r="O10" s="11"/>
    </row>
    <row r="11" spans="1:20" s="224" customFormat="1" ht="27.95" customHeight="1">
      <c r="A11" s="289" t="s">
        <v>141</v>
      </c>
      <c r="B11" s="242" t="s">
        <v>142</v>
      </c>
      <c r="C11" s="256" t="s">
        <v>67</v>
      </c>
      <c r="D11" s="405"/>
      <c r="E11" s="244">
        <v>30</v>
      </c>
      <c r="F11" s="244">
        <v>1.25</v>
      </c>
      <c r="G11" s="244">
        <v>1</v>
      </c>
      <c r="H11" s="245"/>
      <c r="I11" s="246">
        <f t="shared" ref="I11:I12" si="0">ROUNDDOWN((E11*16)/F11,0)</f>
        <v>384</v>
      </c>
      <c r="J11" s="247">
        <f>ROUNDUP(H11/I11,0)</f>
        <v>0</v>
      </c>
      <c r="K11" s="244">
        <v>35.4</v>
      </c>
      <c r="L11" s="248">
        <f t="shared" ref="L11:L12" si="1">J11*K11</f>
        <v>0</v>
      </c>
      <c r="M11" s="249">
        <v>50</v>
      </c>
      <c r="N11" s="290">
        <f>J11*M11</f>
        <v>0</v>
      </c>
      <c r="O11" s="275"/>
      <c r="Q11" s="321"/>
    </row>
    <row r="12" spans="1:20" s="224" customFormat="1" ht="27.95" customHeight="1" thickBot="1">
      <c r="A12" s="289" t="s">
        <v>143</v>
      </c>
      <c r="B12" s="242" t="s">
        <v>144</v>
      </c>
      <c r="C12" s="256" t="s">
        <v>67</v>
      </c>
      <c r="D12" s="406"/>
      <c r="E12" s="244">
        <v>30</v>
      </c>
      <c r="F12" s="244">
        <v>1.33</v>
      </c>
      <c r="G12" s="244">
        <v>1</v>
      </c>
      <c r="H12" s="245"/>
      <c r="I12" s="246">
        <f t="shared" si="0"/>
        <v>360</v>
      </c>
      <c r="J12" s="247">
        <f>ROUNDUP(H12/I12,0)</f>
        <v>0</v>
      </c>
      <c r="K12" s="244">
        <v>26.72</v>
      </c>
      <c r="L12" s="248">
        <f t="shared" si="1"/>
        <v>0</v>
      </c>
      <c r="M12" s="249">
        <v>37.74</v>
      </c>
      <c r="N12" s="290">
        <f t="shared" ref="N12" si="2">J12*M12</f>
        <v>0</v>
      </c>
      <c r="O12" s="275"/>
      <c r="Q12" s="321"/>
    </row>
    <row r="13" spans="1:20" ht="18.75">
      <c r="A13" s="199" t="s">
        <v>73</v>
      </c>
      <c r="B13" s="192"/>
      <c r="C13" s="195"/>
      <c r="D13" s="195"/>
      <c r="E13" s="193"/>
      <c r="F13" s="193"/>
      <c r="G13" s="194"/>
      <c r="H13" s="195"/>
      <c r="I13" s="196"/>
      <c r="J13" s="193"/>
      <c r="K13" s="193"/>
      <c r="L13" s="197"/>
      <c r="M13" s="193"/>
      <c r="N13" s="198"/>
      <c r="O13" s="11"/>
    </row>
    <row r="14" spans="1:20" s="224" customFormat="1" ht="27.75" customHeight="1" thickBot="1">
      <c r="A14" s="289" t="s">
        <v>145</v>
      </c>
      <c r="B14" s="242" t="s">
        <v>146</v>
      </c>
      <c r="C14" s="243" t="s">
        <v>71</v>
      </c>
      <c r="D14" s="243"/>
      <c r="E14" s="244">
        <v>30</v>
      </c>
      <c r="F14" s="244">
        <v>3.17</v>
      </c>
      <c r="G14" s="244">
        <v>2</v>
      </c>
      <c r="H14" s="245"/>
      <c r="I14" s="246">
        <f>ROUNDDOWN((E14*16)/F14,0)</f>
        <v>151</v>
      </c>
      <c r="J14" s="247">
        <f>ROUNDUP(H14/I14,0)</f>
        <v>0</v>
      </c>
      <c r="K14" s="244">
        <v>17.16</v>
      </c>
      <c r="L14" s="248">
        <f t="shared" ref="L14" si="3">J14*K14</f>
        <v>0</v>
      </c>
      <c r="M14" s="249">
        <v>24.24</v>
      </c>
      <c r="N14" s="290">
        <f>J14*M14</f>
        <v>0</v>
      </c>
      <c r="O14" s="275"/>
      <c r="Q14" s="321"/>
    </row>
    <row r="15" spans="1:20" ht="18.75">
      <c r="A15" s="199" t="s">
        <v>147</v>
      </c>
      <c r="B15" s="192"/>
      <c r="C15" s="195"/>
      <c r="D15" s="195"/>
      <c r="E15" s="193"/>
      <c r="F15" s="193"/>
      <c r="G15" s="194"/>
      <c r="H15" s="195"/>
      <c r="I15" s="196"/>
      <c r="J15" s="193"/>
      <c r="K15" s="193"/>
      <c r="L15" s="197"/>
      <c r="M15" s="193"/>
      <c r="N15" s="198"/>
      <c r="O15" s="11"/>
    </row>
    <row r="16" spans="1:20" s="224" customFormat="1" ht="27.75" customHeight="1" thickBot="1">
      <c r="A16" s="289" t="s">
        <v>148</v>
      </c>
      <c r="B16" s="242" t="s">
        <v>149</v>
      </c>
      <c r="C16" s="243" t="s">
        <v>71</v>
      </c>
      <c r="D16" s="243"/>
      <c r="E16" s="244">
        <v>30</v>
      </c>
      <c r="F16" s="244">
        <v>3.44</v>
      </c>
      <c r="G16" s="244">
        <v>2</v>
      </c>
      <c r="H16" s="245"/>
      <c r="I16" s="246">
        <f>ROUNDDOWN((E16*16)/F16,0)</f>
        <v>139</v>
      </c>
      <c r="J16" s="247">
        <f>ROUNDUP(H16/I16,0)</f>
        <v>0</v>
      </c>
      <c r="K16" s="244">
        <v>21.53</v>
      </c>
      <c r="L16" s="248">
        <f t="shared" ref="L16" si="4">J16*K16</f>
        <v>0</v>
      </c>
      <c r="M16" s="249">
        <v>30.41</v>
      </c>
      <c r="N16" s="290">
        <f>J16*M16</f>
        <v>0</v>
      </c>
      <c r="O16" s="275"/>
      <c r="Q16" s="321"/>
    </row>
    <row r="17" spans="1:17" ht="18.75">
      <c r="A17" s="199" t="s">
        <v>150</v>
      </c>
      <c r="B17" s="192"/>
      <c r="C17" s="195"/>
      <c r="D17" s="195"/>
      <c r="E17" s="193"/>
      <c r="F17" s="193"/>
      <c r="G17" s="194"/>
      <c r="H17" s="195"/>
      <c r="I17" s="196"/>
      <c r="J17" s="193"/>
      <c r="K17" s="193"/>
      <c r="L17" s="197"/>
      <c r="M17" s="193"/>
      <c r="N17" s="198"/>
      <c r="O17" s="11"/>
    </row>
    <row r="18" spans="1:17" s="224" customFormat="1" ht="27.75" customHeight="1" thickBot="1">
      <c r="A18" s="289" t="s">
        <v>151</v>
      </c>
      <c r="B18" s="242" t="s">
        <v>152</v>
      </c>
      <c r="C18" s="243" t="s">
        <v>71</v>
      </c>
      <c r="D18" s="256"/>
      <c r="E18" s="244">
        <v>30</v>
      </c>
      <c r="F18" s="244">
        <v>3.95</v>
      </c>
      <c r="G18" s="244">
        <v>1</v>
      </c>
      <c r="H18" s="245"/>
      <c r="I18" s="246">
        <f>ROUNDDOWN((E18*16)/F18,0)</f>
        <v>121</v>
      </c>
      <c r="J18" s="247">
        <f>ROUNDUP(H18/I18,0)</f>
        <v>0</v>
      </c>
      <c r="K18" s="244">
        <v>10.9</v>
      </c>
      <c r="L18" s="248">
        <f t="shared" ref="L18" si="5">J18*K18</f>
        <v>0</v>
      </c>
      <c r="M18" s="249">
        <v>15.39</v>
      </c>
      <c r="N18" s="290">
        <f>J18*M18</f>
        <v>0</v>
      </c>
      <c r="O18" s="275"/>
      <c r="Q18" s="321"/>
    </row>
    <row r="19" spans="1:17" ht="18.75">
      <c r="A19" s="199" t="s">
        <v>153</v>
      </c>
      <c r="B19" s="192"/>
      <c r="C19" s="195"/>
      <c r="D19" s="195"/>
      <c r="E19" s="193"/>
      <c r="F19" s="193"/>
      <c r="G19" s="194"/>
      <c r="H19" s="195"/>
      <c r="I19" s="196"/>
      <c r="J19" s="193"/>
      <c r="K19" s="193"/>
      <c r="L19" s="197"/>
      <c r="M19" s="193"/>
      <c r="N19" s="198"/>
      <c r="O19" s="11"/>
    </row>
    <row r="20" spans="1:17" s="224" customFormat="1" ht="27.75" customHeight="1" thickBot="1">
      <c r="A20" s="289" t="s">
        <v>154</v>
      </c>
      <c r="B20" s="242" t="s">
        <v>155</v>
      </c>
      <c r="C20" s="256" t="s">
        <v>67</v>
      </c>
      <c r="D20" s="239" t="s">
        <v>91</v>
      </c>
      <c r="E20" s="244">
        <v>30</v>
      </c>
      <c r="F20" s="244">
        <v>5.91</v>
      </c>
      <c r="G20" s="244">
        <v>2</v>
      </c>
      <c r="H20" s="245"/>
      <c r="I20" s="246">
        <f>ROUNDDOWN((E20*16)/F20,0)</f>
        <v>81</v>
      </c>
      <c r="J20" s="247">
        <f>ROUNDUP(H20/I20,0)</f>
        <v>0</v>
      </c>
      <c r="K20" s="244">
        <v>14.51</v>
      </c>
      <c r="L20" s="248">
        <f t="shared" ref="L20" si="6">J20*K20</f>
        <v>0</v>
      </c>
      <c r="M20" s="249">
        <v>20.49</v>
      </c>
      <c r="N20" s="290">
        <f>J20*M20</f>
        <v>0</v>
      </c>
      <c r="O20" s="275"/>
      <c r="Q20" s="321"/>
    </row>
    <row r="21" spans="1:17" ht="18.75">
      <c r="A21" s="199" t="s">
        <v>116</v>
      </c>
      <c r="B21" s="192"/>
      <c r="C21" s="195"/>
      <c r="D21" s="195"/>
      <c r="E21" s="193"/>
      <c r="F21" s="193"/>
      <c r="G21" s="194"/>
      <c r="H21" s="195"/>
      <c r="I21" s="196"/>
      <c r="J21" s="193"/>
      <c r="K21" s="193"/>
      <c r="L21" s="197"/>
      <c r="M21" s="193"/>
      <c r="N21" s="198"/>
      <c r="O21" s="11"/>
    </row>
    <row r="22" spans="1:17" s="224" customFormat="1" ht="27.75" customHeight="1" thickBot="1">
      <c r="A22" s="289" t="s">
        <v>156</v>
      </c>
      <c r="B22" s="242" t="s">
        <v>157</v>
      </c>
      <c r="C22" s="243" t="s">
        <v>71</v>
      </c>
      <c r="D22" s="258"/>
      <c r="E22" s="244">
        <v>30</v>
      </c>
      <c r="F22" s="244">
        <v>2.72</v>
      </c>
      <c r="G22" s="244">
        <v>2</v>
      </c>
      <c r="H22" s="245"/>
      <c r="I22" s="246">
        <f>ROUNDDOWN((E22*16)/F22,0)</f>
        <v>176</v>
      </c>
      <c r="J22" s="247">
        <f>ROUNDUP(H22/I22,0)</f>
        <v>0</v>
      </c>
      <c r="K22" s="244">
        <v>21.68</v>
      </c>
      <c r="L22" s="248">
        <f t="shared" ref="L22" si="7">J22*K22</f>
        <v>0</v>
      </c>
      <c r="M22" s="249">
        <v>30.62</v>
      </c>
      <c r="N22" s="290">
        <f>J22*M22</f>
        <v>0</v>
      </c>
      <c r="O22" s="275"/>
      <c r="Q22" s="321"/>
    </row>
    <row r="23" spans="1:17" ht="18.75">
      <c r="A23" s="199" t="s">
        <v>158</v>
      </c>
      <c r="B23" s="192"/>
      <c r="C23" s="195"/>
      <c r="D23" s="195"/>
      <c r="E23" s="193"/>
      <c r="F23" s="193"/>
      <c r="G23" s="194"/>
      <c r="H23" s="195"/>
      <c r="I23" s="196"/>
      <c r="J23" s="193"/>
      <c r="K23" s="193"/>
      <c r="L23" s="197"/>
      <c r="M23" s="193"/>
      <c r="N23" s="198"/>
      <c r="O23" s="11"/>
    </row>
    <row r="24" spans="1:17" s="224" customFormat="1" ht="27.75" customHeight="1" thickBot="1">
      <c r="A24" s="289" t="s">
        <v>159</v>
      </c>
      <c r="B24" s="242" t="s">
        <v>160</v>
      </c>
      <c r="C24" s="243" t="s">
        <v>71</v>
      </c>
      <c r="D24" s="243"/>
      <c r="E24" s="244">
        <v>29.4</v>
      </c>
      <c r="F24" s="244">
        <v>2.8</v>
      </c>
      <c r="G24" s="244">
        <v>2</v>
      </c>
      <c r="H24" s="245"/>
      <c r="I24" s="246">
        <f>ROUNDDOWN((E24*16)/F24,0)</f>
        <v>168</v>
      </c>
      <c r="J24" s="247">
        <f>ROUNDUP(H24/I24,0)</f>
        <v>0</v>
      </c>
      <c r="K24" s="244">
        <v>24.75</v>
      </c>
      <c r="L24" s="248">
        <f t="shared" ref="L24" si="8">J24*K24</f>
        <v>0</v>
      </c>
      <c r="M24" s="249">
        <v>34.950000000000003</v>
      </c>
      <c r="N24" s="290">
        <f>J24*M24</f>
        <v>0</v>
      </c>
      <c r="O24" s="275"/>
      <c r="Q24" s="321"/>
    </row>
    <row r="25" spans="1:17" ht="18.75">
      <c r="A25" s="199" t="s">
        <v>134</v>
      </c>
      <c r="B25" s="192"/>
      <c r="C25" s="195"/>
      <c r="D25" s="195"/>
      <c r="E25" s="193"/>
      <c r="F25" s="193"/>
      <c r="G25" s="194"/>
      <c r="H25" s="195"/>
      <c r="I25" s="196"/>
      <c r="J25" s="193"/>
      <c r="K25" s="193"/>
      <c r="L25" s="197"/>
      <c r="M25" s="193"/>
      <c r="N25" s="198"/>
      <c r="O25" s="11"/>
    </row>
    <row r="26" spans="1:17" s="224" customFormat="1" ht="27.75" customHeight="1" thickBot="1">
      <c r="A26" s="291" t="s">
        <v>161</v>
      </c>
      <c r="B26" s="279" t="s">
        <v>162</v>
      </c>
      <c r="C26" s="280" t="s">
        <v>71</v>
      </c>
      <c r="D26" s="280"/>
      <c r="E26" s="282">
        <v>28.89</v>
      </c>
      <c r="F26" s="282">
        <v>3.35</v>
      </c>
      <c r="G26" s="282">
        <v>2</v>
      </c>
      <c r="H26" s="283"/>
      <c r="I26" s="284">
        <f>ROUNDDOWN((E26*16)/F26,0)</f>
        <v>137</v>
      </c>
      <c r="J26" s="285">
        <f>ROUNDUP(H26/I26,0)</f>
        <v>0</v>
      </c>
      <c r="K26" s="292">
        <v>20.16</v>
      </c>
      <c r="L26" s="286">
        <f t="shared" ref="L26" si="9">J26*K26</f>
        <v>0</v>
      </c>
      <c r="M26" s="287">
        <v>28.47</v>
      </c>
      <c r="N26" s="293">
        <f>J26*M26</f>
        <v>0</v>
      </c>
      <c r="O26" s="275"/>
      <c r="Q26" s="321"/>
    </row>
    <row r="27" spans="1:17" s="240" customFormat="1" ht="21.6" customHeight="1">
      <c r="A27" s="240" t="s">
        <v>137</v>
      </c>
      <c r="B27" s="294"/>
      <c r="C27" s="294"/>
      <c r="D27" s="294"/>
      <c r="E27" s="294"/>
      <c r="F27" s="294"/>
      <c r="G27" s="294"/>
      <c r="H27" s="294"/>
      <c r="I27" s="294"/>
      <c r="J27" s="294"/>
      <c r="K27" s="295"/>
      <c r="L27" s="294"/>
      <c r="M27" s="294"/>
      <c r="N27" s="294"/>
    </row>
    <row r="28" spans="1:17" ht="31.5" customHeight="1">
      <c r="A28" s="13"/>
      <c r="B28" s="13"/>
      <c r="C28" s="13"/>
      <c r="D28" s="13"/>
      <c r="E28" s="13"/>
      <c r="F28" s="13"/>
      <c r="G28" s="13"/>
      <c r="H28" s="5"/>
      <c r="I28" s="9"/>
      <c r="L28" s="189">
        <f>ROUNDUP(SUBTOTAL(109,L11:L26),2)</f>
        <v>0</v>
      </c>
      <c r="M28" s="190"/>
      <c r="N28" s="191">
        <f>SUBTOTAL(109,N11:N26)</f>
        <v>0</v>
      </c>
    </row>
    <row r="29" spans="1:17" ht="16.350000000000001" customHeight="1">
      <c r="A29" s="5"/>
      <c r="B29" s="5"/>
      <c r="C29" s="50"/>
      <c r="D29" s="50"/>
      <c r="E29" s="5"/>
      <c r="F29" s="5"/>
      <c r="G29" s="5"/>
      <c r="H29" s="5"/>
      <c r="I29" s="51"/>
      <c r="J29" s="52"/>
      <c r="K29" s="52"/>
      <c r="L29" s="53"/>
      <c r="M29" s="54"/>
      <c r="N29" s="54"/>
    </row>
    <row r="70" spans="9:9">
      <c r="I70" s="3" t="s">
        <v>163</v>
      </c>
    </row>
  </sheetData>
  <sheetProtection selectLockedCells="1" autoFilter="0"/>
  <autoFilter ref="A9:Q9" xr:uid="{9528611A-F5A7-4849-BC55-6CDC8CCC51D6}"/>
  <mergeCells count="6">
    <mergeCell ref="I4:N6"/>
    <mergeCell ref="D11:D12"/>
    <mergeCell ref="A4:B7"/>
    <mergeCell ref="D5:E5"/>
    <mergeCell ref="D6:E6"/>
    <mergeCell ref="C4:D4"/>
  </mergeCells>
  <phoneticPr fontId="0" type="noConversion"/>
  <hyperlinks>
    <hyperlink ref="B24" r:id="rId1" xr:uid="{20E50715-3E93-4D31-8F2D-4D9E715A31ED}"/>
    <hyperlink ref="B11" r:id="rId2" xr:uid="{FB1915E9-86E7-4F75-BB62-E355F73E4D1A}"/>
    <hyperlink ref="B12" r:id="rId3" xr:uid="{88D941FC-F998-4477-BBC4-C2816C092F28}"/>
    <hyperlink ref="B20" r:id="rId4" xr:uid="{C11551EC-ED79-414E-9FE4-99E89CB48D3E}"/>
    <hyperlink ref="B26" r:id="rId5" xr:uid="{11BE51B3-7B30-4BD1-B95E-A2B9C303212E}"/>
    <hyperlink ref="B18" r:id="rId6" xr:uid="{2FEE0DBF-A0C7-42F4-BA81-F54F0E9FEE9A}"/>
    <hyperlink ref="B16" r:id="rId7" xr:uid="{506DF349-803B-4C1D-8375-90C159AD2794}"/>
    <hyperlink ref="B14" r:id="rId8" xr:uid="{071C92B9-F532-4028-8DC1-DFC9EE7ADAA0}"/>
    <hyperlink ref="B22" r:id="rId9" xr:uid="{68974913-84C6-4A4B-8E4A-47DE7B192A47}"/>
    <hyperlink ref="D20" r:id="rId10" display="Simple Solutions" xr:uid="{45BBF2E8-6E38-457F-B521-853593786483}"/>
    <hyperlink ref="C11:C12" r:id="rId11" display="(Allergen Free)" xr:uid="{FA1916C6-5162-4EAB-A697-AF4107C6256E}"/>
    <hyperlink ref="C20" r:id="rId12" xr:uid="{FB6EB8BC-7644-4A26-A5DC-557834D580DD}"/>
  </hyperlinks>
  <printOptions horizontalCentered="1"/>
  <pageMargins left="0.17" right="0.16" top="0.4" bottom="0.43" header="0.23" footer="0.17"/>
  <pageSetup scale="70" orientation="landscape" r:id="rId13"/>
  <headerFooter alignWithMargins="0"/>
  <drawing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-0.249977111117893"/>
  </sheetPr>
  <dimension ref="A1:U72"/>
  <sheetViews>
    <sheetView zoomScale="90" zoomScaleNormal="90" workbookViewId="0">
      <pane ySplit="2" topLeftCell="A3" activePane="bottomLeft" state="frozen"/>
      <selection activeCell="G3" sqref="G3"/>
      <selection pane="bottomLeft" activeCell="N12" sqref="N12"/>
    </sheetView>
  </sheetViews>
  <sheetFormatPr defaultColWidth="8.7109375" defaultRowHeight="15"/>
  <cols>
    <col min="1" max="1" width="9" style="3" customWidth="1"/>
    <col min="2" max="2" width="38" style="3" customWidth="1"/>
    <col min="3" max="3" width="19.140625" style="3" customWidth="1"/>
    <col min="4" max="4" width="14.42578125" style="3" customWidth="1"/>
    <col min="5" max="5" width="8.42578125" style="3" customWidth="1"/>
    <col min="6" max="6" width="7.85546875" style="3" customWidth="1"/>
    <col min="7" max="8" width="7.5703125" style="11" customWidth="1"/>
    <col min="9" max="9" width="13.42578125" style="3" customWidth="1"/>
    <col min="10" max="10" width="8.140625" style="3" customWidth="1"/>
    <col min="11" max="12" width="11.42578125" style="3" customWidth="1"/>
    <col min="13" max="14" width="13.140625" style="3" customWidth="1"/>
    <col min="15" max="15" width="13.42578125" style="3" customWidth="1"/>
    <col min="16" max="16384" width="8.7109375" style="3"/>
  </cols>
  <sheetData>
    <row r="1" spans="1:21" s="1" customFormat="1" ht="63" customHeight="1">
      <c r="A1" s="100"/>
      <c r="C1" s="100"/>
      <c r="D1" s="100"/>
      <c r="E1" s="2"/>
      <c r="F1" s="2"/>
      <c r="G1" s="2"/>
      <c r="H1" s="2"/>
      <c r="I1" s="2"/>
      <c r="J1" s="7"/>
      <c r="K1" s="2"/>
      <c r="L1" s="2"/>
      <c r="M1" s="14"/>
      <c r="O1" s="78"/>
    </row>
    <row r="2" spans="1:21" s="1" customFormat="1" ht="51" customHeight="1">
      <c r="A2" s="186" t="s">
        <v>40</v>
      </c>
      <c r="C2" s="100"/>
      <c r="D2" s="100"/>
      <c r="E2" s="2"/>
      <c r="F2" s="2"/>
      <c r="G2" s="2"/>
      <c r="H2" s="2"/>
      <c r="I2" s="2"/>
      <c r="J2" s="7"/>
      <c r="K2" s="2"/>
      <c r="L2" s="2"/>
      <c r="M2" s="14"/>
      <c r="N2" s="188"/>
      <c r="O2" s="235" t="s">
        <v>164</v>
      </c>
    </row>
    <row r="3" spans="1:21" s="1" customFormat="1" ht="5.25" customHeight="1">
      <c r="A3" s="41"/>
      <c r="B3" s="41"/>
      <c r="C3" s="41"/>
      <c r="D3" s="41"/>
      <c r="E3" s="2"/>
      <c r="J3" s="7"/>
      <c r="K3" s="2"/>
      <c r="L3" s="2"/>
      <c r="M3" s="14"/>
      <c r="O3" s="79"/>
    </row>
    <row r="4" spans="1:21" ht="18.75" customHeight="1">
      <c r="A4" s="376" t="s">
        <v>42</v>
      </c>
      <c r="B4" s="376"/>
      <c r="C4" s="407" t="s">
        <v>43</v>
      </c>
      <c r="D4" s="408"/>
      <c r="E4" s="306"/>
      <c r="F4" s="215"/>
      <c r="G4" s="3"/>
      <c r="H4" s="182" t="s">
        <v>44</v>
      </c>
      <c r="I4" s="409"/>
      <c r="J4" s="410"/>
      <c r="K4" s="410"/>
      <c r="L4" s="410"/>
      <c r="M4" s="410"/>
      <c r="N4" s="410"/>
      <c r="O4" s="411"/>
      <c r="Q4" s="175"/>
      <c r="R4" s="175"/>
      <c r="S4" s="175"/>
      <c r="T4" s="175"/>
    </row>
    <row r="5" spans="1:21" ht="27" customHeight="1">
      <c r="A5" s="376"/>
      <c r="B5" s="376"/>
      <c r="C5" s="181" t="s">
        <v>45</v>
      </c>
      <c r="D5" s="394">
        <f>$M$19</f>
        <v>0</v>
      </c>
      <c r="E5" s="394"/>
      <c r="F5" s="217"/>
      <c r="G5" s="183"/>
      <c r="H5" s="183"/>
      <c r="I5" s="412"/>
      <c r="J5" s="413"/>
      <c r="K5" s="413"/>
      <c r="L5" s="413"/>
      <c r="M5" s="413"/>
      <c r="N5" s="413"/>
      <c r="O5" s="414"/>
      <c r="P5" s="174"/>
      <c r="R5" s="177"/>
      <c r="S5" s="177"/>
      <c r="T5" s="178"/>
      <c r="U5" s="178"/>
    </row>
    <row r="6" spans="1:21" ht="21.6" customHeight="1" thickBot="1">
      <c r="A6" s="376"/>
      <c r="B6" s="376"/>
      <c r="C6" s="181" t="s">
        <v>46</v>
      </c>
      <c r="D6" s="393">
        <f>$O$19</f>
        <v>0</v>
      </c>
      <c r="E6" s="393"/>
      <c r="F6" s="216"/>
      <c r="G6" s="184"/>
      <c r="H6" s="184"/>
      <c r="I6" s="415"/>
      <c r="J6" s="416"/>
      <c r="K6" s="416"/>
      <c r="L6" s="416"/>
      <c r="M6" s="416"/>
      <c r="N6" s="416"/>
      <c r="O6" s="417"/>
      <c r="P6" s="174"/>
      <c r="R6" s="177"/>
      <c r="S6" s="177"/>
      <c r="T6" s="178"/>
      <c r="U6" s="178"/>
    </row>
    <row r="7" spans="1:21" ht="19.5" thickTop="1" thickBot="1">
      <c r="A7" s="236"/>
      <c r="B7" s="236"/>
      <c r="C7" s="6"/>
      <c r="D7" s="6"/>
      <c r="E7" s="160"/>
      <c r="F7" s="160"/>
      <c r="G7" s="160"/>
      <c r="H7" s="160"/>
      <c r="I7" s="185" t="s">
        <v>47</v>
      </c>
      <c r="J7" s="160"/>
      <c r="K7" s="160"/>
      <c r="L7" s="160"/>
      <c r="M7" s="160"/>
      <c r="N7" s="160"/>
      <c r="O7" s="160"/>
    </row>
    <row r="8" spans="1:21" ht="59.25" customHeight="1" thickBot="1">
      <c r="A8" s="162" t="s">
        <v>48</v>
      </c>
      <c r="B8" s="222" t="s">
        <v>49</v>
      </c>
      <c r="C8" s="223"/>
      <c r="D8" s="205" t="s">
        <v>50</v>
      </c>
      <c r="E8" s="163" t="s">
        <v>51</v>
      </c>
      <c r="F8" s="163" t="s">
        <v>52</v>
      </c>
      <c r="G8" s="168" t="s">
        <v>53</v>
      </c>
      <c r="H8" s="168" t="s">
        <v>54</v>
      </c>
      <c r="I8" s="164" t="s">
        <v>165</v>
      </c>
      <c r="J8" s="163" t="s">
        <v>57</v>
      </c>
      <c r="K8" s="163" t="s">
        <v>166</v>
      </c>
      <c r="L8" s="163" t="s">
        <v>59</v>
      </c>
      <c r="M8" s="163" t="s">
        <v>167</v>
      </c>
      <c r="N8" s="227" t="s">
        <v>61</v>
      </c>
      <c r="O8" s="200" t="s">
        <v>62</v>
      </c>
    </row>
    <row r="9" spans="1:21" ht="18.75">
      <c r="A9" s="199" t="s">
        <v>140</v>
      </c>
      <c r="B9" s="192"/>
      <c r="C9" s="193"/>
      <c r="D9" s="193"/>
      <c r="E9" s="193"/>
      <c r="F9" s="193"/>
      <c r="G9" s="194"/>
      <c r="H9" s="195"/>
      <c r="I9" s="196"/>
      <c r="J9" s="193"/>
      <c r="K9" s="193"/>
      <c r="L9" s="197"/>
      <c r="M9" s="193"/>
      <c r="N9" s="193"/>
      <c r="O9" s="198"/>
    </row>
    <row r="10" spans="1:21" s="224" customFormat="1" ht="31.5">
      <c r="A10" s="241" t="s">
        <v>168</v>
      </c>
      <c r="B10" s="242" t="s">
        <v>169</v>
      </c>
      <c r="C10" s="243" t="s">
        <v>170</v>
      </c>
      <c r="D10" s="260" t="s">
        <v>171</v>
      </c>
      <c r="E10" s="244">
        <v>30</v>
      </c>
      <c r="F10" s="244">
        <v>3.65</v>
      </c>
      <c r="G10" s="244">
        <v>2</v>
      </c>
      <c r="H10" s="244"/>
      <c r="I10" s="245"/>
      <c r="J10" s="246">
        <f>ROUNDDOWN((E10*16)/F10,0)</f>
        <v>131</v>
      </c>
      <c r="K10" s="247">
        <f>ROUNDUP(I10/J10,0)</f>
        <v>0</v>
      </c>
      <c r="L10" s="244">
        <v>6.32</v>
      </c>
      <c r="M10" s="248">
        <f t="shared" ref="M10:M12" si="0">K10*L10</f>
        <v>0</v>
      </c>
      <c r="N10" s="249">
        <v>11.32</v>
      </c>
      <c r="O10" s="250">
        <f t="shared" ref="O10:O12" si="1">K10*N10</f>
        <v>0</v>
      </c>
      <c r="P10" s="275"/>
      <c r="R10" s="321"/>
    </row>
    <row r="11" spans="1:21" s="224" customFormat="1" ht="24.95" customHeight="1">
      <c r="A11" s="241" t="s">
        <v>172</v>
      </c>
      <c r="B11" s="253" t="s">
        <v>173</v>
      </c>
      <c r="C11" s="309" t="s">
        <v>174</v>
      </c>
      <c r="D11" s="340" t="s">
        <v>104</v>
      </c>
      <c r="E11" s="244">
        <v>18</v>
      </c>
      <c r="F11" s="244">
        <v>3.65</v>
      </c>
      <c r="G11" s="244">
        <v>2</v>
      </c>
      <c r="H11" s="244"/>
      <c r="I11" s="245"/>
      <c r="J11" s="246">
        <f>ROUNDDOWN((E11*16)/F11,0)</f>
        <v>78</v>
      </c>
      <c r="K11" s="247">
        <f t="shared" ref="K11" si="2">ROUNDUP(I11/J11,0)</f>
        <v>0</v>
      </c>
      <c r="L11" s="244">
        <v>3.79</v>
      </c>
      <c r="M11" s="248">
        <f t="shared" si="0"/>
        <v>0</v>
      </c>
      <c r="N11" s="249">
        <v>6.78</v>
      </c>
      <c r="O11" s="250">
        <f t="shared" si="1"/>
        <v>0</v>
      </c>
      <c r="P11" s="251"/>
      <c r="R11" s="321"/>
    </row>
    <row r="12" spans="1:21" s="224" customFormat="1" ht="27" customHeight="1" thickBot="1">
      <c r="A12" s="241">
        <v>5091</v>
      </c>
      <c r="B12" s="276" t="s">
        <v>175</v>
      </c>
      <c r="C12" s="243"/>
      <c r="D12" s="277" t="s">
        <v>176</v>
      </c>
      <c r="E12" s="244">
        <v>30.15</v>
      </c>
      <c r="F12" s="244">
        <v>4.0199999999999996</v>
      </c>
      <c r="G12" s="244">
        <v>2</v>
      </c>
      <c r="H12" s="244">
        <v>1.5</v>
      </c>
      <c r="I12" s="245"/>
      <c r="J12" s="246">
        <f>ROUNDDOWN((E12*16)/F12,0)</f>
        <v>120</v>
      </c>
      <c r="K12" s="247">
        <f>ROUNDUP(I12/J12,0)</f>
        <v>0</v>
      </c>
      <c r="L12" s="244">
        <v>25.7</v>
      </c>
      <c r="M12" s="248">
        <f t="shared" si="0"/>
        <v>0</v>
      </c>
      <c r="N12" s="249">
        <v>46.02</v>
      </c>
      <c r="O12" s="250">
        <f t="shared" si="1"/>
        <v>0</v>
      </c>
      <c r="P12" s="275"/>
      <c r="R12" s="321"/>
    </row>
    <row r="13" spans="1:21" ht="18.75">
      <c r="A13" s="199" t="s">
        <v>177</v>
      </c>
      <c r="B13" s="192"/>
      <c r="C13" s="195"/>
      <c r="D13" s="195"/>
      <c r="E13" s="193"/>
      <c r="F13" s="193"/>
      <c r="G13" s="194"/>
      <c r="H13" s="195"/>
      <c r="I13" s="196"/>
      <c r="J13" s="193"/>
      <c r="K13" s="193"/>
      <c r="L13" s="197"/>
      <c r="M13" s="193"/>
      <c r="N13" s="193"/>
      <c r="O13" s="198"/>
    </row>
    <row r="14" spans="1:21" s="224" customFormat="1" ht="27" customHeight="1">
      <c r="A14" s="241">
        <v>5202</v>
      </c>
      <c r="B14" s="242" t="s">
        <v>178</v>
      </c>
      <c r="C14" s="256" t="s">
        <v>67</v>
      </c>
      <c r="D14" s="243"/>
      <c r="E14" s="244">
        <v>30</v>
      </c>
      <c r="F14" s="244">
        <v>3.45</v>
      </c>
      <c r="G14" s="244">
        <v>2</v>
      </c>
      <c r="H14" s="244"/>
      <c r="I14" s="245"/>
      <c r="J14" s="246">
        <f>ROUNDDOWN((E14*16)/F14,0)</f>
        <v>139</v>
      </c>
      <c r="K14" s="247">
        <f>ROUNDUP(I14/J14,0)</f>
        <v>0</v>
      </c>
      <c r="L14" s="244">
        <v>24.91</v>
      </c>
      <c r="M14" s="248">
        <f t="shared" ref="M14:M15" si="3">K14*L14</f>
        <v>0</v>
      </c>
      <c r="N14" s="249">
        <v>44.6</v>
      </c>
      <c r="O14" s="250">
        <f t="shared" ref="O14:O15" si="4">K14*N14</f>
        <v>0</v>
      </c>
      <c r="P14" s="275"/>
      <c r="R14" s="321"/>
    </row>
    <row r="15" spans="1:21" s="224" customFormat="1" ht="27" customHeight="1" thickBot="1">
      <c r="A15" s="241">
        <v>5235</v>
      </c>
      <c r="B15" s="242" t="s">
        <v>179</v>
      </c>
      <c r="C15" s="243" t="s">
        <v>71</v>
      </c>
      <c r="D15" s="243"/>
      <c r="E15" s="244">
        <v>30</v>
      </c>
      <c r="F15" s="244">
        <v>3.45</v>
      </c>
      <c r="G15" s="244">
        <v>2</v>
      </c>
      <c r="H15" s="244"/>
      <c r="I15" s="245"/>
      <c r="J15" s="246">
        <f>ROUNDDOWN((E15*16)/F15,0)</f>
        <v>139</v>
      </c>
      <c r="K15" s="247">
        <f>ROUNDUP(I15/J15,0)</f>
        <v>0</v>
      </c>
      <c r="L15" s="244">
        <v>18.3</v>
      </c>
      <c r="M15" s="248">
        <f t="shared" si="3"/>
        <v>0</v>
      </c>
      <c r="N15" s="249">
        <v>32.770000000000003</v>
      </c>
      <c r="O15" s="250">
        <f t="shared" si="4"/>
        <v>0</v>
      </c>
      <c r="P15" s="275"/>
      <c r="R15" s="321"/>
    </row>
    <row r="16" spans="1:21" ht="18.75">
      <c r="A16" s="199" t="s">
        <v>180</v>
      </c>
      <c r="B16" s="192"/>
      <c r="C16" s="195"/>
      <c r="D16" s="195"/>
      <c r="E16" s="193"/>
      <c r="F16" s="193"/>
      <c r="G16" s="194"/>
      <c r="H16" s="195"/>
      <c r="I16" s="196"/>
      <c r="J16" s="193"/>
      <c r="K16" s="193"/>
      <c r="L16" s="197"/>
      <c r="M16" s="193"/>
      <c r="N16" s="193"/>
      <c r="O16" s="198"/>
    </row>
    <row r="17" spans="1:18" s="224" customFormat="1" ht="27" customHeight="1" thickBot="1">
      <c r="A17" s="278">
        <v>5090</v>
      </c>
      <c r="B17" s="279" t="s">
        <v>181</v>
      </c>
      <c r="C17" s="280"/>
      <c r="D17" s="281" t="s">
        <v>182</v>
      </c>
      <c r="E17" s="282">
        <v>30.15</v>
      </c>
      <c r="F17" s="282">
        <v>4.0199999999999996</v>
      </c>
      <c r="G17" s="282">
        <v>2</v>
      </c>
      <c r="H17" s="282">
        <v>2</v>
      </c>
      <c r="I17" s="283"/>
      <c r="J17" s="284">
        <f>ROUNDDOWN((E17*16)/F17,0)</f>
        <v>120</v>
      </c>
      <c r="K17" s="285">
        <f>ROUNDUP(I17/J17,0)</f>
        <v>0</v>
      </c>
      <c r="L17" s="282">
        <v>17.04</v>
      </c>
      <c r="M17" s="286">
        <f t="shared" ref="M17" si="5">K17*L17</f>
        <v>0</v>
      </c>
      <c r="N17" s="287">
        <v>30.51</v>
      </c>
      <c r="O17" s="288">
        <f>K17*N17</f>
        <v>0</v>
      </c>
      <c r="P17" s="275"/>
      <c r="R17" s="321"/>
    </row>
    <row r="18" spans="1:18" s="240" customFormat="1" ht="21.6" customHeight="1">
      <c r="A18" s="240" t="s">
        <v>137</v>
      </c>
      <c r="B18" s="294"/>
      <c r="C18" s="294"/>
      <c r="D18" s="294"/>
      <c r="E18" s="294"/>
      <c r="F18" s="294"/>
      <c r="G18" s="294"/>
      <c r="H18" s="294"/>
      <c r="I18" s="294"/>
      <c r="J18" s="294"/>
      <c r="K18" s="295"/>
      <c r="L18" s="294"/>
      <c r="M18" s="294"/>
      <c r="N18" s="294"/>
    </row>
    <row r="19" spans="1:18" ht="24" customHeight="1">
      <c r="A19" s="13"/>
      <c r="B19" s="13"/>
      <c r="C19" s="13"/>
      <c r="D19" s="13"/>
      <c r="E19" s="13"/>
      <c r="F19" s="13"/>
      <c r="G19" s="13"/>
      <c r="H19" s="5"/>
      <c r="I19" s="5"/>
      <c r="J19" s="9"/>
      <c r="M19" s="189">
        <f>ROUNDUP(SUBTOTAL(109,M10:M17),2)</f>
        <v>0</v>
      </c>
      <c r="N19" s="190"/>
      <c r="O19" s="191">
        <f>SUBTOTAL(109,O10:O17)</f>
        <v>0</v>
      </c>
    </row>
    <row r="20" spans="1:18" ht="18" customHeight="1">
      <c r="E20" s="5"/>
      <c r="F20" s="5"/>
      <c r="G20" s="56"/>
      <c r="H20" s="56"/>
    </row>
    <row r="45" spans="10:10">
      <c r="J45" s="3">
        <v>228</v>
      </c>
    </row>
    <row r="72" spans="10:10">
      <c r="J72" s="3" t="s">
        <v>163</v>
      </c>
    </row>
  </sheetData>
  <sheetProtection selectLockedCells="1" autoFilter="0"/>
  <autoFilter ref="A8:R8" xr:uid="{46B95339-7D7B-4229-9454-6BE4988A4D7D}"/>
  <mergeCells count="5">
    <mergeCell ref="I4:O6"/>
    <mergeCell ref="A4:B6"/>
    <mergeCell ref="D5:E5"/>
    <mergeCell ref="D6:E6"/>
    <mergeCell ref="C4:D4"/>
  </mergeCells>
  <conditionalFormatting sqref="J19">
    <cfRule type="expression" dxfId="9" priority="257" stopIfTrue="1">
      <formula>#REF!=#REF!</formula>
    </cfRule>
    <cfRule type="expression" dxfId="8" priority="258" stopIfTrue="1">
      <formula>#REF!=#REF!</formula>
    </cfRule>
    <cfRule type="expression" dxfId="7" priority="275" stopIfTrue="1">
      <formula>#REF!=#REF!</formula>
    </cfRule>
    <cfRule type="expression" dxfId="6" priority="276" stopIfTrue="1">
      <formula>$U$3=#REF!</formula>
    </cfRule>
  </conditionalFormatting>
  <hyperlinks>
    <hyperlink ref="B17" r:id="rId1" xr:uid="{C6F53476-2C9B-46D0-A550-DD87B4758721}"/>
    <hyperlink ref="B15" r:id="rId2" xr:uid="{B22CBA03-FBD4-4597-8593-F2ED23DB5AE7}"/>
    <hyperlink ref="B14" r:id="rId3" xr:uid="{AE8160B4-6D3B-4F3B-ACC0-67AD1647361F}"/>
    <hyperlink ref="D17" r:id="rId4" display="Home Heating" xr:uid="{C3DE6C3A-1F07-4105-9296-BFC116A9B55F}"/>
    <hyperlink ref="D10" r:id="rId5" xr:uid="{C19DE715-5B8A-4162-AF9B-A6C99274E77E}"/>
    <hyperlink ref="D12" r:id="rId6" xr:uid="{F1A82531-BBBA-4566-B967-A1E0CD1DB684}"/>
    <hyperlink ref="C14" r:id="rId7" xr:uid="{264CD9F8-183E-4CE3-908D-8341F0570C5B}"/>
    <hyperlink ref="B10" r:id="rId8" display="Country Breakfast Scramble (Turkey, Egg, Cheese &amp; Potato)" xr:uid="{6F4F87C8-77BF-40A2-B5FB-82456D593809}"/>
    <hyperlink ref="B12" r:id="rId9" xr:uid="{96186AAF-5DF4-4BE7-8FE3-1A204C8AF0BC}"/>
  </hyperlinks>
  <printOptions horizontalCentered="1"/>
  <pageMargins left="0.17" right="0.16" top="0.4" bottom="0.43" header="0.23" footer="0.17"/>
  <pageSetup scale="65" orientation="landscape" r:id="rId10"/>
  <headerFooter alignWithMargins="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S96"/>
  <sheetViews>
    <sheetView zoomScale="90" zoomScaleNormal="90" workbookViewId="0">
      <pane ySplit="2" topLeftCell="A3" activePane="bottomLeft" state="frozen"/>
      <selection activeCell="G3" sqref="G3"/>
      <selection pane="bottomLeft" activeCell="P40" sqref="P40"/>
    </sheetView>
  </sheetViews>
  <sheetFormatPr defaultColWidth="8.7109375" defaultRowHeight="15"/>
  <cols>
    <col min="1" max="1" width="9" style="3" customWidth="1"/>
    <col min="2" max="2" width="39.5703125" style="3" customWidth="1"/>
    <col min="3" max="3" width="19.7109375" style="3" customWidth="1"/>
    <col min="4" max="4" width="14.28515625" style="3" customWidth="1"/>
    <col min="5" max="5" width="8.42578125" style="3" customWidth="1"/>
    <col min="6" max="6" width="7.85546875" style="3" customWidth="1"/>
    <col min="7" max="8" width="7.5703125" style="11" customWidth="1"/>
    <col min="9" max="9" width="13.42578125" style="3" customWidth="1"/>
    <col min="10" max="10" width="8.140625" style="3" customWidth="1"/>
    <col min="11" max="11" width="10" style="55" customWidth="1"/>
    <col min="12" max="12" width="11.42578125" style="3" customWidth="1"/>
    <col min="13" max="13" width="12.140625" style="3" customWidth="1"/>
    <col min="14" max="14" width="14" style="3" customWidth="1"/>
    <col min="15" max="15" width="13.42578125" style="58" customWidth="1"/>
    <col min="16" max="16" width="8.7109375" style="213"/>
    <col min="17" max="16384" width="8.7109375" style="3"/>
  </cols>
  <sheetData>
    <row r="1" spans="1:19" s="1" customFormat="1" ht="63" customHeight="1">
      <c r="A1" s="101"/>
      <c r="C1" s="77"/>
      <c r="D1" s="77"/>
      <c r="E1" s="2"/>
      <c r="F1" s="2"/>
      <c r="G1" s="2"/>
      <c r="H1" s="2"/>
      <c r="I1" s="7"/>
      <c r="J1" s="2"/>
      <c r="K1" s="2"/>
      <c r="L1" s="14"/>
      <c r="N1" s="44"/>
      <c r="O1" s="78"/>
      <c r="P1" s="212"/>
    </row>
    <row r="2" spans="1:19" s="1" customFormat="1" ht="51" customHeight="1">
      <c r="A2" s="186" t="s">
        <v>40</v>
      </c>
      <c r="C2" s="77"/>
      <c r="D2" s="77"/>
      <c r="E2" s="2"/>
      <c r="F2" s="2"/>
      <c r="G2" s="2"/>
      <c r="H2" s="2"/>
      <c r="I2" s="7"/>
      <c r="J2" s="2"/>
      <c r="K2" s="2"/>
      <c r="L2" s="14"/>
      <c r="N2" s="187"/>
      <c r="O2" s="235" t="s">
        <v>183</v>
      </c>
      <c r="P2" s="212"/>
    </row>
    <row r="3" spans="1:19" s="1" customFormat="1" ht="5.25" customHeight="1">
      <c r="A3" s="41"/>
      <c r="B3" s="41"/>
      <c r="C3" s="41"/>
      <c r="D3" s="41"/>
      <c r="E3" s="2"/>
      <c r="I3" s="7"/>
      <c r="J3" s="2"/>
      <c r="K3" s="2"/>
      <c r="L3" s="14"/>
      <c r="N3" s="45"/>
      <c r="O3" s="79"/>
      <c r="P3" s="212"/>
    </row>
    <row r="4" spans="1:19" ht="18.75" customHeight="1">
      <c r="A4" s="376" t="s">
        <v>42</v>
      </c>
      <c r="B4" s="376"/>
      <c r="C4" s="407" t="s">
        <v>43</v>
      </c>
      <c r="D4" s="408"/>
      <c r="E4" s="306"/>
      <c r="F4" s="215"/>
      <c r="G4" s="3"/>
      <c r="H4" s="182" t="s">
        <v>44</v>
      </c>
      <c r="I4" s="409"/>
      <c r="J4" s="410"/>
      <c r="K4" s="410"/>
      <c r="L4" s="410"/>
      <c r="M4" s="410"/>
      <c r="N4" s="410"/>
      <c r="O4" s="411"/>
      <c r="Q4" s="175"/>
      <c r="R4" s="175"/>
    </row>
    <row r="5" spans="1:19" ht="27" customHeight="1">
      <c r="A5" s="376"/>
      <c r="B5" s="376"/>
      <c r="C5" s="181" t="s">
        <v>45</v>
      </c>
      <c r="D5" s="394">
        <f>$M$56</f>
        <v>0</v>
      </c>
      <c r="E5" s="394"/>
      <c r="F5" s="217"/>
      <c r="G5" s="3"/>
      <c r="H5" s="3"/>
      <c r="I5" s="412"/>
      <c r="J5" s="413"/>
      <c r="K5" s="413"/>
      <c r="L5" s="413"/>
      <c r="M5" s="413"/>
      <c r="N5" s="413"/>
      <c r="O5" s="414"/>
      <c r="P5" s="214"/>
      <c r="Q5" s="177"/>
      <c r="R5" s="178"/>
      <c r="S5" s="178"/>
    </row>
    <row r="6" spans="1:19" ht="21.75" customHeight="1" thickBot="1">
      <c r="A6" s="376"/>
      <c r="B6" s="376"/>
      <c r="C6" s="181" t="s">
        <v>46</v>
      </c>
      <c r="D6" s="393">
        <f>$O$56</f>
        <v>0</v>
      </c>
      <c r="E6" s="393"/>
      <c r="F6" s="216"/>
      <c r="G6" s="3"/>
      <c r="H6" s="3"/>
      <c r="I6" s="415"/>
      <c r="J6" s="416"/>
      <c r="K6" s="416"/>
      <c r="L6" s="416"/>
      <c r="M6" s="416"/>
      <c r="N6" s="416"/>
      <c r="O6" s="417"/>
      <c r="P6" s="214"/>
      <c r="Q6" s="177"/>
      <c r="R6" s="178"/>
      <c r="S6" s="178"/>
    </row>
    <row r="7" spans="1:19" ht="19.5" thickTop="1" thickBot="1">
      <c r="A7" s="236"/>
      <c r="B7" s="236"/>
      <c r="C7" s="6"/>
      <c r="D7" s="6"/>
      <c r="E7" s="160"/>
      <c r="F7" s="160"/>
      <c r="G7" s="160"/>
      <c r="H7" s="160"/>
      <c r="I7" s="185" t="s">
        <v>47</v>
      </c>
      <c r="J7" s="161"/>
      <c r="K7" s="160"/>
      <c r="L7" s="160"/>
      <c r="M7" s="160"/>
      <c r="N7" s="160"/>
      <c r="O7" s="3"/>
    </row>
    <row r="8" spans="1:19" s="6" customFormat="1" ht="59.25" customHeight="1" thickBot="1">
      <c r="A8" s="165" t="s">
        <v>48</v>
      </c>
      <c r="B8" s="166" t="s">
        <v>49</v>
      </c>
      <c r="C8" s="167"/>
      <c r="D8" s="205" t="s">
        <v>50</v>
      </c>
      <c r="E8" s="163" t="s">
        <v>51</v>
      </c>
      <c r="F8" s="163" t="s">
        <v>52</v>
      </c>
      <c r="G8" s="168" t="s">
        <v>53</v>
      </c>
      <c r="H8" s="168" t="s">
        <v>54</v>
      </c>
      <c r="I8" s="169" t="s">
        <v>165</v>
      </c>
      <c r="J8" s="163" t="s">
        <v>57</v>
      </c>
      <c r="K8" s="170" t="s">
        <v>58</v>
      </c>
      <c r="L8" s="163" t="s">
        <v>59</v>
      </c>
      <c r="M8" s="163" t="s">
        <v>184</v>
      </c>
      <c r="N8" s="227" t="s">
        <v>61</v>
      </c>
      <c r="O8" s="200" t="s">
        <v>62</v>
      </c>
      <c r="P8" s="213" t="s">
        <v>63</v>
      </c>
    </row>
    <row r="9" spans="1:19" ht="18.75">
      <c r="A9" s="199" t="s">
        <v>140</v>
      </c>
      <c r="B9" s="192"/>
      <c r="C9" s="193"/>
      <c r="D9" s="193"/>
      <c r="E9" s="193"/>
      <c r="F9" s="193"/>
      <c r="G9" s="194"/>
      <c r="H9" s="195"/>
      <c r="I9" s="196"/>
      <c r="J9" s="193"/>
      <c r="K9" s="193"/>
      <c r="L9" s="197"/>
      <c r="M9" s="193"/>
      <c r="N9" s="193"/>
      <c r="O9" s="198"/>
      <c r="P9" s="13"/>
    </row>
    <row r="10" spans="1:19" s="224" customFormat="1" ht="31.5">
      <c r="A10" s="241" t="s">
        <v>185</v>
      </c>
      <c r="B10" s="242" t="s">
        <v>169</v>
      </c>
      <c r="C10" s="243" t="s">
        <v>186</v>
      </c>
      <c r="D10" s="239" t="s">
        <v>171</v>
      </c>
      <c r="E10" s="244">
        <v>30</v>
      </c>
      <c r="F10" s="244">
        <v>3.65</v>
      </c>
      <c r="G10" s="244">
        <v>2</v>
      </c>
      <c r="H10" s="244"/>
      <c r="I10" s="245"/>
      <c r="J10" s="246">
        <f>ROUNDDOWN((E10*16)/F10,0)</f>
        <v>131</v>
      </c>
      <c r="K10" s="247">
        <f>ROUNDUP(I10/J10,0)</f>
        <v>0</v>
      </c>
      <c r="L10" s="244">
        <v>4.32</v>
      </c>
      <c r="M10" s="248">
        <f t="shared" ref="M10:M11" si="0">K10*L10</f>
        <v>0</v>
      </c>
      <c r="N10" s="249">
        <v>8.6</v>
      </c>
      <c r="O10" s="250">
        <f>K10*N10</f>
        <v>0</v>
      </c>
      <c r="P10" s="251"/>
    </row>
    <row r="11" spans="1:19" s="224" customFormat="1" ht="24.95" customHeight="1">
      <c r="A11" s="241">
        <v>5165</v>
      </c>
      <c r="B11" s="242" t="s">
        <v>187</v>
      </c>
      <c r="C11" s="243" t="s">
        <v>71</v>
      </c>
      <c r="D11" s="252"/>
      <c r="E11" s="244">
        <v>30</v>
      </c>
      <c r="F11" s="244">
        <v>3.75</v>
      </c>
      <c r="G11" s="244">
        <v>2</v>
      </c>
      <c r="H11" s="244"/>
      <c r="I11" s="245"/>
      <c r="J11" s="246">
        <f>ROUNDDOWN((E11*16)/F11,0)</f>
        <v>128</v>
      </c>
      <c r="K11" s="247">
        <f>ROUNDUP(I11/J11,0)</f>
        <v>0</v>
      </c>
      <c r="L11" s="244">
        <v>6</v>
      </c>
      <c r="M11" s="248">
        <f t="shared" si="0"/>
        <v>0</v>
      </c>
      <c r="N11" s="249">
        <v>11.95</v>
      </c>
      <c r="O11" s="250">
        <f>K11*N11</f>
        <v>0</v>
      </c>
      <c r="P11" s="251"/>
    </row>
    <row r="12" spans="1:19" s="224" customFormat="1" ht="24.95" customHeight="1" thickBot="1">
      <c r="A12" s="241" t="s">
        <v>188</v>
      </c>
      <c r="B12" s="253" t="s">
        <v>173</v>
      </c>
      <c r="C12" s="309" t="s">
        <v>174</v>
      </c>
      <c r="D12" s="334" t="s">
        <v>104</v>
      </c>
      <c r="E12" s="244">
        <v>18</v>
      </c>
      <c r="F12" s="244">
        <v>3.65</v>
      </c>
      <c r="G12" s="244">
        <v>2</v>
      </c>
      <c r="H12" s="244"/>
      <c r="I12" s="245"/>
      <c r="J12" s="246">
        <f>ROUNDDOWN((E12*16)/F12,0)</f>
        <v>78</v>
      </c>
      <c r="K12" s="247">
        <f t="shared" ref="K12" si="1">ROUNDUP(I12/J12,0)</f>
        <v>0</v>
      </c>
      <c r="L12" s="244">
        <v>2.59</v>
      </c>
      <c r="M12" s="248">
        <f t="shared" ref="M12" si="2">K12*L12</f>
        <v>0</v>
      </c>
      <c r="N12" s="249">
        <v>5.16</v>
      </c>
      <c r="O12" s="250">
        <f t="shared" ref="O12" si="3">K12*N12</f>
        <v>0</v>
      </c>
      <c r="P12" s="251"/>
    </row>
    <row r="13" spans="1:19" ht="18.75">
      <c r="A13" s="199" t="s">
        <v>189</v>
      </c>
      <c r="B13" s="192"/>
      <c r="C13" s="195"/>
      <c r="D13" s="195"/>
      <c r="E13" s="193"/>
      <c r="F13" s="193"/>
      <c r="G13" s="194"/>
      <c r="H13" s="195"/>
      <c r="I13" s="196"/>
      <c r="J13" s="193"/>
      <c r="K13" s="193"/>
      <c r="L13" s="197"/>
      <c r="M13" s="193"/>
      <c r="N13" s="193"/>
      <c r="O13" s="198"/>
      <c r="P13" s="13"/>
    </row>
    <row r="14" spans="1:19" s="224" customFormat="1" ht="24.95" customHeight="1">
      <c r="A14" s="241">
        <v>5965</v>
      </c>
      <c r="B14" s="253" t="s">
        <v>190</v>
      </c>
      <c r="C14" s="243" t="s">
        <v>103</v>
      </c>
      <c r="D14" s="389" t="s">
        <v>104</v>
      </c>
      <c r="E14" s="244">
        <v>12</v>
      </c>
      <c r="F14" s="244">
        <v>4</v>
      </c>
      <c r="G14" s="244">
        <v>2</v>
      </c>
      <c r="H14" s="244"/>
      <c r="I14" s="245"/>
      <c r="J14" s="246">
        <f t="shared" ref="J14:J32" si="4">ROUNDDOWN((E14*16)/F14,0)</f>
        <v>48</v>
      </c>
      <c r="K14" s="247">
        <f>ROUNDUP(I13/J14,0)</f>
        <v>0</v>
      </c>
      <c r="L14" s="244">
        <v>6</v>
      </c>
      <c r="M14" s="248">
        <f t="shared" ref="M14:M16" si="5">K14*L14</f>
        <v>0</v>
      </c>
      <c r="N14" s="249">
        <v>11.95</v>
      </c>
      <c r="O14" s="250">
        <f t="shared" ref="O14:O16" si="6">K14*N14</f>
        <v>0</v>
      </c>
      <c r="P14" s="251"/>
    </row>
    <row r="15" spans="1:19" s="224" customFormat="1" ht="24.95" customHeight="1">
      <c r="A15" s="241">
        <v>5966</v>
      </c>
      <c r="B15" s="253" t="s">
        <v>191</v>
      </c>
      <c r="C15" s="243" t="s">
        <v>103</v>
      </c>
      <c r="D15" s="423"/>
      <c r="E15" s="244">
        <v>12</v>
      </c>
      <c r="F15" s="244">
        <v>4</v>
      </c>
      <c r="G15" s="244">
        <v>2</v>
      </c>
      <c r="H15" s="244"/>
      <c r="J15" s="246">
        <f t="shared" si="4"/>
        <v>48</v>
      </c>
      <c r="K15" s="247">
        <f>ROUNDUP(I14/J15,0)</f>
        <v>0</v>
      </c>
      <c r="L15" s="244">
        <v>6</v>
      </c>
      <c r="M15" s="248">
        <f t="shared" si="5"/>
        <v>0</v>
      </c>
      <c r="N15" s="249">
        <v>11.95</v>
      </c>
      <c r="O15" s="250">
        <f t="shared" si="6"/>
        <v>0</v>
      </c>
      <c r="P15" s="251"/>
    </row>
    <row r="16" spans="1:19" s="224" customFormat="1" ht="24.95" customHeight="1">
      <c r="A16" s="241">
        <v>5967</v>
      </c>
      <c r="B16" s="253" t="s">
        <v>192</v>
      </c>
      <c r="C16" s="243" t="s">
        <v>103</v>
      </c>
      <c r="D16" s="424"/>
      <c r="E16" s="244">
        <v>12</v>
      </c>
      <c r="F16" s="244">
        <v>4</v>
      </c>
      <c r="G16" s="244">
        <v>2</v>
      </c>
      <c r="H16" s="244"/>
      <c r="I16" s="245"/>
      <c r="J16" s="246">
        <f t="shared" si="4"/>
        <v>48</v>
      </c>
      <c r="K16" s="247">
        <f t="shared" ref="K16" si="7">ROUNDUP(I16/J16,0)</f>
        <v>0</v>
      </c>
      <c r="L16" s="244">
        <v>6</v>
      </c>
      <c r="M16" s="248">
        <f t="shared" si="5"/>
        <v>0</v>
      </c>
      <c r="N16" s="249">
        <v>11.95</v>
      </c>
      <c r="O16" s="250">
        <f t="shared" si="6"/>
        <v>0</v>
      </c>
      <c r="P16" s="251"/>
    </row>
    <row r="17" spans="1:16" s="224" customFormat="1" ht="24.95" customHeight="1">
      <c r="A17" s="241">
        <v>5705</v>
      </c>
      <c r="B17" s="242" t="s">
        <v>190</v>
      </c>
      <c r="C17" s="243" t="s">
        <v>71</v>
      </c>
      <c r="D17" s="419" t="s">
        <v>193</v>
      </c>
      <c r="E17" s="244">
        <v>30</v>
      </c>
      <c r="F17" s="244">
        <v>1.82</v>
      </c>
      <c r="G17" s="244">
        <v>1</v>
      </c>
      <c r="H17" s="244"/>
      <c r="I17" s="245"/>
      <c r="J17" s="246">
        <f t="shared" si="4"/>
        <v>263</v>
      </c>
      <c r="K17" s="247">
        <f>ROUNDUP(I17/J17,0)</f>
        <v>0</v>
      </c>
      <c r="L17" s="244">
        <v>15</v>
      </c>
      <c r="M17" s="248">
        <f t="shared" ref="M17:M32" si="8">K17*L17</f>
        <v>0</v>
      </c>
      <c r="N17" s="249">
        <v>29.87</v>
      </c>
      <c r="O17" s="250">
        <f t="shared" ref="O17:O32" si="9">K17*N17</f>
        <v>0</v>
      </c>
      <c r="P17" s="251"/>
    </row>
    <row r="18" spans="1:16" s="224" customFormat="1" ht="24.95" customHeight="1">
      <c r="A18" s="241">
        <v>5734</v>
      </c>
      <c r="B18" s="242" t="s">
        <v>194</v>
      </c>
      <c r="C18" s="237" t="s">
        <v>195</v>
      </c>
      <c r="D18" s="419"/>
      <c r="E18" s="244">
        <v>30</v>
      </c>
      <c r="F18" s="244">
        <v>1.82</v>
      </c>
      <c r="G18" s="244">
        <v>1</v>
      </c>
      <c r="H18" s="244"/>
      <c r="I18" s="245"/>
      <c r="J18" s="246">
        <f t="shared" si="4"/>
        <v>263</v>
      </c>
      <c r="K18" s="247">
        <f>ROUNDUP(I18/J18,0)</f>
        <v>0</v>
      </c>
      <c r="L18" s="244">
        <v>15</v>
      </c>
      <c r="M18" s="248">
        <f>K18*L18</f>
        <v>0</v>
      </c>
      <c r="N18" s="249">
        <v>29.87</v>
      </c>
      <c r="O18" s="250">
        <f t="shared" ref="O18" si="10">K18*N18</f>
        <v>0</v>
      </c>
      <c r="P18" s="251"/>
    </row>
    <row r="19" spans="1:16" s="224" customFormat="1" ht="24.95" customHeight="1">
      <c r="A19" s="241">
        <v>5708</v>
      </c>
      <c r="B19" s="242" t="s">
        <v>196</v>
      </c>
      <c r="C19" s="243" t="s">
        <v>71</v>
      </c>
      <c r="D19" s="255"/>
      <c r="E19" s="244">
        <v>30</v>
      </c>
      <c r="F19" s="244">
        <v>1.82</v>
      </c>
      <c r="G19" s="244">
        <v>1</v>
      </c>
      <c r="H19" s="244"/>
      <c r="I19" s="245"/>
      <c r="J19" s="246">
        <f t="shared" si="4"/>
        <v>263</v>
      </c>
      <c r="K19" s="247">
        <f t="shared" ref="K19:K32" si="11">ROUNDUP(I19/J19,0)</f>
        <v>0</v>
      </c>
      <c r="L19" s="244">
        <v>15</v>
      </c>
      <c r="M19" s="248">
        <f t="shared" si="8"/>
        <v>0</v>
      </c>
      <c r="N19" s="249">
        <v>29.87</v>
      </c>
      <c r="O19" s="250">
        <f t="shared" si="9"/>
        <v>0</v>
      </c>
      <c r="P19" s="251"/>
    </row>
    <row r="20" spans="1:16" s="224" customFormat="1" ht="24.95" customHeight="1">
      <c r="A20" s="241">
        <v>5744</v>
      </c>
      <c r="B20" s="242" t="s">
        <v>197</v>
      </c>
      <c r="C20" s="237" t="s">
        <v>195</v>
      </c>
      <c r="D20" s="255"/>
      <c r="E20" s="244">
        <v>30</v>
      </c>
      <c r="F20" s="244">
        <v>1.82</v>
      </c>
      <c r="G20" s="244">
        <v>1</v>
      </c>
      <c r="H20" s="244"/>
      <c r="I20" s="245"/>
      <c r="J20" s="246">
        <f t="shared" si="4"/>
        <v>263</v>
      </c>
      <c r="K20" s="247">
        <f t="shared" ref="K20" si="12">ROUNDUP(I20/J20,0)</f>
        <v>0</v>
      </c>
      <c r="L20" s="244">
        <v>15</v>
      </c>
      <c r="M20" s="248">
        <f t="shared" ref="M20" si="13">K20*L20</f>
        <v>0</v>
      </c>
      <c r="N20" s="249">
        <v>29.87</v>
      </c>
      <c r="O20" s="250">
        <f t="shared" ref="O20" si="14">K20*N20</f>
        <v>0</v>
      </c>
      <c r="P20" s="251"/>
    </row>
    <row r="21" spans="1:16" s="224" customFormat="1" ht="24.95" customHeight="1">
      <c r="A21" s="241">
        <v>5718</v>
      </c>
      <c r="B21" s="242" t="s">
        <v>198</v>
      </c>
      <c r="C21" s="243" t="s">
        <v>71</v>
      </c>
      <c r="D21" s="255"/>
      <c r="E21" s="244">
        <v>30</v>
      </c>
      <c r="F21" s="244">
        <v>2</v>
      </c>
      <c r="G21" s="244">
        <v>1</v>
      </c>
      <c r="H21" s="244"/>
      <c r="I21" s="245"/>
      <c r="J21" s="246">
        <f t="shared" si="4"/>
        <v>240</v>
      </c>
      <c r="K21" s="247">
        <f>ROUNDUP(I21/J21,0)</f>
        <v>0</v>
      </c>
      <c r="L21" s="244">
        <v>15</v>
      </c>
      <c r="M21" s="248">
        <f t="shared" si="8"/>
        <v>0</v>
      </c>
      <c r="N21" s="249">
        <v>29.87</v>
      </c>
      <c r="O21" s="250">
        <f t="shared" si="9"/>
        <v>0</v>
      </c>
      <c r="P21" s="251"/>
    </row>
    <row r="22" spans="1:16" s="224" customFormat="1" ht="24.95" customHeight="1">
      <c r="A22" s="241">
        <v>5742</v>
      </c>
      <c r="B22" s="242" t="s">
        <v>199</v>
      </c>
      <c r="C22" s="237" t="s">
        <v>195</v>
      </c>
      <c r="D22" s="255"/>
      <c r="E22" s="244">
        <v>30</v>
      </c>
      <c r="F22" s="244">
        <v>2</v>
      </c>
      <c r="G22" s="244">
        <v>1</v>
      </c>
      <c r="H22" s="244"/>
      <c r="I22" s="245"/>
      <c r="J22" s="246">
        <f t="shared" si="4"/>
        <v>240</v>
      </c>
      <c r="K22" s="247">
        <f>ROUNDUP(I22/J22,0)</f>
        <v>0</v>
      </c>
      <c r="L22" s="244">
        <v>15</v>
      </c>
      <c r="M22" s="248">
        <f t="shared" si="8"/>
        <v>0</v>
      </c>
      <c r="N22" s="249">
        <v>29.87</v>
      </c>
      <c r="O22" s="250">
        <f t="shared" si="9"/>
        <v>0</v>
      </c>
      <c r="P22" s="251"/>
    </row>
    <row r="23" spans="1:16" s="224" customFormat="1" ht="24.95" customHeight="1">
      <c r="A23" s="241">
        <v>5730</v>
      </c>
      <c r="B23" s="242" t="s">
        <v>200</v>
      </c>
      <c r="C23" s="256" t="s">
        <v>201</v>
      </c>
      <c r="D23" s="255"/>
      <c r="E23" s="244">
        <v>30</v>
      </c>
      <c r="F23" s="244">
        <v>1.79</v>
      </c>
      <c r="G23" s="244">
        <v>1</v>
      </c>
      <c r="H23" s="244"/>
      <c r="I23" s="245"/>
      <c r="J23" s="246">
        <f t="shared" si="4"/>
        <v>268</v>
      </c>
      <c r="K23" s="247">
        <f t="shared" ref="K23" si="15">ROUNDUP(I23/J23,0)</f>
        <v>0</v>
      </c>
      <c r="L23" s="244">
        <v>15</v>
      </c>
      <c r="M23" s="248">
        <f t="shared" si="8"/>
        <v>0</v>
      </c>
      <c r="N23" s="249">
        <v>29.87</v>
      </c>
      <c r="O23" s="250">
        <f t="shared" si="9"/>
        <v>0</v>
      </c>
      <c r="P23" s="251"/>
    </row>
    <row r="24" spans="1:16" s="224" customFormat="1" ht="24.95" customHeight="1">
      <c r="A24" s="241">
        <v>5745</v>
      </c>
      <c r="B24" s="242" t="s">
        <v>202</v>
      </c>
      <c r="C24" s="237" t="s">
        <v>195</v>
      </c>
      <c r="D24" s="255"/>
      <c r="E24" s="244">
        <v>30</v>
      </c>
      <c r="F24" s="244">
        <v>1.79</v>
      </c>
      <c r="G24" s="244">
        <v>1</v>
      </c>
      <c r="H24" s="244"/>
      <c r="I24" s="245"/>
      <c r="J24" s="246">
        <f t="shared" si="4"/>
        <v>268</v>
      </c>
      <c r="K24" s="247">
        <f t="shared" ref="K24" si="16">ROUNDUP(I24/J24,0)</f>
        <v>0</v>
      </c>
      <c r="L24" s="244">
        <v>15</v>
      </c>
      <c r="M24" s="248">
        <f t="shared" ref="M24" si="17">K24*L24</f>
        <v>0</v>
      </c>
      <c r="N24" s="249">
        <v>29.87</v>
      </c>
      <c r="O24" s="250">
        <f t="shared" ref="O24" si="18">K24*N24</f>
        <v>0</v>
      </c>
      <c r="P24" s="251"/>
    </row>
    <row r="25" spans="1:16" s="224" customFormat="1" ht="24.95" customHeight="1">
      <c r="A25" s="241">
        <v>5731</v>
      </c>
      <c r="B25" s="242" t="s">
        <v>203</v>
      </c>
      <c r="C25" s="243" t="s">
        <v>71</v>
      </c>
      <c r="D25" s="322"/>
      <c r="E25" s="244">
        <v>30</v>
      </c>
      <c r="F25" s="244">
        <v>2</v>
      </c>
      <c r="G25" s="244">
        <v>1</v>
      </c>
      <c r="H25" s="244"/>
      <c r="I25" s="245"/>
      <c r="J25" s="246">
        <f t="shared" si="4"/>
        <v>240</v>
      </c>
      <c r="K25" s="247">
        <f>ROUNDUP(I25/J25,0)</f>
        <v>0</v>
      </c>
      <c r="L25" s="244">
        <v>15</v>
      </c>
      <c r="M25" s="248">
        <f t="shared" si="8"/>
        <v>0</v>
      </c>
      <c r="N25" s="249">
        <v>29.87</v>
      </c>
      <c r="O25" s="250">
        <f t="shared" si="9"/>
        <v>0</v>
      </c>
      <c r="P25" s="251"/>
    </row>
    <row r="26" spans="1:16" s="224" customFormat="1" ht="24.95" customHeight="1">
      <c r="A26" s="241">
        <v>5738</v>
      </c>
      <c r="B26" s="242" t="s">
        <v>204</v>
      </c>
      <c r="C26" s="237" t="s">
        <v>195</v>
      </c>
      <c r="D26" s="322"/>
      <c r="E26" s="244">
        <v>30</v>
      </c>
      <c r="F26" s="244">
        <v>2</v>
      </c>
      <c r="G26" s="244">
        <v>1</v>
      </c>
      <c r="H26" s="244"/>
      <c r="I26" s="245"/>
      <c r="J26" s="246">
        <f t="shared" si="4"/>
        <v>240</v>
      </c>
      <c r="K26" s="247">
        <f>ROUNDUP(I26/J26,0)</f>
        <v>0</v>
      </c>
      <c r="L26" s="244">
        <v>15</v>
      </c>
      <c r="M26" s="248">
        <f t="shared" ref="M26" si="19">K26*L26</f>
        <v>0</v>
      </c>
      <c r="N26" s="249">
        <v>29.87</v>
      </c>
      <c r="O26" s="250">
        <f t="shared" ref="O26" si="20">K26*N26</f>
        <v>0</v>
      </c>
      <c r="P26" s="251"/>
    </row>
    <row r="27" spans="1:16" s="224" customFormat="1" ht="24.95" customHeight="1">
      <c r="A27" s="241">
        <v>5715</v>
      </c>
      <c r="B27" s="242" t="s">
        <v>205</v>
      </c>
      <c r="C27" s="243" t="s">
        <v>71</v>
      </c>
      <c r="D27" s="255"/>
      <c r="E27" s="244">
        <v>30</v>
      </c>
      <c r="F27" s="244">
        <v>1.9</v>
      </c>
      <c r="G27" s="244">
        <v>1</v>
      </c>
      <c r="H27" s="244"/>
      <c r="I27" s="245"/>
      <c r="J27" s="246">
        <f t="shared" si="4"/>
        <v>252</v>
      </c>
      <c r="K27" s="247">
        <f t="shared" ref="K27" si="21">ROUNDUP(I27/J27,0)</f>
        <v>0</v>
      </c>
      <c r="L27" s="244">
        <v>8.1</v>
      </c>
      <c r="M27" s="248">
        <f t="shared" si="8"/>
        <v>0</v>
      </c>
      <c r="N27" s="249">
        <v>16.13</v>
      </c>
      <c r="O27" s="250">
        <f t="shared" ref="O27" si="22">K27*N27</f>
        <v>0</v>
      </c>
      <c r="P27" s="251"/>
    </row>
    <row r="28" spans="1:16" s="224" customFormat="1" ht="24.95" customHeight="1">
      <c r="A28" s="241">
        <v>5735</v>
      </c>
      <c r="B28" s="242" t="s">
        <v>206</v>
      </c>
      <c r="C28" s="237" t="s">
        <v>195</v>
      </c>
      <c r="D28" s="255"/>
      <c r="E28" s="244">
        <v>30</v>
      </c>
      <c r="F28" s="244">
        <v>1.9</v>
      </c>
      <c r="G28" s="244">
        <v>1</v>
      </c>
      <c r="H28" s="244"/>
      <c r="I28" s="245"/>
      <c r="J28" s="246">
        <f t="shared" si="4"/>
        <v>252</v>
      </c>
      <c r="K28" s="247">
        <f t="shared" ref="K28" si="23">ROUNDUP(I28/J28,0)</f>
        <v>0</v>
      </c>
      <c r="L28" s="244">
        <v>8.1</v>
      </c>
      <c r="M28" s="248">
        <f t="shared" ref="M28" si="24">K28*L28</f>
        <v>0</v>
      </c>
      <c r="N28" s="249">
        <v>16.13</v>
      </c>
      <c r="O28" s="250">
        <f t="shared" ref="O28" si="25">K28*N28</f>
        <v>0</v>
      </c>
      <c r="P28" s="251"/>
    </row>
    <row r="29" spans="1:16" s="224" customFormat="1" ht="24.95" customHeight="1">
      <c r="A29" s="241">
        <v>5722</v>
      </c>
      <c r="B29" s="242" t="s">
        <v>207</v>
      </c>
      <c r="C29" s="243" t="s">
        <v>71</v>
      </c>
      <c r="D29" s="255"/>
      <c r="E29" s="244">
        <v>30</v>
      </c>
      <c r="F29" s="244">
        <v>1.83</v>
      </c>
      <c r="G29" s="244">
        <v>1</v>
      </c>
      <c r="H29" s="244"/>
      <c r="I29" s="245"/>
      <c r="J29" s="246">
        <f t="shared" si="4"/>
        <v>262</v>
      </c>
      <c r="K29" s="247">
        <f t="shared" si="11"/>
        <v>0</v>
      </c>
      <c r="L29" s="244">
        <v>8.11</v>
      </c>
      <c r="M29" s="248">
        <f t="shared" si="8"/>
        <v>0</v>
      </c>
      <c r="N29" s="249">
        <v>16.149999999999999</v>
      </c>
      <c r="O29" s="250">
        <f t="shared" si="9"/>
        <v>0</v>
      </c>
      <c r="P29" s="251"/>
    </row>
    <row r="30" spans="1:16" s="224" customFormat="1" ht="24.95" customHeight="1">
      <c r="A30" s="241">
        <v>5741</v>
      </c>
      <c r="B30" s="242" t="s">
        <v>208</v>
      </c>
      <c r="C30" s="237" t="s">
        <v>195</v>
      </c>
      <c r="D30" s="257"/>
      <c r="E30" s="244">
        <v>30</v>
      </c>
      <c r="F30" s="244">
        <v>1.83</v>
      </c>
      <c r="G30" s="244">
        <v>1</v>
      </c>
      <c r="H30" s="244"/>
      <c r="I30" s="245"/>
      <c r="J30" s="246">
        <f t="shared" si="4"/>
        <v>262</v>
      </c>
      <c r="K30" s="247">
        <f t="shared" si="11"/>
        <v>0</v>
      </c>
      <c r="L30" s="244">
        <v>8.11</v>
      </c>
      <c r="M30" s="248">
        <f t="shared" si="8"/>
        <v>0</v>
      </c>
      <c r="N30" s="249">
        <v>16.149999999999999</v>
      </c>
      <c r="O30" s="250">
        <f t="shared" si="9"/>
        <v>0</v>
      </c>
      <c r="P30" s="251"/>
    </row>
    <row r="31" spans="1:16" s="224" customFormat="1" ht="24.95" customHeight="1">
      <c r="A31" s="241">
        <v>5724</v>
      </c>
      <c r="B31" s="242" t="s">
        <v>209</v>
      </c>
      <c r="C31" s="243" t="s">
        <v>71</v>
      </c>
      <c r="D31" s="255"/>
      <c r="E31" s="244">
        <v>30</v>
      </c>
      <c r="F31" s="244">
        <v>1.89</v>
      </c>
      <c r="G31" s="244">
        <v>1</v>
      </c>
      <c r="H31" s="244"/>
      <c r="I31" s="245"/>
      <c r="J31" s="246">
        <f t="shared" si="4"/>
        <v>253</v>
      </c>
      <c r="K31" s="247">
        <f t="shared" si="11"/>
        <v>0</v>
      </c>
      <c r="L31" s="244">
        <v>8.1</v>
      </c>
      <c r="M31" s="248">
        <f t="shared" si="8"/>
        <v>0</v>
      </c>
      <c r="N31" s="249">
        <v>16.13</v>
      </c>
      <c r="O31" s="250">
        <f t="shared" si="9"/>
        <v>0</v>
      </c>
      <c r="P31" s="251"/>
    </row>
    <row r="32" spans="1:16" s="224" customFormat="1" ht="24.95" customHeight="1" thickBot="1">
      <c r="A32" s="241">
        <v>5725</v>
      </c>
      <c r="B32" s="242" t="s">
        <v>210</v>
      </c>
      <c r="C32" s="243" t="s">
        <v>71</v>
      </c>
      <c r="D32" s="258"/>
      <c r="E32" s="244">
        <v>30</v>
      </c>
      <c r="F32" s="244">
        <v>2</v>
      </c>
      <c r="G32" s="244">
        <v>1</v>
      </c>
      <c r="H32" s="244"/>
      <c r="I32" s="245"/>
      <c r="J32" s="246">
        <f t="shared" si="4"/>
        <v>240</v>
      </c>
      <c r="K32" s="247">
        <f t="shared" si="11"/>
        <v>0</v>
      </c>
      <c r="L32" s="244">
        <v>11.1</v>
      </c>
      <c r="M32" s="248">
        <f t="shared" si="8"/>
        <v>0</v>
      </c>
      <c r="N32" s="249">
        <v>22.11</v>
      </c>
      <c r="O32" s="250">
        <f t="shared" si="9"/>
        <v>0</v>
      </c>
      <c r="P32" s="251"/>
    </row>
    <row r="33" spans="1:16" ht="18.75">
      <c r="A33" s="199" t="s">
        <v>211</v>
      </c>
      <c r="B33" s="192"/>
      <c r="C33" s="195"/>
      <c r="D33" s="226"/>
      <c r="E33" s="193"/>
      <c r="F33" s="193"/>
      <c r="G33" s="194"/>
      <c r="H33" s="195"/>
      <c r="I33" s="196"/>
      <c r="J33" s="193"/>
      <c r="K33" s="193"/>
      <c r="L33" s="197"/>
      <c r="M33" s="193"/>
      <c r="N33" s="193"/>
      <c r="O33" s="198"/>
      <c r="P33" s="13"/>
    </row>
    <row r="34" spans="1:16" s="224" customFormat="1" ht="24.95" customHeight="1" thickBot="1">
      <c r="A34" s="241">
        <v>5114</v>
      </c>
      <c r="B34" s="242" t="s">
        <v>212</v>
      </c>
      <c r="C34" s="243" t="s">
        <v>71</v>
      </c>
      <c r="D34" s="307" t="s">
        <v>213</v>
      </c>
      <c r="E34" s="244">
        <v>30</v>
      </c>
      <c r="F34" s="244">
        <v>6</v>
      </c>
      <c r="G34" s="244">
        <v>2</v>
      </c>
      <c r="H34" s="244"/>
      <c r="I34" s="245"/>
      <c r="J34" s="246">
        <f>ROUNDDOWN((E34*16)/F34,0)</f>
        <v>80</v>
      </c>
      <c r="K34" s="247">
        <f>ROUNDUP(I34/J34,0)</f>
        <v>0</v>
      </c>
      <c r="L34" s="244">
        <v>5.12</v>
      </c>
      <c r="M34" s="248">
        <f t="shared" ref="M34" si="26">K34*L34</f>
        <v>0</v>
      </c>
      <c r="N34" s="249">
        <v>10.199999999999999</v>
      </c>
      <c r="O34" s="250">
        <f>K34*N34</f>
        <v>0</v>
      </c>
      <c r="P34" s="251"/>
    </row>
    <row r="35" spans="1:16" ht="30">
      <c r="A35" s="199" t="s">
        <v>214</v>
      </c>
      <c r="B35" s="192"/>
      <c r="C35" s="195"/>
      <c r="D35" s="195"/>
      <c r="E35" s="193"/>
      <c r="F35" s="193"/>
      <c r="G35" s="194"/>
      <c r="H35" s="195"/>
      <c r="I35" s="196"/>
      <c r="J35" s="193"/>
      <c r="K35" s="193"/>
      <c r="L35" s="197"/>
      <c r="M35" s="193"/>
      <c r="N35" s="193"/>
      <c r="O35" s="198"/>
      <c r="P35" s="213" t="s">
        <v>74</v>
      </c>
    </row>
    <row r="36" spans="1:16" s="224" customFormat="1" ht="24.95" customHeight="1">
      <c r="A36" s="241">
        <v>5784</v>
      </c>
      <c r="B36" s="253" t="s">
        <v>215</v>
      </c>
      <c r="C36" s="243" t="s">
        <v>103</v>
      </c>
      <c r="D36" s="420" t="s">
        <v>104</v>
      </c>
      <c r="E36" s="244">
        <v>15</v>
      </c>
      <c r="F36" s="244">
        <v>6</v>
      </c>
      <c r="G36" s="244">
        <v>2</v>
      </c>
      <c r="H36" s="244">
        <v>1</v>
      </c>
      <c r="I36" s="245"/>
      <c r="J36" s="246">
        <f t="shared" ref="J36:J50" si="27">ROUNDDOWN((E36*16)/F36,0)</f>
        <v>40</v>
      </c>
      <c r="K36" s="247">
        <f t="shared" ref="K36:K42" si="28">ROUNDUP(I36/J36,0)</f>
        <v>0</v>
      </c>
      <c r="L36" s="244">
        <v>2.56</v>
      </c>
      <c r="M36" s="248">
        <f t="shared" ref="M36:M41" si="29">K36*L36</f>
        <v>0</v>
      </c>
      <c r="N36" s="249">
        <v>5.0999999999999996</v>
      </c>
      <c r="O36" s="250">
        <f t="shared" ref="O36:O41" si="30">K36*N36</f>
        <v>0</v>
      </c>
      <c r="P36" s="251"/>
    </row>
    <row r="37" spans="1:16" s="224" customFormat="1" ht="24.95" customHeight="1">
      <c r="A37" s="241">
        <v>5785</v>
      </c>
      <c r="B37" s="253" t="s">
        <v>216</v>
      </c>
      <c r="C37" s="243" t="s">
        <v>103</v>
      </c>
      <c r="D37" s="421"/>
      <c r="E37" s="244">
        <v>15</v>
      </c>
      <c r="F37" s="244">
        <v>6</v>
      </c>
      <c r="G37" s="244">
        <v>2</v>
      </c>
      <c r="H37" s="244">
        <v>1</v>
      </c>
      <c r="I37" s="245"/>
      <c r="J37" s="246">
        <f t="shared" si="27"/>
        <v>40</v>
      </c>
      <c r="K37" s="247">
        <f t="shared" si="28"/>
        <v>0</v>
      </c>
      <c r="L37" s="244">
        <v>2.56</v>
      </c>
      <c r="M37" s="248">
        <f t="shared" si="29"/>
        <v>0</v>
      </c>
      <c r="N37" s="249">
        <v>5.0999999999999996</v>
      </c>
      <c r="O37" s="250">
        <f t="shared" si="30"/>
        <v>0</v>
      </c>
      <c r="P37" s="251"/>
    </row>
    <row r="38" spans="1:16" s="224" customFormat="1" ht="24.95" customHeight="1">
      <c r="A38" s="241">
        <v>5786</v>
      </c>
      <c r="B38" s="253" t="s">
        <v>217</v>
      </c>
      <c r="C38" s="243" t="s">
        <v>103</v>
      </c>
      <c r="D38" s="421"/>
      <c r="E38" s="244">
        <v>15</v>
      </c>
      <c r="F38" s="244">
        <v>6</v>
      </c>
      <c r="G38" s="244">
        <v>2</v>
      </c>
      <c r="H38" s="244">
        <v>1</v>
      </c>
      <c r="I38" s="245"/>
      <c r="J38" s="246">
        <f t="shared" si="27"/>
        <v>40</v>
      </c>
      <c r="K38" s="247">
        <f t="shared" si="28"/>
        <v>0</v>
      </c>
      <c r="L38" s="244">
        <v>2.56</v>
      </c>
      <c r="M38" s="248">
        <f t="shared" si="29"/>
        <v>0</v>
      </c>
      <c r="N38" s="249">
        <v>5.0999999999999996</v>
      </c>
      <c r="O38" s="250">
        <f t="shared" si="30"/>
        <v>0</v>
      </c>
      <c r="P38" s="251"/>
    </row>
    <row r="39" spans="1:16" s="224" customFormat="1" ht="24.95" customHeight="1">
      <c r="A39" s="241">
        <v>5960</v>
      </c>
      <c r="B39" s="253" t="s">
        <v>218</v>
      </c>
      <c r="C39" s="309" t="s">
        <v>174</v>
      </c>
      <c r="D39" s="421"/>
      <c r="E39" s="244">
        <v>18</v>
      </c>
      <c r="F39" s="244">
        <v>6</v>
      </c>
      <c r="G39" s="244">
        <v>2</v>
      </c>
      <c r="H39" s="244">
        <v>1</v>
      </c>
      <c r="I39" s="245"/>
      <c r="J39" s="246">
        <f t="shared" si="27"/>
        <v>48</v>
      </c>
      <c r="K39" s="247">
        <f t="shared" si="28"/>
        <v>0</v>
      </c>
      <c r="L39" s="244">
        <v>4.32</v>
      </c>
      <c r="M39" s="248">
        <f t="shared" si="29"/>
        <v>0</v>
      </c>
      <c r="N39" s="249">
        <v>8.6</v>
      </c>
      <c r="O39" s="250">
        <f t="shared" si="30"/>
        <v>0</v>
      </c>
      <c r="P39" s="251"/>
    </row>
    <row r="40" spans="1:16" s="224" customFormat="1" ht="24.95" customHeight="1">
      <c r="A40" s="241">
        <v>5961</v>
      </c>
      <c r="B40" s="253" t="s">
        <v>219</v>
      </c>
      <c r="C40" s="309" t="s">
        <v>174</v>
      </c>
      <c r="D40" s="421"/>
      <c r="E40" s="244">
        <v>18</v>
      </c>
      <c r="F40" s="244">
        <v>6</v>
      </c>
      <c r="G40" s="244">
        <v>2</v>
      </c>
      <c r="H40" s="244">
        <v>1</v>
      </c>
      <c r="I40" s="245"/>
      <c r="J40" s="246">
        <f t="shared" si="27"/>
        <v>48</v>
      </c>
      <c r="K40" s="247">
        <f t="shared" si="28"/>
        <v>0</v>
      </c>
      <c r="L40" s="244">
        <v>3.07</v>
      </c>
      <c r="M40" s="248">
        <f t="shared" si="29"/>
        <v>0</v>
      </c>
      <c r="N40" s="249">
        <v>6.11</v>
      </c>
      <c r="O40" s="250">
        <f t="shared" si="30"/>
        <v>0</v>
      </c>
      <c r="P40" s="251"/>
    </row>
    <row r="41" spans="1:16" s="224" customFormat="1" ht="24.95" customHeight="1">
      <c r="A41" s="241">
        <v>5963</v>
      </c>
      <c r="B41" s="253" t="s">
        <v>220</v>
      </c>
      <c r="C41" s="309" t="s">
        <v>174</v>
      </c>
      <c r="D41" s="422"/>
      <c r="E41" s="244">
        <v>18</v>
      </c>
      <c r="F41" s="244">
        <v>6</v>
      </c>
      <c r="G41" s="244">
        <v>2</v>
      </c>
      <c r="H41" s="244">
        <v>1</v>
      </c>
      <c r="I41" s="245"/>
      <c r="J41" s="246">
        <f t="shared" si="27"/>
        <v>48</v>
      </c>
      <c r="K41" s="247">
        <f t="shared" si="28"/>
        <v>0</v>
      </c>
      <c r="L41" s="244">
        <v>3.07</v>
      </c>
      <c r="M41" s="248">
        <f t="shared" si="29"/>
        <v>0</v>
      </c>
      <c r="N41" s="249">
        <v>6.11</v>
      </c>
      <c r="O41" s="250">
        <f t="shared" si="30"/>
        <v>0</v>
      </c>
      <c r="P41" s="251"/>
    </row>
    <row r="42" spans="1:16" s="224" customFormat="1" ht="24.95" customHeight="1">
      <c r="A42" s="241">
        <v>5768</v>
      </c>
      <c r="B42" s="242" t="s">
        <v>221</v>
      </c>
      <c r="C42" s="243" t="s">
        <v>222</v>
      </c>
      <c r="D42" s="238"/>
      <c r="E42" s="244">
        <v>30</v>
      </c>
      <c r="F42" s="244">
        <v>6</v>
      </c>
      <c r="G42" s="244">
        <v>2</v>
      </c>
      <c r="H42" s="244">
        <v>1</v>
      </c>
      <c r="I42" s="245"/>
      <c r="J42" s="246">
        <f t="shared" si="27"/>
        <v>80</v>
      </c>
      <c r="K42" s="247">
        <f t="shared" si="28"/>
        <v>0</v>
      </c>
      <c r="L42" s="244">
        <v>7.2</v>
      </c>
      <c r="M42" s="248">
        <f>K42*L42</f>
        <v>0</v>
      </c>
      <c r="N42" s="249">
        <v>14.34</v>
      </c>
      <c r="O42" s="250">
        <f>K42*N42</f>
        <v>0</v>
      </c>
      <c r="P42" s="251"/>
    </row>
    <row r="43" spans="1:16" s="224" customFormat="1" ht="24.95" customHeight="1">
      <c r="A43" s="241">
        <v>5776</v>
      </c>
      <c r="B43" s="259" t="s">
        <v>223</v>
      </c>
      <c r="C43" s="237" t="s">
        <v>195</v>
      </c>
      <c r="D43" s="418" t="s">
        <v>182</v>
      </c>
      <c r="E43" s="244">
        <v>30</v>
      </c>
      <c r="F43" s="244">
        <v>6</v>
      </c>
      <c r="G43" s="244">
        <v>2</v>
      </c>
      <c r="H43" s="244">
        <v>1</v>
      </c>
      <c r="I43" s="245"/>
      <c r="J43" s="246">
        <f t="shared" si="27"/>
        <v>80</v>
      </c>
      <c r="K43" s="247">
        <f t="shared" ref="K43:K49" si="31">ROUNDUP(I43/J43,0)</f>
        <v>0</v>
      </c>
      <c r="L43" s="244">
        <v>7.26</v>
      </c>
      <c r="M43" s="248">
        <f t="shared" ref="M43:M50" si="32">K43*L43</f>
        <v>0</v>
      </c>
      <c r="N43" s="249">
        <v>14.46</v>
      </c>
      <c r="O43" s="250">
        <f t="shared" ref="O43" si="33">K43*N43</f>
        <v>0</v>
      </c>
      <c r="P43" s="251"/>
    </row>
    <row r="44" spans="1:16" s="224" customFormat="1" ht="24.95" customHeight="1">
      <c r="A44" s="241">
        <v>5769</v>
      </c>
      <c r="B44" s="242" t="s">
        <v>221</v>
      </c>
      <c r="C44" s="243" t="s">
        <v>224</v>
      </c>
      <c r="D44" s="378"/>
      <c r="E44" s="244">
        <v>30</v>
      </c>
      <c r="F44" s="244">
        <v>6</v>
      </c>
      <c r="G44" s="244">
        <v>2</v>
      </c>
      <c r="H44" s="244">
        <v>1</v>
      </c>
      <c r="I44" s="245"/>
      <c r="J44" s="246">
        <f t="shared" si="27"/>
        <v>80</v>
      </c>
      <c r="K44" s="247">
        <f t="shared" si="31"/>
        <v>0</v>
      </c>
      <c r="L44" s="244">
        <v>7.2</v>
      </c>
      <c r="M44" s="248">
        <f t="shared" si="32"/>
        <v>0</v>
      </c>
      <c r="N44" s="249">
        <v>14.34</v>
      </c>
      <c r="O44" s="250">
        <f t="shared" ref="O44:O50" si="34">K44*N44</f>
        <v>0</v>
      </c>
      <c r="P44" s="251"/>
    </row>
    <row r="45" spans="1:16" s="224" customFormat="1" ht="24.95" customHeight="1">
      <c r="A45" s="241">
        <v>5749</v>
      </c>
      <c r="B45" s="261" t="s">
        <v>225</v>
      </c>
      <c r="C45" s="237" t="s">
        <v>195</v>
      </c>
      <c r="D45" s="239"/>
      <c r="E45" s="244">
        <v>30</v>
      </c>
      <c r="F45" s="244">
        <v>6</v>
      </c>
      <c r="G45" s="244">
        <v>2</v>
      </c>
      <c r="H45" s="244">
        <v>1</v>
      </c>
      <c r="I45" s="245"/>
      <c r="J45" s="246">
        <f t="shared" si="27"/>
        <v>80</v>
      </c>
      <c r="K45" s="247">
        <f t="shared" ref="K45" si="35">ROUNDUP(I45/J45,0)</f>
        <v>0</v>
      </c>
      <c r="L45" s="244">
        <v>7.2</v>
      </c>
      <c r="M45" s="248">
        <f t="shared" ref="M45" si="36">K45*L45</f>
        <v>0</v>
      </c>
      <c r="N45" s="249">
        <v>14.34</v>
      </c>
      <c r="O45" s="250">
        <f t="shared" ref="O45" si="37">K45*N45</f>
        <v>0</v>
      </c>
      <c r="P45" s="251"/>
    </row>
    <row r="46" spans="1:16" s="224" customFormat="1" ht="24.95" customHeight="1">
      <c r="A46" s="262">
        <v>5764</v>
      </c>
      <c r="B46" s="242" t="s">
        <v>219</v>
      </c>
      <c r="C46" s="243"/>
      <c r="D46" s="263"/>
      <c r="E46" s="244">
        <v>30</v>
      </c>
      <c r="F46" s="244">
        <v>6</v>
      </c>
      <c r="G46" s="244">
        <v>2</v>
      </c>
      <c r="H46" s="244">
        <v>1</v>
      </c>
      <c r="I46" s="245"/>
      <c r="J46" s="246">
        <f t="shared" si="27"/>
        <v>80</v>
      </c>
      <c r="K46" s="247">
        <f t="shared" si="31"/>
        <v>0</v>
      </c>
      <c r="L46" s="244">
        <v>5.12</v>
      </c>
      <c r="M46" s="248">
        <f t="shared" si="32"/>
        <v>0</v>
      </c>
      <c r="N46" s="249">
        <v>10.199999999999999</v>
      </c>
      <c r="O46" s="250">
        <f t="shared" ref="O46" si="38">K46*N46</f>
        <v>0</v>
      </c>
    </row>
    <row r="47" spans="1:16" s="224" customFormat="1" ht="24.95" customHeight="1">
      <c r="A47" s="241">
        <v>5773</v>
      </c>
      <c r="B47" s="242" t="s">
        <v>226</v>
      </c>
      <c r="C47" s="256" t="s">
        <v>227</v>
      </c>
      <c r="D47" s="378"/>
      <c r="E47" s="244">
        <v>30</v>
      </c>
      <c r="F47" s="244">
        <v>6</v>
      </c>
      <c r="G47" s="244">
        <v>2</v>
      </c>
      <c r="H47" s="244">
        <v>1</v>
      </c>
      <c r="I47" s="245"/>
      <c r="J47" s="246">
        <f t="shared" si="27"/>
        <v>80</v>
      </c>
      <c r="K47" s="247">
        <f t="shared" si="31"/>
        <v>0</v>
      </c>
      <c r="L47" s="244">
        <v>7.2</v>
      </c>
      <c r="M47" s="248">
        <f t="shared" si="32"/>
        <v>0</v>
      </c>
      <c r="N47" s="249">
        <v>14.34</v>
      </c>
      <c r="O47" s="250">
        <f t="shared" si="34"/>
        <v>0</v>
      </c>
      <c r="P47" s="251"/>
    </row>
    <row r="48" spans="1:16" s="224" customFormat="1" ht="24.95" customHeight="1">
      <c r="A48" s="241">
        <v>5743</v>
      </c>
      <c r="B48" s="261" t="s">
        <v>228</v>
      </c>
      <c r="C48" s="237" t="s">
        <v>195</v>
      </c>
      <c r="D48" s="378"/>
      <c r="E48" s="244">
        <v>30</v>
      </c>
      <c r="F48" s="244">
        <v>6</v>
      </c>
      <c r="G48" s="244">
        <v>2</v>
      </c>
      <c r="H48" s="244">
        <v>1</v>
      </c>
      <c r="I48" s="245"/>
      <c r="J48" s="246">
        <f t="shared" si="27"/>
        <v>80</v>
      </c>
      <c r="K48" s="247">
        <f t="shared" ref="K48" si="39">ROUNDUP(I48/J48,0)</f>
        <v>0</v>
      </c>
      <c r="L48" s="244">
        <v>7.2</v>
      </c>
      <c r="M48" s="248">
        <f t="shared" ref="M48" si="40">K48*L48</f>
        <v>0</v>
      </c>
      <c r="N48" s="249">
        <v>14.34</v>
      </c>
      <c r="O48" s="250">
        <f t="shared" ref="O48" si="41">K48*N48</f>
        <v>0</v>
      </c>
      <c r="P48" s="251"/>
    </row>
    <row r="49" spans="1:16" s="224" customFormat="1" ht="24.95" customHeight="1">
      <c r="A49" s="241">
        <v>5756</v>
      </c>
      <c r="B49" s="242" t="s">
        <v>229</v>
      </c>
      <c r="C49" s="243" t="s">
        <v>222</v>
      </c>
      <c r="D49" s="264"/>
      <c r="E49" s="244">
        <v>30</v>
      </c>
      <c r="F49" s="244">
        <v>6</v>
      </c>
      <c r="G49" s="244">
        <v>2</v>
      </c>
      <c r="H49" s="244">
        <v>1</v>
      </c>
      <c r="I49" s="245"/>
      <c r="J49" s="246">
        <f t="shared" si="27"/>
        <v>80</v>
      </c>
      <c r="K49" s="247">
        <f t="shared" si="31"/>
        <v>0</v>
      </c>
      <c r="L49" s="244">
        <v>5.12</v>
      </c>
      <c r="M49" s="248">
        <f t="shared" si="32"/>
        <v>0</v>
      </c>
      <c r="N49" s="249">
        <v>10.199999999999999</v>
      </c>
      <c r="O49" s="250">
        <f t="shared" si="34"/>
        <v>0</v>
      </c>
      <c r="P49" s="251"/>
    </row>
    <row r="50" spans="1:16" s="224" customFormat="1" ht="24.95" customHeight="1" thickBot="1">
      <c r="A50" s="241">
        <v>5765</v>
      </c>
      <c r="B50" s="242" t="s">
        <v>229</v>
      </c>
      <c r="C50" s="243" t="s">
        <v>224</v>
      </c>
      <c r="D50" s="258"/>
      <c r="E50" s="244">
        <v>30</v>
      </c>
      <c r="F50" s="244">
        <v>6</v>
      </c>
      <c r="G50" s="244">
        <v>2</v>
      </c>
      <c r="H50" s="244">
        <v>1</v>
      </c>
      <c r="I50" s="245"/>
      <c r="J50" s="246">
        <f t="shared" si="27"/>
        <v>80</v>
      </c>
      <c r="K50" s="247">
        <f t="shared" ref="K50" si="42">ROUNDUP(I50/J50,0)</f>
        <v>0</v>
      </c>
      <c r="L50" s="244">
        <v>5.12</v>
      </c>
      <c r="M50" s="248">
        <f t="shared" si="32"/>
        <v>0</v>
      </c>
      <c r="N50" s="249">
        <v>10.199999999999999</v>
      </c>
      <c r="O50" s="250">
        <f t="shared" si="34"/>
        <v>0</v>
      </c>
      <c r="P50" s="251"/>
    </row>
    <row r="51" spans="1:16" ht="18.75">
      <c r="A51" s="199" t="s">
        <v>230</v>
      </c>
      <c r="B51" s="192"/>
      <c r="C51" s="195"/>
      <c r="D51" s="195"/>
      <c r="E51" s="193"/>
      <c r="F51" s="193"/>
      <c r="G51" s="194"/>
      <c r="H51" s="195"/>
      <c r="I51" s="196"/>
      <c r="J51" s="193"/>
      <c r="K51" s="193"/>
      <c r="L51" s="197"/>
      <c r="M51" s="193"/>
      <c r="N51" s="193"/>
      <c r="O51" s="198"/>
      <c r="P51" s="13"/>
    </row>
    <row r="52" spans="1:16" s="224" customFormat="1" ht="24.95" customHeight="1">
      <c r="A52" s="241">
        <v>5757</v>
      </c>
      <c r="B52" s="242" t="s">
        <v>231</v>
      </c>
      <c r="C52" s="243" t="s">
        <v>232</v>
      </c>
      <c r="D52" s="377" t="s">
        <v>182</v>
      </c>
      <c r="E52" s="244">
        <v>30</v>
      </c>
      <c r="F52" s="244">
        <v>6</v>
      </c>
      <c r="G52" s="244">
        <v>2</v>
      </c>
      <c r="H52" s="244">
        <v>1</v>
      </c>
      <c r="I52" s="245"/>
      <c r="J52" s="246">
        <f t="shared" ref="J52:J55" si="43">ROUNDDOWN((E52*16)/F52,0)</f>
        <v>80</v>
      </c>
      <c r="K52" s="247">
        <f>ROUNDUP(I52/J52,0)</f>
        <v>0</v>
      </c>
      <c r="L52" s="244">
        <v>7.2</v>
      </c>
      <c r="M52" s="248">
        <f t="shared" ref="M52:M55" si="44">K52*L52</f>
        <v>0</v>
      </c>
      <c r="N52" s="249">
        <v>14.34</v>
      </c>
      <c r="O52" s="250">
        <f t="shared" ref="O52:O55" si="45">K52*N52</f>
        <v>0</v>
      </c>
      <c r="P52" s="251"/>
    </row>
    <row r="53" spans="1:16" s="224" customFormat="1" ht="24.95" customHeight="1">
      <c r="A53" s="241">
        <v>5759</v>
      </c>
      <c r="B53" s="242" t="s">
        <v>233</v>
      </c>
      <c r="C53" s="243" t="s">
        <v>232</v>
      </c>
      <c r="D53" s="378"/>
      <c r="E53" s="244">
        <v>30</v>
      </c>
      <c r="F53" s="244">
        <v>6</v>
      </c>
      <c r="G53" s="244">
        <v>2</v>
      </c>
      <c r="H53" s="244">
        <v>1</v>
      </c>
      <c r="I53" s="245"/>
      <c r="J53" s="246">
        <f t="shared" si="43"/>
        <v>80</v>
      </c>
      <c r="K53" s="247">
        <f>ROUNDUP(I53/J53,0)</f>
        <v>0</v>
      </c>
      <c r="L53" s="244">
        <v>7.2</v>
      </c>
      <c r="M53" s="248">
        <f t="shared" si="44"/>
        <v>0</v>
      </c>
      <c r="N53" s="249">
        <v>14.34</v>
      </c>
      <c r="O53" s="250">
        <f t="shared" si="45"/>
        <v>0</v>
      </c>
      <c r="P53" s="251"/>
    </row>
    <row r="54" spans="1:16" s="224" customFormat="1" ht="24.95" customHeight="1">
      <c r="A54" s="241">
        <v>5758</v>
      </c>
      <c r="B54" s="242" t="s">
        <v>234</v>
      </c>
      <c r="C54" s="243" t="s">
        <v>232</v>
      </c>
      <c r="D54" s="264"/>
      <c r="E54" s="244">
        <v>30</v>
      </c>
      <c r="F54" s="244">
        <v>6</v>
      </c>
      <c r="G54" s="244">
        <v>2</v>
      </c>
      <c r="H54" s="244">
        <v>1</v>
      </c>
      <c r="I54" s="245"/>
      <c r="J54" s="246">
        <f t="shared" si="43"/>
        <v>80</v>
      </c>
      <c r="K54" s="247">
        <f>ROUNDUP(I54/J54,0)</f>
        <v>0</v>
      </c>
      <c r="L54" s="244">
        <v>5.08</v>
      </c>
      <c r="M54" s="248">
        <f t="shared" si="44"/>
        <v>0</v>
      </c>
      <c r="N54" s="249">
        <v>10.119999999999999</v>
      </c>
      <c r="O54" s="250">
        <f t="shared" si="45"/>
        <v>0</v>
      </c>
      <c r="P54" s="251"/>
    </row>
    <row r="55" spans="1:16" s="224" customFormat="1" ht="24.95" customHeight="1" thickBot="1">
      <c r="A55" s="265">
        <v>5761</v>
      </c>
      <c r="B55" s="266" t="s">
        <v>235</v>
      </c>
      <c r="C55" s="267" t="s">
        <v>232</v>
      </c>
      <c r="D55" s="258"/>
      <c r="E55" s="268">
        <v>30</v>
      </c>
      <c r="F55" s="268">
        <v>6</v>
      </c>
      <c r="G55" s="268">
        <v>2</v>
      </c>
      <c r="H55" s="268">
        <v>1</v>
      </c>
      <c r="I55" s="269"/>
      <c r="J55" s="270">
        <f t="shared" si="43"/>
        <v>80</v>
      </c>
      <c r="K55" s="271">
        <f>ROUNDUP(I55/J55,0)</f>
        <v>0</v>
      </c>
      <c r="L55" s="268">
        <v>5.0199999999999996</v>
      </c>
      <c r="M55" s="272">
        <f t="shared" si="44"/>
        <v>0</v>
      </c>
      <c r="N55" s="273">
        <v>10</v>
      </c>
      <c r="O55" s="274">
        <f t="shared" si="45"/>
        <v>0</v>
      </c>
      <c r="P55" s="251"/>
    </row>
    <row r="56" spans="1:16" s="240" customFormat="1" ht="21.6" customHeight="1">
      <c r="A56" s="240" t="s">
        <v>137</v>
      </c>
      <c r="B56" s="294"/>
      <c r="C56" s="294"/>
      <c r="D56" s="294"/>
      <c r="E56" s="294"/>
      <c r="F56" s="294"/>
      <c r="G56" s="294"/>
      <c r="H56" s="294"/>
      <c r="I56" s="294"/>
      <c r="J56" s="294"/>
      <c r="K56" s="295"/>
      <c r="L56" s="294"/>
      <c r="M56" s="294">
        <f>ROUNDUP(SUBTOTAL(109,M10:M55),2)</f>
        <v>0</v>
      </c>
      <c r="N56" s="294"/>
      <c r="O56" s="240">
        <f>SUBTOTAL(109,O10:O55)</f>
        <v>0</v>
      </c>
    </row>
    <row r="57" spans="1:16" ht="21.75" customHeight="1">
      <c r="A57" s="13"/>
      <c r="B57" s="13"/>
      <c r="C57" s="13"/>
      <c r="D57" s="13"/>
      <c r="E57" s="13"/>
      <c r="F57" s="13"/>
      <c r="G57" s="13"/>
      <c r="H57" s="5"/>
      <c r="M57" s="46"/>
      <c r="N57" s="57"/>
      <c r="P57" s="13"/>
    </row>
    <row r="96" spans="7:15">
      <c r="G96" s="3"/>
      <c r="H96" s="3"/>
      <c r="O96" s="3"/>
    </row>
  </sheetData>
  <sheetProtection selectLockedCells="1" autoFilter="0"/>
  <autoFilter ref="A8:P57" xr:uid="{932E1B21-37D5-4FBB-A63E-ED3F1B0E9761}"/>
  <mergeCells count="11">
    <mergeCell ref="D52:D53"/>
    <mergeCell ref="I4:O6"/>
    <mergeCell ref="D43:D44"/>
    <mergeCell ref="D17:D18"/>
    <mergeCell ref="D36:D41"/>
    <mergeCell ref="D14:D16"/>
    <mergeCell ref="A4:B6"/>
    <mergeCell ref="D5:E5"/>
    <mergeCell ref="D6:E6"/>
    <mergeCell ref="C4:D4"/>
    <mergeCell ref="D47:D48"/>
  </mergeCells>
  <phoneticPr fontId="0" type="noConversion"/>
  <hyperlinks>
    <hyperlink ref="B29" r:id="rId1" xr:uid="{71FFDEA3-30E3-4610-83AD-3BBB5408DEDA}"/>
    <hyperlink ref="B25" r:id="rId2" xr:uid="{FE43D08E-6310-40A4-848B-FB315FEACD8F}"/>
    <hyperlink ref="B19" r:id="rId3" xr:uid="{9D6AB612-F0DD-40B3-A8BB-D2753BFE8146}"/>
    <hyperlink ref="B21" r:id="rId4" xr:uid="{4BF64434-3540-4BE1-9EB7-8F02F2A7E83C}"/>
    <hyperlink ref="B32" r:id="rId5" xr:uid="{5B64D1D0-2C0E-4CF2-AB2A-EE369875A26C}"/>
    <hyperlink ref="B31" r:id="rId6" xr:uid="{D36E907E-AD45-4B78-BE15-BAAA7CE99B12}"/>
    <hyperlink ref="B54" r:id="rId7" xr:uid="{C6988DD5-4460-492A-9C18-B0F78DD34C6C}"/>
    <hyperlink ref="B52" r:id="rId8" xr:uid="{63D06DB7-EA58-43D0-A72C-62CB79F5A414}"/>
    <hyperlink ref="B53" r:id="rId9" xr:uid="{FDD78AE2-D72D-4B36-9566-8CDF0CAD093E}"/>
    <hyperlink ref="B55" r:id="rId10" xr:uid="{00083EAB-D685-4900-B893-277B7FB268C9}"/>
    <hyperlink ref="B47" r:id="rId11" xr:uid="{C6625883-B84E-4777-90AE-1F4F3F9EB499}"/>
    <hyperlink ref="B42" r:id="rId12" xr:uid="{F45A750D-3EB6-4DEA-9FED-2D516E0FED0E}"/>
    <hyperlink ref="B44" r:id="rId13" xr:uid="{C6A803C6-0E9F-45FB-AEA6-AC21FCD1E464}"/>
    <hyperlink ref="B49" r:id="rId14" xr:uid="{1577AD2D-4987-4639-B281-6B1C0A214B8B}"/>
    <hyperlink ref="B50" r:id="rId15" xr:uid="{F1464648-66D2-4E23-B760-6C40D8EB70FD}"/>
    <hyperlink ref="B17" r:id="rId16" xr:uid="{AF9AF170-715D-4A95-8737-ABA1EDE5AB72}"/>
    <hyperlink ref="B34" r:id="rId17" xr:uid="{76D2BB74-41EA-4263-B7C7-948610A8CABA}"/>
    <hyperlink ref="B23" r:id="rId18" xr:uid="{C2CD0C25-3CA6-4633-A9FE-E7F742D8B84D}"/>
    <hyperlink ref="D43" r:id="rId19" display="https://www.jtmfoodgroup.com/uploadIMG/rfUploads/PDFS/HeatingInstShtPastaEntree2upEngSp.pdf" xr:uid="{A7373AD0-B2A4-4F27-80E3-839CF0FB0C85}"/>
    <hyperlink ref="D52" r:id="rId20" display="https://www.jtmfoodgroup.com/uploadIMG/rfUploads/PDFS/HeatingInstShtPastaEntree2upEngSp.pdf" xr:uid="{2A893BD5-02E2-4CCD-91F0-D67787A45A4A}"/>
    <hyperlink ref="D17" r:id="rId21" display="https://www.jtmfoodgroup.com/uploadIMG/rfUploads/PDFS/CheeseSaucesSimpleSolutions.pdf" xr:uid="{1A1A5C4A-1892-484A-A78F-66C0CB81CE2F}"/>
    <hyperlink ref="C47" r:id="rId22" xr:uid="{D0B7EAC5-2AAA-43A1-85DA-BFA17BC859A2}"/>
    <hyperlink ref="C23" r:id="rId23" xr:uid="{8BFA62A5-0F2C-448F-95C0-1AB99CF50A73}"/>
    <hyperlink ref="B27" r:id="rId24" xr:uid="{CAE56A0B-5AC0-4634-8C77-D88EBB29BA5A}"/>
    <hyperlink ref="D27" r:id="rId25" display="https://www.jtmfoodgroup.com/uploadIMG/rfUploads/PDFS/CheeseSaucesSimpleSolutionsSpanish.pdf" xr:uid="{625D644B-4728-455A-A6C0-C17C306B87F5}"/>
    <hyperlink ref="B46" r:id="rId26" xr:uid="{01685A90-49CB-4C17-BC4C-703AE5C46418}"/>
    <hyperlink ref="B43" r:id="rId27" display="PREMIUM WGR Macaroni &amp; Cheese" xr:uid="{690C7881-A55E-4E1C-A9B1-6DBDADDB689C}"/>
    <hyperlink ref="B22" r:id="rId28" display="PREMIUM Queso Blanco Sauce" xr:uid="{0076D5F2-61CA-4CF7-AA03-1606E6D18045}"/>
    <hyperlink ref="B30" r:id="rId29" display="SIGNATURE Alfredo Sauce" xr:uid="{F34ACE89-0564-4346-A61D-A59CFAD6CD79}"/>
    <hyperlink ref="D28" r:id="rId30" display="https://www.jtmfoodgroup.com/uploadIMG/rfUploads/PDFS/CheeseSaucesSimpleSolutionsSpanish.pdf" xr:uid="{98BF7802-4DEF-41B2-BBE8-920387BF5A67}"/>
    <hyperlink ref="B18" r:id="rId31" display="PREMIUM Cheddar Cheese Sauce" xr:uid="{64FCF6C3-7C2D-4396-A5C5-B0D4E2498D21}"/>
    <hyperlink ref="B45" r:id="rId32" xr:uid="{90DDA6B3-09CE-4117-8F80-A9CFA2EAC1C4}"/>
    <hyperlink ref="B48" r:id="rId33" xr:uid="{30B4798F-4D00-4058-ABEE-0E5AAE11F5A3}"/>
    <hyperlink ref="B20" r:id="rId34" xr:uid="{2CD623B5-E157-42EE-8027-FF892DA60E8C}"/>
    <hyperlink ref="B24" r:id="rId35" xr:uid="{4A2B9DDC-90DC-4E94-92D9-437AE2AAB1B4}"/>
    <hyperlink ref="B26" r:id="rId36" xr:uid="{4A7386C6-EFE2-4178-B21A-FBABE8037C66}"/>
    <hyperlink ref="B28" r:id="rId37" xr:uid="{9173735D-7D0B-47DD-8A54-52602A7962D3}"/>
    <hyperlink ref="D10" r:id="rId38" xr:uid="{EFE55466-CA8D-45A1-BE7D-B5B2C3584B8F}"/>
    <hyperlink ref="B10" r:id="rId39" display="Country Breakfast Scramble (Turkey, Egg, Cheese &amp; Potato)" xr:uid="{AF469C14-0A6F-4613-A40D-EC00DF17C589}"/>
    <hyperlink ref="B11" r:id="rId40" xr:uid="{E2CE74CF-74A8-4C85-9970-FE311E1E4FC6}"/>
  </hyperlinks>
  <printOptions horizontalCentered="1"/>
  <pageMargins left="0.17" right="0.16" top="0.4" bottom="0.43" header="0.23" footer="0.17"/>
  <pageSetup scale="65" orientation="landscape" r:id="rId41"/>
  <headerFooter alignWithMargins="0"/>
  <rowBreaks count="1" manualBreakCount="1">
    <brk id="34" max="16383" man="1"/>
  </rowBreaks>
  <drawing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5C792-5227-4885-8D28-2873D3582E95}">
  <sheetPr codeName="Sheet11">
    <tabColor theme="1"/>
    <pageSetUpPr fitToPage="1"/>
  </sheetPr>
  <dimension ref="A1:JA118"/>
  <sheetViews>
    <sheetView zoomScale="80" zoomScaleNormal="80" workbookViewId="0">
      <pane xSplit="8" ySplit="11" topLeftCell="I38" activePane="bottomRight" state="frozen"/>
      <selection pane="topRight" activeCell="I1" sqref="I1"/>
      <selection pane="bottomLeft" activeCell="A12" sqref="A12"/>
      <selection pane="bottomRight" activeCell="A52" sqref="A52:XFD55"/>
    </sheetView>
  </sheetViews>
  <sheetFormatPr defaultColWidth="0" defaultRowHeight="16.5"/>
  <cols>
    <col min="1" max="1" width="9" style="110" customWidth="1"/>
    <col min="2" max="2" width="42.7109375" style="103" customWidth="1"/>
    <col min="3" max="3" width="15" style="104" customWidth="1"/>
    <col min="4" max="4" width="10.140625" style="104" customWidth="1"/>
    <col min="5" max="5" width="9.28515625" style="107" customWidth="1"/>
    <col min="6" max="6" width="10.5703125" style="107" customWidth="1"/>
    <col min="7" max="7" width="12" style="107" customWidth="1"/>
    <col min="8" max="8" width="11.7109375" style="62" customWidth="1"/>
    <col min="9" max="11" width="10.140625" style="60" customWidth="1"/>
    <col min="12" max="12" width="10.85546875" style="60" customWidth="1"/>
    <col min="13" max="14" width="11" style="60" bestFit="1" customWidth="1"/>
    <col min="15" max="20" width="10.140625" style="60" customWidth="1"/>
    <col min="21" max="21" width="12.28515625" style="62" customWidth="1"/>
    <col min="22" max="22" width="9.140625" style="117" customWidth="1"/>
    <col min="23" max="23" width="11.42578125" style="117" customWidth="1"/>
    <col min="24" max="25" width="11.42578125" style="116" customWidth="1"/>
    <col min="26" max="27" width="11.85546875" style="116" customWidth="1"/>
    <col min="28" max="33" width="9.140625" style="116" customWidth="1"/>
    <col min="34" max="251" width="9.140625" style="60" customWidth="1"/>
    <col min="252" max="254" width="7.5703125" style="60" customWidth="1"/>
    <col min="255" max="255" width="9.42578125" style="60" bestFit="1" customWidth="1"/>
    <col min="256" max="256" width="13.140625" style="60" customWidth="1"/>
    <col min="257" max="257" width="6.7109375" style="60" customWidth="1"/>
    <col min="258" max="259" width="7.42578125" style="60" customWidth="1"/>
    <col min="260" max="260" width="9.28515625" style="60" customWidth="1"/>
    <col min="261" max="261" width="10.85546875" style="60" customWidth="1"/>
    <col min="262" max="262" width="9.7109375" style="60" customWidth="1"/>
    <col min="263" max="263" width="10.28515625" style="60" customWidth="1"/>
    <col min="264" max="266" width="8.140625" style="60" customWidth="1"/>
    <col min="267" max="267" width="10.5703125" style="60" customWidth="1"/>
    <col min="268" max="270" width="9.28515625" style="60" customWidth="1"/>
    <col min="271" max="276" width="8.140625" style="60" customWidth="1"/>
    <col min="277" max="277" width="6.85546875" style="60" customWidth="1"/>
    <col min="278" max="278" width="9.140625" style="60" customWidth="1"/>
    <col min="279" max="279" width="11.42578125" style="60" customWidth="1"/>
    <col min="280" max="280" width="9.5703125" style="60" customWidth="1"/>
    <col min="281" max="507" width="0" style="60" hidden="1"/>
    <col min="508" max="510" width="7.5703125" style="60" customWidth="1"/>
    <col min="511" max="511" width="37.7109375" style="60" customWidth="1"/>
    <col min="512" max="512" width="13.140625" style="60" customWidth="1"/>
    <col min="513" max="513" width="6.7109375" style="60" customWidth="1"/>
    <col min="514" max="515" width="7.42578125" style="60" customWidth="1"/>
    <col min="516" max="516" width="9.28515625" style="60" customWidth="1"/>
    <col min="517" max="517" width="10.85546875" style="60" customWidth="1"/>
    <col min="518" max="518" width="9.7109375" style="60" customWidth="1"/>
    <col min="519" max="519" width="10.28515625" style="60" customWidth="1"/>
    <col min="520" max="522" width="8.140625" style="60" customWidth="1"/>
    <col min="523" max="523" width="10.5703125" style="60" customWidth="1"/>
    <col min="524" max="526" width="9.28515625" style="60" customWidth="1"/>
    <col min="527" max="532" width="8.140625" style="60" customWidth="1"/>
    <col min="533" max="533" width="6.85546875" style="60" customWidth="1"/>
    <col min="534" max="534" width="9.140625" style="60" customWidth="1"/>
    <col min="535" max="535" width="11.42578125" style="60" customWidth="1"/>
    <col min="536" max="536" width="9.5703125" style="60" customWidth="1"/>
    <col min="537" max="763" width="0" style="60" hidden="1"/>
    <col min="764" max="766" width="7.5703125" style="60" customWidth="1"/>
    <col min="767" max="767" width="37.7109375" style="60" customWidth="1"/>
    <col min="768" max="768" width="13.140625" style="60" customWidth="1"/>
    <col min="769" max="769" width="6.7109375" style="60" customWidth="1"/>
    <col min="770" max="771" width="7.42578125" style="60" customWidth="1"/>
    <col min="772" max="772" width="9.28515625" style="60" customWidth="1"/>
    <col min="773" max="773" width="10.85546875" style="60" customWidth="1"/>
    <col min="774" max="774" width="9.7109375" style="60" customWidth="1"/>
    <col min="775" max="775" width="10.28515625" style="60" customWidth="1"/>
    <col min="776" max="778" width="8.140625" style="60" customWidth="1"/>
    <col min="779" max="779" width="10.5703125" style="60" customWidth="1"/>
    <col min="780" max="782" width="9.28515625" style="60" customWidth="1"/>
    <col min="783" max="788" width="8.140625" style="60" customWidth="1"/>
    <col min="789" max="789" width="6.85546875" style="60" customWidth="1"/>
    <col min="790" max="790" width="9.140625" style="60" customWidth="1"/>
    <col min="791" max="791" width="11.42578125" style="60" customWidth="1"/>
    <col min="792" max="792" width="9.5703125" style="60" customWidth="1"/>
    <col min="793" max="1019" width="0" style="60" hidden="1"/>
    <col min="1020" max="1022" width="7.5703125" style="60" customWidth="1"/>
    <col min="1023" max="1023" width="37.7109375" style="60" customWidth="1"/>
    <col min="1024" max="1024" width="13.140625" style="60" customWidth="1"/>
    <col min="1025" max="1025" width="6.7109375" style="60" customWidth="1"/>
    <col min="1026" max="1027" width="7.42578125" style="60" customWidth="1"/>
    <col min="1028" max="1028" width="9.28515625" style="60" customWidth="1"/>
    <col min="1029" max="1029" width="10.85546875" style="60" customWidth="1"/>
    <col min="1030" max="1030" width="9.7109375" style="60" customWidth="1"/>
    <col min="1031" max="1031" width="10.28515625" style="60" customWidth="1"/>
    <col min="1032" max="1034" width="8.140625" style="60" customWidth="1"/>
    <col min="1035" max="1035" width="10.5703125" style="60" customWidth="1"/>
    <col min="1036" max="1038" width="9.28515625" style="60" customWidth="1"/>
    <col min="1039" max="1044" width="8.140625" style="60" customWidth="1"/>
    <col min="1045" max="1045" width="6.85546875" style="60" customWidth="1"/>
    <col min="1046" max="1046" width="9.140625" style="60" customWidth="1"/>
    <col min="1047" max="1047" width="11.42578125" style="60" customWidth="1"/>
    <col min="1048" max="1048" width="9.5703125" style="60" customWidth="1"/>
    <col min="1049" max="1275" width="0" style="60" hidden="1"/>
    <col min="1276" max="1278" width="7.5703125" style="60" customWidth="1"/>
    <col min="1279" max="1279" width="37.7109375" style="60" customWidth="1"/>
    <col min="1280" max="1280" width="13.140625" style="60" customWidth="1"/>
    <col min="1281" max="1281" width="6.7109375" style="60" customWidth="1"/>
    <col min="1282" max="1283" width="7.42578125" style="60" customWidth="1"/>
    <col min="1284" max="1284" width="9.28515625" style="60" customWidth="1"/>
    <col min="1285" max="1285" width="10.85546875" style="60" customWidth="1"/>
    <col min="1286" max="1286" width="9.7109375" style="60" customWidth="1"/>
    <col min="1287" max="1287" width="10.28515625" style="60" customWidth="1"/>
    <col min="1288" max="1290" width="8.140625" style="60" customWidth="1"/>
    <col min="1291" max="1291" width="10.5703125" style="60" customWidth="1"/>
    <col min="1292" max="1294" width="9.28515625" style="60" customWidth="1"/>
    <col min="1295" max="1300" width="8.140625" style="60" customWidth="1"/>
    <col min="1301" max="1301" width="6.85546875" style="60" customWidth="1"/>
    <col min="1302" max="1302" width="9.140625" style="60" customWidth="1"/>
    <col min="1303" max="1303" width="11.42578125" style="60" customWidth="1"/>
    <col min="1304" max="1304" width="9.5703125" style="60" customWidth="1"/>
    <col min="1305" max="1531" width="0" style="60" hidden="1"/>
    <col min="1532" max="1534" width="7.5703125" style="60" customWidth="1"/>
    <col min="1535" max="1535" width="37.7109375" style="60" customWidth="1"/>
    <col min="1536" max="1536" width="13.140625" style="60" customWidth="1"/>
    <col min="1537" max="1537" width="6.7109375" style="60" customWidth="1"/>
    <col min="1538" max="1539" width="7.42578125" style="60" customWidth="1"/>
    <col min="1540" max="1540" width="9.28515625" style="60" customWidth="1"/>
    <col min="1541" max="1541" width="10.85546875" style="60" customWidth="1"/>
    <col min="1542" max="1542" width="9.7109375" style="60" customWidth="1"/>
    <col min="1543" max="1543" width="10.28515625" style="60" customWidth="1"/>
    <col min="1544" max="1546" width="8.140625" style="60" customWidth="1"/>
    <col min="1547" max="1547" width="10.5703125" style="60" customWidth="1"/>
    <col min="1548" max="1550" width="9.28515625" style="60" customWidth="1"/>
    <col min="1551" max="1556" width="8.140625" style="60" customWidth="1"/>
    <col min="1557" max="1557" width="6.85546875" style="60" customWidth="1"/>
    <col min="1558" max="1558" width="9.140625" style="60" customWidth="1"/>
    <col min="1559" max="1559" width="11.42578125" style="60" customWidth="1"/>
    <col min="1560" max="1560" width="9.5703125" style="60" customWidth="1"/>
    <col min="1561" max="1787" width="0" style="60" hidden="1"/>
    <col min="1788" max="1790" width="7.5703125" style="60" customWidth="1"/>
    <col min="1791" max="1791" width="37.7109375" style="60" customWidth="1"/>
    <col min="1792" max="1792" width="13.140625" style="60" customWidth="1"/>
    <col min="1793" max="1793" width="6.7109375" style="60" customWidth="1"/>
    <col min="1794" max="1795" width="7.42578125" style="60" customWidth="1"/>
    <col min="1796" max="1796" width="9.28515625" style="60" customWidth="1"/>
    <col min="1797" max="1797" width="10.85546875" style="60" customWidth="1"/>
    <col min="1798" max="1798" width="9.7109375" style="60" customWidth="1"/>
    <col min="1799" max="1799" width="10.28515625" style="60" customWidth="1"/>
    <col min="1800" max="1802" width="8.140625" style="60" customWidth="1"/>
    <col min="1803" max="1803" width="10.5703125" style="60" customWidth="1"/>
    <col min="1804" max="1806" width="9.28515625" style="60" customWidth="1"/>
    <col min="1807" max="1812" width="8.140625" style="60" customWidth="1"/>
    <col min="1813" max="1813" width="6.85546875" style="60" customWidth="1"/>
    <col min="1814" max="1814" width="9.140625" style="60" customWidth="1"/>
    <col min="1815" max="1815" width="11.42578125" style="60" customWidth="1"/>
    <col min="1816" max="1816" width="9.5703125" style="60" customWidth="1"/>
    <col min="1817" max="2043" width="0" style="60" hidden="1"/>
    <col min="2044" max="2046" width="7.5703125" style="60" customWidth="1"/>
    <col min="2047" max="2047" width="37.7109375" style="60" customWidth="1"/>
    <col min="2048" max="2048" width="13.140625" style="60" customWidth="1"/>
    <col min="2049" max="2049" width="6.7109375" style="60" customWidth="1"/>
    <col min="2050" max="2051" width="7.42578125" style="60" customWidth="1"/>
    <col min="2052" max="2052" width="9.28515625" style="60" customWidth="1"/>
    <col min="2053" max="2053" width="10.85546875" style="60" customWidth="1"/>
    <col min="2054" max="2054" width="9.7109375" style="60" customWidth="1"/>
    <col min="2055" max="2055" width="10.28515625" style="60" customWidth="1"/>
    <col min="2056" max="2058" width="8.140625" style="60" customWidth="1"/>
    <col min="2059" max="2059" width="10.5703125" style="60" customWidth="1"/>
    <col min="2060" max="2062" width="9.28515625" style="60" customWidth="1"/>
    <col min="2063" max="2068" width="8.140625" style="60" customWidth="1"/>
    <col min="2069" max="2069" width="6.85546875" style="60" customWidth="1"/>
    <col min="2070" max="2070" width="9.140625" style="60" customWidth="1"/>
    <col min="2071" max="2071" width="11.42578125" style="60" customWidth="1"/>
    <col min="2072" max="2072" width="9.5703125" style="60" customWidth="1"/>
    <col min="2073" max="2299" width="0" style="60" hidden="1"/>
    <col min="2300" max="2302" width="7.5703125" style="60" customWidth="1"/>
    <col min="2303" max="2303" width="37.7109375" style="60" customWidth="1"/>
    <col min="2304" max="2304" width="13.140625" style="60" customWidth="1"/>
    <col min="2305" max="2305" width="6.7109375" style="60" customWidth="1"/>
    <col min="2306" max="2307" width="7.42578125" style="60" customWidth="1"/>
    <col min="2308" max="2308" width="9.28515625" style="60" customWidth="1"/>
    <col min="2309" max="2309" width="10.85546875" style="60" customWidth="1"/>
    <col min="2310" max="2310" width="9.7109375" style="60" customWidth="1"/>
    <col min="2311" max="2311" width="10.28515625" style="60" customWidth="1"/>
    <col min="2312" max="2314" width="8.140625" style="60" customWidth="1"/>
    <col min="2315" max="2315" width="10.5703125" style="60" customWidth="1"/>
    <col min="2316" max="2318" width="9.28515625" style="60" customWidth="1"/>
    <col min="2319" max="2324" width="8.140625" style="60" customWidth="1"/>
    <col min="2325" max="2325" width="6.85546875" style="60" customWidth="1"/>
    <col min="2326" max="2326" width="9.140625" style="60" customWidth="1"/>
    <col min="2327" max="2327" width="11.42578125" style="60" customWidth="1"/>
    <col min="2328" max="2328" width="9.5703125" style="60" customWidth="1"/>
    <col min="2329" max="2555" width="0" style="60" hidden="1"/>
    <col min="2556" max="2558" width="7.5703125" style="60" customWidth="1"/>
    <col min="2559" max="2559" width="37.7109375" style="60" customWidth="1"/>
    <col min="2560" max="2560" width="13.140625" style="60" customWidth="1"/>
    <col min="2561" max="2561" width="6.7109375" style="60" customWidth="1"/>
    <col min="2562" max="2563" width="7.42578125" style="60" customWidth="1"/>
    <col min="2564" max="2564" width="9.28515625" style="60" customWidth="1"/>
    <col min="2565" max="2565" width="10.85546875" style="60" customWidth="1"/>
    <col min="2566" max="2566" width="9.7109375" style="60" customWidth="1"/>
    <col min="2567" max="2567" width="10.28515625" style="60" customWidth="1"/>
    <col min="2568" max="2570" width="8.140625" style="60" customWidth="1"/>
    <col min="2571" max="2571" width="10.5703125" style="60" customWidth="1"/>
    <col min="2572" max="2574" width="9.28515625" style="60" customWidth="1"/>
    <col min="2575" max="2580" width="8.140625" style="60" customWidth="1"/>
    <col min="2581" max="2581" width="6.85546875" style="60" customWidth="1"/>
    <col min="2582" max="2582" width="9.140625" style="60" customWidth="1"/>
    <col min="2583" max="2583" width="11.42578125" style="60" customWidth="1"/>
    <col min="2584" max="2584" width="9.5703125" style="60" customWidth="1"/>
    <col min="2585" max="2811" width="0" style="60" hidden="1"/>
    <col min="2812" max="2814" width="7.5703125" style="60" customWidth="1"/>
    <col min="2815" max="2815" width="37.7109375" style="60" customWidth="1"/>
    <col min="2816" max="2816" width="13.140625" style="60" customWidth="1"/>
    <col min="2817" max="2817" width="6.7109375" style="60" customWidth="1"/>
    <col min="2818" max="2819" width="7.42578125" style="60" customWidth="1"/>
    <col min="2820" max="2820" width="9.28515625" style="60" customWidth="1"/>
    <col min="2821" max="2821" width="10.85546875" style="60" customWidth="1"/>
    <col min="2822" max="2822" width="9.7109375" style="60" customWidth="1"/>
    <col min="2823" max="2823" width="10.28515625" style="60" customWidth="1"/>
    <col min="2824" max="2826" width="8.140625" style="60" customWidth="1"/>
    <col min="2827" max="2827" width="10.5703125" style="60" customWidth="1"/>
    <col min="2828" max="2830" width="9.28515625" style="60" customWidth="1"/>
    <col min="2831" max="2836" width="8.140625" style="60" customWidth="1"/>
    <col min="2837" max="2837" width="6.85546875" style="60" customWidth="1"/>
    <col min="2838" max="2838" width="9.140625" style="60" customWidth="1"/>
    <col min="2839" max="2839" width="11.42578125" style="60" customWidth="1"/>
    <col min="2840" max="2840" width="9.5703125" style="60" customWidth="1"/>
    <col min="2841" max="3067" width="0" style="60" hidden="1"/>
    <col min="3068" max="3070" width="7.5703125" style="60" customWidth="1"/>
    <col min="3071" max="3071" width="37.7109375" style="60" customWidth="1"/>
    <col min="3072" max="3072" width="13.140625" style="60" customWidth="1"/>
    <col min="3073" max="3073" width="6.7109375" style="60" customWidth="1"/>
    <col min="3074" max="3075" width="7.42578125" style="60" customWidth="1"/>
    <col min="3076" max="3076" width="9.28515625" style="60" customWidth="1"/>
    <col min="3077" max="3077" width="10.85546875" style="60" customWidth="1"/>
    <col min="3078" max="3078" width="9.7109375" style="60" customWidth="1"/>
    <col min="3079" max="3079" width="10.28515625" style="60" customWidth="1"/>
    <col min="3080" max="3082" width="8.140625" style="60" customWidth="1"/>
    <col min="3083" max="3083" width="10.5703125" style="60" customWidth="1"/>
    <col min="3084" max="3086" width="9.28515625" style="60" customWidth="1"/>
    <col min="3087" max="3092" width="8.140625" style="60" customWidth="1"/>
    <col min="3093" max="3093" width="6.85546875" style="60" customWidth="1"/>
    <col min="3094" max="3094" width="9.140625" style="60" customWidth="1"/>
    <col min="3095" max="3095" width="11.42578125" style="60" customWidth="1"/>
    <col min="3096" max="3096" width="9.5703125" style="60" customWidth="1"/>
    <col min="3097" max="3323" width="0" style="60" hidden="1"/>
    <col min="3324" max="3326" width="7.5703125" style="60" customWidth="1"/>
    <col min="3327" max="3327" width="37.7109375" style="60" customWidth="1"/>
    <col min="3328" max="3328" width="13.140625" style="60" customWidth="1"/>
    <col min="3329" max="3329" width="6.7109375" style="60" customWidth="1"/>
    <col min="3330" max="3331" width="7.42578125" style="60" customWidth="1"/>
    <col min="3332" max="3332" width="9.28515625" style="60" customWidth="1"/>
    <col min="3333" max="3333" width="10.85546875" style="60" customWidth="1"/>
    <col min="3334" max="3334" width="9.7109375" style="60" customWidth="1"/>
    <col min="3335" max="3335" width="10.28515625" style="60" customWidth="1"/>
    <col min="3336" max="3338" width="8.140625" style="60" customWidth="1"/>
    <col min="3339" max="3339" width="10.5703125" style="60" customWidth="1"/>
    <col min="3340" max="3342" width="9.28515625" style="60" customWidth="1"/>
    <col min="3343" max="3348" width="8.140625" style="60" customWidth="1"/>
    <col min="3349" max="3349" width="6.85546875" style="60" customWidth="1"/>
    <col min="3350" max="3350" width="9.140625" style="60" customWidth="1"/>
    <col min="3351" max="3351" width="11.42578125" style="60" customWidth="1"/>
    <col min="3352" max="3352" width="9.5703125" style="60" customWidth="1"/>
    <col min="3353" max="3579" width="0" style="60" hidden="1"/>
    <col min="3580" max="3582" width="7.5703125" style="60" customWidth="1"/>
    <col min="3583" max="3583" width="37.7109375" style="60" customWidth="1"/>
    <col min="3584" max="3584" width="13.140625" style="60" customWidth="1"/>
    <col min="3585" max="3585" width="6.7109375" style="60" customWidth="1"/>
    <col min="3586" max="3587" width="7.42578125" style="60" customWidth="1"/>
    <col min="3588" max="3588" width="9.28515625" style="60" customWidth="1"/>
    <col min="3589" max="3589" width="10.85546875" style="60" customWidth="1"/>
    <col min="3590" max="3590" width="9.7109375" style="60" customWidth="1"/>
    <col min="3591" max="3591" width="10.28515625" style="60" customWidth="1"/>
    <col min="3592" max="3594" width="8.140625" style="60" customWidth="1"/>
    <col min="3595" max="3595" width="10.5703125" style="60" customWidth="1"/>
    <col min="3596" max="3598" width="9.28515625" style="60" customWidth="1"/>
    <col min="3599" max="3604" width="8.140625" style="60" customWidth="1"/>
    <col min="3605" max="3605" width="6.85546875" style="60" customWidth="1"/>
    <col min="3606" max="3606" width="9.140625" style="60" customWidth="1"/>
    <col min="3607" max="3607" width="11.42578125" style="60" customWidth="1"/>
    <col min="3608" max="3608" width="9.5703125" style="60" customWidth="1"/>
    <col min="3609" max="3835" width="0" style="60" hidden="1"/>
    <col min="3836" max="3838" width="7.5703125" style="60" customWidth="1"/>
    <col min="3839" max="3839" width="37.7109375" style="60" customWidth="1"/>
    <col min="3840" max="3840" width="13.140625" style="60" customWidth="1"/>
    <col min="3841" max="3841" width="6.7109375" style="60" customWidth="1"/>
    <col min="3842" max="3843" width="7.42578125" style="60" customWidth="1"/>
    <col min="3844" max="3844" width="9.28515625" style="60" customWidth="1"/>
    <col min="3845" max="3845" width="10.85546875" style="60" customWidth="1"/>
    <col min="3846" max="3846" width="9.7109375" style="60" customWidth="1"/>
    <col min="3847" max="3847" width="10.28515625" style="60" customWidth="1"/>
    <col min="3848" max="3850" width="8.140625" style="60" customWidth="1"/>
    <col min="3851" max="3851" width="10.5703125" style="60" customWidth="1"/>
    <col min="3852" max="3854" width="9.28515625" style="60" customWidth="1"/>
    <col min="3855" max="3860" width="8.140625" style="60" customWidth="1"/>
    <col min="3861" max="3861" width="6.85546875" style="60" customWidth="1"/>
    <col min="3862" max="3862" width="9.140625" style="60" customWidth="1"/>
    <col min="3863" max="3863" width="11.42578125" style="60" customWidth="1"/>
    <col min="3864" max="3864" width="9.5703125" style="60" customWidth="1"/>
    <col min="3865" max="4091" width="0" style="60" hidden="1"/>
    <col min="4092" max="4094" width="7.5703125" style="60" customWidth="1"/>
    <col min="4095" max="4095" width="37.7109375" style="60" customWidth="1"/>
    <col min="4096" max="4096" width="13.140625" style="60" customWidth="1"/>
    <col min="4097" max="4097" width="6.7109375" style="60" customWidth="1"/>
    <col min="4098" max="4099" width="7.42578125" style="60" customWidth="1"/>
    <col min="4100" max="4100" width="9.28515625" style="60" customWidth="1"/>
    <col min="4101" max="4101" width="10.85546875" style="60" customWidth="1"/>
    <col min="4102" max="4102" width="9.7109375" style="60" customWidth="1"/>
    <col min="4103" max="4103" width="10.28515625" style="60" customWidth="1"/>
    <col min="4104" max="4106" width="8.140625" style="60" customWidth="1"/>
    <col min="4107" max="4107" width="10.5703125" style="60" customWidth="1"/>
    <col min="4108" max="4110" width="9.28515625" style="60" customWidth="1"/>
    <col min="4111" max="4116" width="8.140625" style="60" customWidth="1"/>
    <col min="4117" max="4117" width="6.85546875" style="60" customWidth="1"/>
    <col min="4118" max="4118" width="9.140625" style="60" customWidth="1"/>
    <col min="4119" max="4119" width="11.42578125" style="60" customWidth="1"/>
    <col min="4120" max="4120" width="9.5703125" style="60" customWidth="1"/>
    <col min="4121" max="4347" width="0" style="60" hidden="1"/>
    <col min="4348" max="4350" width="7.5703125" style="60" customWidth="1"/>
    <col min="4351" max="4351" width="37.7109375" style="60" customWidth="1"/>
    <col min="4352" max="4352" width="13.140625" style="60" customWidth="1"/>
    <col min="4353" max="4353" width="6.7109375" style="60" customWidth="1"/>
    <col min="4354" max="4355" width="7.42578125" style="60" customWidth="1"/>
    <col min="4356" max="4356" width="9.28515625" style="60" customWidth="1"/>
    <col min="4357" max="4357" width="10.85546875" style="60" customWidth="1"/>
    <col min="4358" max="4358" width="9.7109375" style="60" customWidth="1"/>
    <col min="4359" max="4359" width="10.28515625" style="60" customWidth="1"/>
    <col min="4360" max="4362" width="8.140625" style="60" customWidth="1"/>
    <col min="4363" max="4363" width="10.5703125" style="60" customWidth="1"/>
    <col min="4364" max="4366" width="9.28515625" style="60" customWidth="1"/>
    <col min="4367" max="4372" width="8.140625" style="60" customWidth="1"/>
    <col min="4373" max="4373" width="6.85546875" style="60" customWidth="1"/>
    <col min="4374" max="4374" width="9.140625" style="60" customWidth="1"/>
    <col min="4375" max="4375" width="11.42578125" style="60" customWidth="1"/>
    <col min="4376" max="4376" width="9.5703125" style="60" customWidth="1"/>
    <col min="4377" max="4603" width="0" style="60" hidden="1"/>
    <col min="4604" max="4606" width="7.5703125" style="60" customWidth="1"/>
    <col min="4607" max="4607" width="37.7109375" style="60" customWidth="1"/>
    <col min="4608" max="4608" width="13.140625" style="60" customWidth="1"/>
    <col min="4609" max="4609" width="6.7109375" style="60" customWidth="1"/>
    <col min="4610" max="4611" width="7.42578125" style="60" customWidth="1"/>
    <col min="4612" max="4612" width="9.28515625" style="60" customWidth="1"/>
    <col min="4613" max="4613" width="10.85546875" style="60" customWidth="1"/>
    <col min="4614" max="4614" width="9.7109375" style="60" customWidth="1"/>
    <col min="4615" max="4615" width="10.28515625" style="60" customWidth="1"/>
    <col min="4616" max="4618" width="8.140625" style="60" customWidth="1"/>
    <col min="4619" max="4619" width="10.5703125" style="60" customWidth="1"/>
    <col min="4620" max="4622" width="9.28515625" style="60" customWidth="1"/>
    <col min="4623" max="4628" width="8.140625" style="60" customWidth="1"/>
    <col min="4629" max="4629" width="6.85546875" style="60" customWidth="1"/>
    <col min="4630" max="4630" width="9.140625" style="60" customWidth="1"/>
    <col min="4631" max="4631" width="11.42578125" style="60" customWidth="1"/>
    <col min="4632" max="4632" width="9.5703125" style="60" customWidth="1"/>
    <col min="4633" max="4859" width="0" style="60" hidden="1"/>
    <col min="4860" max="4862" width="7.5703125" style="60" customWidth="1"/>
    <col min="4863" max="4863" width="37.7109375" style="60" customWidth="1"/>
    <col min="4864" max="4864" width="13.140625" style="60" customWidth="1"/>
    <col min="4865" max="4865" width="6.7109375" style="60" customWidth="1"/>
    <col min="4866" max="4867" width="7.42578125" style="60" customWidth="1"/>
    <col min="4868" max="4868" width="9.28515625" style="60" customWidth="1"/>
    <col min="4869" max="4869" width="10.85546875" style="60" customWidth="1"/>
    <col min="4870" max="4870" width="9.7109375" style="60" customWidth="1"/>
    <col min="4871" max="4871" width="10.28515625" style="60" customWidth="1"/>
    <col min="4872" max="4874" width="8.140625" style="60" customWidth="1"/>
    <col min="4875" max="4875" width="10.5703125" style="60" customWidth="1"/>
    <col min="4876" max="4878" width="9.28515625" style="60" customWidth="1"/>
    <col min="4879" max="4884" width="8.140625" style="60" customWidth="1"/>
    <col min="4885" max="4885" width="6.85546875" style="60" customWidth="1"/>
    <col min="4886" max="4886" width="9.140625" style="60" customWidth="1"/>
    <col min="4887" max="4887" width="11.42578125" style="60" customWidth="1"/>
    <col min="4888" max="4888" width="9.5703125" style="60" customWidth="1"/>
    <col min="4889" max="5115" width="0" style="60" hidden="1"/>
    <col min="5116" max="5118" width="7.5703125" style="60" customWidth="1"/>
    <col min="5119" max="5119" width="37.7109375" style="60" customWidth="1"/>
    <col min="5120" max="5120" width="13.140625" style="60" customWidth="1"/>
    <col min="5121" max="5121" width="6.7109375" style="60" customWidth="1"/>
    <col min="5122" max="5123" width="7.42578125" style="60" customWidth="1"/>
    <col min="5124" max="5124" width="9.28515625" style="60" customWidth="1"/>
    <col min="5125" max="5125" width="10.85546875" style="60" customWidth="1"/>
    <col min="5126" max="5126" width="9.7109375" style="60" customWidth="1"/>
    <col min="5127" max="5127" width="10.28515625" style="60" customWidth="1"/>
    <col min="5128" max="5130" width="8.140625" style="60" customWidth="1"/>
    <col min="5131" max="5131" width="10.5703125" style="60" customWidth="1"/>
    <col min="5132" max="5134" width="9.28515625" style="60" customWidth="1"/>
    <col min="5135" max="5140" width="8.140625" style="60" customWidth="1"/>
    <col min="5141" max="5141" width="6.85546875" style="60" customWidth="1"/>
    <col min="5142" max="5142" width="9.140625" style="60" customWidth="1"/>
    <col min="5143" max="5143" width="11.42578125" style="60" customWidth="1"/>
    <col min="5144" max="5144" width="9.5703125" style="60" customWidth="1"/>
    <col min="5145" max="5371" width="0" style="60" hidden="1"/>
    <col min="5372" max="5374" width="7.5703125" style="60" customWidth="1"/>
    <col min="5375" max="5375" width="37.7109375" style="60" customWidth="1"/>
    <col min="5376" max="5376" width="13.140625" style="60" customWidth="1"/>
    <col min="5377" max="5377" width="6.7109375" style="60" customWidth="1"/>
    <col min="5378" max="5379" width="7.42578125" style="60" customWidth="1"/>
    <col min="5380" max="5380" width="9.28515625" style="60" customWidth="1"/>
    <col min="5381" max="5381" width="10.85546875" style="60" customWidth="1"/>
    <col min="5382" max="5382" width="9.7109375" style="60" customWidth="1"/>
    <col min="5383" max="5383" width="10.28515625" style="60" customWidth="1"/>
    <col min="5384" max="5386" width="8.140625" style="60" customWidth="1"/>
    <col min="5387" max="5387" width="10.5703125" style="60" customWidth="1"/>
    <col min="5388" max="5390" width="9.28515625" style="60" customWidth="1"/>
    <col min="5391" max="5396" width="8.140625" style="60" customWidth="1"/>
    <col min="5397" max="5397" width="6.85546875" style="60" customWidth="1"/>
    <col min="5398" max="5398" width="9.140625" style="60" customWidth="1"/>
    <col min="5399" max="5399" width="11.42578125" style="60" customWidth="1"/>
    <col min="5400" max="5400" width="9.5703125" style="60" customWidth="1"/>
    <col min="5401" max="5627" width="0" style="60" hidden="1"/>
    <col min="5628" max="5630" width="7.5703125" style="60" customWidth="1"/>
    <col min="5631" max="5631" width="37.7109375" style="60" customWidth="1"/>
    <col min="5632" max="5632" width="13.140625" style="60" customWidth="1"/>
    <col min="5633" max="5633" width="6.7109375" style="60" customWidth="1"/>
    <col min="5634" max="5635" width="7.42578125" style="60" customWidth="1"/>
    <col min="5636" max="5636" width="9.28515625" style="60" customWidth="1"/>
    <col min="5637" max="5637" width="10.85546875" style="60" customWidth="1"/>
    <col min="5638" max="5638" width="9.7109375" style="60" customWidth="1"/>
    <col min="5639" max="5639" width="10.28515625" style="60" customWidth="1"/>
    <col min="5640" max="5642" width="8.140625" style="60" customWidth="1"/>
    <col min="5643" max="5643" width="10.5703125" style="60" customWidth="1"/>
    <col min="5644" max="5646" width="9.28515625" style="60" customWidth="1"/>
    <col min="5647" max="5652" width="8.140625" style="60" customWidth="1"/>
    <col min="5653" max="5653" width="6.85546875" style="60" customWidth="1"/>
    <col min="5654" max="5654" width="9.140625" style="60" customWidth="1"/>
    <col min="5655" max="5655" width="11.42578125" style="60" customWidth="1"/>
    <col min="5656" max="5656" width="9.5703125" style="60" customWidth="1"/>
    <col min="5657" max="5883" width="0" style="60" hidden="1"/>
    <col min="5884" max="5886" width="7.5703125" style="60" customWidth="1"/>
    <col min="5887" max="5887" width="37.7109375" style="60" customWidth="1"/>
    <col min="5888" max="5888" width="13.140625" style="60" customWidth="1"/>
    <col min="5889" max="5889" width="6.7109375" style="60" customWidth="1"/>
    <col min="5890" max="5891" width="7.42578125" style="60" customWidth="1"/>
    <col min="5892" max="5892" width="9.28515625" style="60" customWidth="1"/>
    <col min="5893" max="5893" width="10.85546875" style="60" customWidth="1"/>
    <col min="5894" max="5894" width="9.7109375" style="60" customWidth="1"/>
    <col min="5895" max="5895" width="10.28515625" style="60" customWidth="1"/>
    <col min="5896" max="5898" width="8.140625" style="60" customWidth="1"/>
    <col min="5899" max="5899" width="10.5703125" style="60" customWidth="1"/>
    <col min="5900" max="5902" width="9.28515625" style="60" customWidth="1"/>
    <col min="5903" max="5908" width="8.140625" style="60" customWidth="1"/>
    <col min="5909" max="5909" width="6.85546875" style="60" customWidth="1"/>
    <col min="5910" max="5910" width="9.140625" style="60" customWidth="1"/>
    <col min="5911" max="5911" width="11.42578125" style="60" customWidth="1"/>
    <col min="5912" max="5912" width="9.5703125" style="60" customWidth="1"/>
    <col min="5913" max="6139" width="0" style="60" hidden="1"/>
    <col min="6140" max="6142" width="7.5703125" style="60" customWidth="1"/>
    <col min="6143" max="6143" width="37.7109375" style="60" customWidth="1"/>
    <col min="6144" max="6144" width="13.140625" style="60" customWidth="1"/>
    <col min="6145" max="6145" width="6.7109375" style="60" customWidth="1"/>
    <col min="6146" max="6147" width="7.42578125" style="60" customWidth="1"/>
    <col min="6148" max="6148" width="9.28515625" style="60" customWidth="1"/>
    <col min="6149" max="6149" width="10.85546875" style="60" customWidth="1"/>
    <col min="6150" max="6150" width="9.7109375" style="60" customWidth="1"/>
    <col min="6151" max="6151" width="10.28515625" style="60" customWidth="1"/>
    <col min="6152" max="6154" width="8.140625" style="60" customWidth="1"/>
    <col min="6155" max="6155" width="10.5703125" style="60" customWidth="1"/>
    <col min="6156" max="6158" width="9.28515625" style="60" customWidth="1"/>
    <col min="6159" max="6164" width="8.140625" style="60" customWidth="1"/>
    <col min="6165" max="6165" width="6.85546875" style="60" customWidth="1"/>
    <col min="6166" max="6166" width="9.140625" style="60" customWidth="1"/>
    <col min="6167" max="6167" width="11.42578125" style="60" customWidth="1"/>
    <col min="6168" max="6168" width="9.5703125" style="60" customWidth="1"/>
    <col min="6169" max="6395" width="0" style="60" hidden="1"/>
    <col min="6396" max="6398" width="7.5703125" style="60" customWidth="1"/>
    <col min="6399" max="6399" width="37.7109375" style="60" customWidth="1"/>
    <col min="6400" max="6400" width="13.140625" style="60" customWidth="1"/>
    <col min="6401" max="6401" width="6.7109375" style="60" customWidth="1"/>
    <col min="6402" max="6403" width="7.42578125" style="60" customWidth="1"/>
    <col min="6404" max="6404" width="9.28515625" style="60" customWidth="1"/>
    <col min="6405" max="6405" width="10.85546875" style="60" customWidth="1"/>
    <col min="6406" max="6406" width="9.7109375" style="60" customWidth="1"/>
    <col min="6407" max="6407" width="10.28515625" style="60" customWidth="1"/>
    <col min="6408" max="6410" width="8.140625" style="60" customWidth="1"/>
    <col min="6411" max="6411" width="10.5703125" style="60" customWidth="1"/>
    <col min="6412" max="6414" width="9.28515625" style="60" customWidth="1"/>
    <col min="6415" max="6420" width="8.140625" style="60" customWidth="1"/>
    <col min="6421" max="6421" width="6.85546875" style="60" customWidth="1"/>
    <col min="6422" max="6422" width="9.140625" style="60" customWidth="1"/>
    <col min="6423" max="6423" width="11.42578125" style="60" customWidth="1"/>
    <col min="6424" max="6424" width="9.5703125" style="60" customWidth="1"/>
    <col min="6425" max="6651" width="0" style="60" hidden="1"/>
    <col min="6652" max="6654" width="7.5703125" style="60" customWidth="1"/>
    <col min="6655" max="6655" width="37.7109375" style="60" customWidth="1"/>
    <col min="6656" max="6656" width="13.140625" style="60" customWidth="1"/>
    <col min="6657" max="6657" width="6.7109375" style="60" customWidth="1"/>
    <col min="6658" max="6659" width="7.42578125" style="60" customWidth="1"/>
    <col min="6660" max="6660" width="9.28515625" style="60" customWidth="1"/>
    <col min="6661" max="6661" width="10.85546875" style="60" customWidth="1"/>
    <col min="6662" max="6662" width="9.7109375" style="60" customWidth="1"/>
    <col min="6663" max="6663" width="10.28515625" style="60" customWidth="1"/>
    <col min="6664" max="6666" width="8.140625" style="60" customWidth="1"/>
    <col min="6667" max="6667" width="10.5703125" style="60" customWidth="1"/>
    <col min="6668" max="6670" width="9.28515625" style="60" customWidth="1"/>
    <col min="6671" max="6676" width="8.140625" style="60" customWidth="1"/>
    <col min="6677" max="6677" width="6.85546875" style="60" customWidth="1"/>
    <col min="6678" max="6678" width="9.140625" style="60" customWidth="1"/>
    <col min="6679" max="6679" width="11.42578125" style="60" customWidth="1"/>
    <col min="6680" max="6680" width="9.5703125" style="60" customWidth="1"/>
    <col min="6681" max="6907" width="0" style="60" hidden="1"/>
    <col min="6908" max="6910" width="7.5703125" style="60" customWidth="1"/>
    <col min="6911" max="6911" width="37.7109375" style="60" customWidth="1"/>
    <col min="6912" max="6912" width="13.140625" style="60" customWidth="1"/>
    <col min="6913" max="6913" width="6.7109375" style="60" customWidth="1"/>
    <col min="6914" max="6915" width="7.42578125" style="60" customWidth="1"/>
    <col min="6916" max="6916" width="9.28515625" style="60" customWidth="1"/>
    <col min="6917" max="6917" width="10.85546875" style="60" customWidth="1"/>
    <col min="6918" max="6918" width="9.7109375" style="60" customWidth="1"/>
    <col min="6919" max="6919" width="10.28515625" style="60" customWidth="1"/>
    <col min="6920" max="6922" width="8.140625" style="60" customWidth="1"/>
    <col min="6923" max="6923" width="10.5703125" style="60" customWidth="1"/>
    <col min="6924" max="6926" width="9.28515625" style="60" customWidth="1"/>
    <col min="6927" max="6932" width="8.140625" style="60" customWidth="1"/>
    <col min="6933" max="6933" width="6.85546875" style="60" customWidth="1"/>
    <col min="6934" max="6934" width="9.140625" style="60" customWidth="1"/>
    <col min="6935" max="6935" width="11.42578125" style="60" customWidth="1"/>
    <col min="6936" max="6936" width="9.5703125" style="60" customWidth="1"/>
    <col min="6937" max="7163" width="0" style="60" hidden="1"/>
    <col min="7164" max="7166" width="7.5703125" style="60" customWidth="1"/>
    <col min="7167" max="7167" width="37.7109375" style="60" customWidth="1"/>
    <col min="7168" max="7168" width="13.140625" style="60" customWidth="1"/>
    <col min="7169" max="7169" width="6.7109375" style="60" customWidth="1"/>
    <col min="7170" max="7171" width="7.42578125" style="60" customWidth="1"/>
    <col min="7172" max="7172" width="9.28515625" style="60" customWidth="1"/>
    <col min="7173" max="7173" width="10.85546875" style="60" customWidth="1"/>
    <col min="7174" max="7174" width="9.7109375" style="60" customWidth="1"/>
    <col min="7175" max="7175" width="10.28515625" style="60" customWidth="1"/>
    <col min="7176" max="7178" width="8.140625" style="60" customWidth="1"/>
    <col min="7179" max="7179" width="10.5703125" style="60" customWidth="1"/>
    <col min="7180" max="7182" width="9.28515625" style="60" customWidth="1"/>
    <col min="7183" max="7188" width="8.140625" style="60" customWidth="1"/>
    <col min="7189" max="7189" width="6.85546875" style="60" customWidth="1"/>
    <col min="7190" max="7190" width="9.140625" style="60" customWidth="1"/>
    <col min="7191" max="7191" width="11.42578125" style="60" customWidth="1"/>
    <col min="7192" max="7192" width="9.5703125" style="60" customWidth="1"/>
    <col min="7193" max="7419" width="0" style="60" hidden="1"/>
    <col min="7420" max="7422" width="7.5703125" style="60" customWidth="1"/>
    <col min="7423" max="7423" width="37.7109375" style="60" customWidth="1"/>
    <col min="7424" max="7424" width="13.140625" style="60" customWidth="1"/>
    <col min="7425" max="7425" width="6.7109375" style="60" customWidth="1"/>
    <col min="7426" max="7427" width="7.42578125" style="60" customWidth="1"/>
    <col min="7428" max="7428" width="9.28515625" style="60" customWidth="1"/>
    <col min="7429" max="7429" width="10.85546875" style="60" customWidth="1"/>
    <col min="7430" max="7430" width="9.7109375" style="60" customWidth="1"/>
    <col min="7431" max="7431" width="10.28515625" style="60" customWidth="1"/>
    <col min="7432" max="7434" width="8.140625" style="60" customWidth="1"/>
    <col min="7435" max="7435" width="10.5703125" style="60" customWidth="1"/>
    <col min="7436" max="7438" width="9.28515625" style="60" customWidth="1"/>
    <col min="7439" max="7444" width="8.140625" style="60" customWidth="1"/>
    <col min="7445" max="7445" width="6.85546875" style="60" customWidth="1"/>
    <col min="7446" max="7446" width="9.140625" style="60" customWidth="1"/>
    <col min="7447" max="7447" width="11.42578125" style="60" customWidth="1"/>
    <col min="7448" max="7448" width="9.5703125" style="60" customWidth="1"/>
    <col min="7449" max="7675" width="0" style="60" hidden="1"/>
    <col min="7676" max="7678" width="7.5703125" style="60" customWidth="1"/>
    <col min="7679" max="7679" width="37.7109375" style="60" customWidth="1"/>
    <col min="7680" max="7680" width="13.140625" style="60" customWidth="1"/>
    <col min="7681" max="7681" width="6.7109375" style="60" customWidth="1"/>
    <col min="7682" max="7683" width="7.42578125" style="60" customWidth="1"/>
    <col min="7684" max="7684" width="9.28515625" style="60" customWidth="1"/>
    <col min="7685" max="7685" width="10.85546875" style="60" customWidth="1"/>
    <col min="7686" max="7686" width="9.7109375" style="60" customWidth="1"/>
    <col min="7687" max="7687" width="10.28515625" style="60" customWidth="1"/>
    <col min="7688" max="7690" width="8.140625" style="60" customWidth="1"/>
    <col min="7691" max="7691" width="10.5703125" style="60" customWidth="1"/>
    <col min="7692" max="7694" width="9.28515625" style="60" customWidth="1"/>
    <col min="7695" max="7700" width="8.140625" style="60" customWidth="1"/>
    <col min="7701" max="7701" width="6.85546875" style="60" customWidth="1"/>
    <col min="7702" max="7702" width="9.140625" style="60" customWidth="1"/>
    <col min="7703" max="7703" width="11.42578125" style="60" customWidth="1"/>
    <col min="7704" max="7704" width="9.5703125" style="60" customWidth="1"/>
    <col min="7705" max="7931" width="0" style="60" hidden="1"/>
    <col min="7932" max="7934" width="7.5703125" style="60" customWidth="1"/>
    <col min="7935" max="7935" width="37.7109375" style="60" customWidth="1"/>
    <col min="7936" max="7936" width="13.140625" style="60" customWidth="1"/>
    <col min="7937" max="7937" width="6.7109375" style="60" customWidth="1"/>
    <col min="7938" max="7939" width="7.42578125" style="60" customWidth="1"/>
    <col min="7940" max="7940" width="9.28515625" style="60" customWidth="1"/>
    <col min="7941" max="7941" width="10.85546875" style="60" customWidth="1"/>
    <col min="7942" max="7942" width="9.7109375" style="60" customWidth="1"/>
    <col min="7943" max="7943" width="10.28515625" style="60" customWidth="1"/>
    <col min="7944" max="7946" width="8.140625" style="60" customWidth="1"/>
    <col min="7947" max="7947" width="10.5703125" style="60" customWidth="1"/>
    <col min="7948" max="7950" width="9.28515625" style="60" customWidth="1"/>
    <col min="7951" max="7956" width="8.140625" style="60" customWidth="1"/>
    <col min="7957" max="7957" width="6.85546875" style="60" customWidth="1"/>
    <col min="7958" max="7958" width="9.140625" style="60" customWidth="1"/>
    <col min="7959" max="7959" width="11.42578125" style="60" customWidth="1"/>
    <col min="7960" max="7960" width="9.5703125" style="60" customWidth="1"/>
    <col min="7961" max="8187" width="0" style="60" hidden="1"/>
    <col min="8188" max="8190" width="7.5703125" style="60" customWidth="1"/>
    <col min="8191" max="8191" width="37.7109375" style="60" customWidth="1"/>
    <col min="8192" max="8192" width="13.140625" style="60" customWidth="1"/>
    <col min="8193" max="8193" width="6.7109375" style="60" customWidth="1"/>
    <col min="8194" max="8195" width="7.42578125" style="60" customWidth="1"/>
    <col min="8196" max="8196" width="9.28515625" style="60" customWidth="1"/>
    <col min="8197" max="8197" width="10.85546875" style="60" customWidth="1"/>
    <col min="8198" max="8198" width="9.7109375" style="60" customWidth="1"/>
    <col min="8199" max="8199" width="10.28515625" style="60" customWidth="1"/>
    <col min="8200" max="8202" width="8.140625" style="60" customWidth="1"/>
    <col min="8203" max="8203" width="10.5703125" style="60" customWidth="1"/>
    <col min="8204" max="8206" width="9.28515625" style="60" customWidth="1"/>
    <col min="8207" max="8212" width="8.140625" style="60" customWidth="1"/>
    <col min="8213" max="8213" width="6.85546875" style="60" customWidth="1"/>
    <col min="8214" max="8214" width="9.140625" style="60" customWidth="1"/>
    <col min="8215" max="8215" width="11.42578125" style="60" customWidth="1"/>
    <col min="8216" max="8216" width="9.5703125" style="60" customWidth="1"/>
    <col min="8217" max="8443" width="0" style="60" hidden="1"/>
    <col min="8444" max="8446" width="7.5703125" style="60" customWidth="1"/>
    <col min="8447" max="8447" width="37.7109375" style="60" customWidth="1"/>
    <col min="8448" max="8448" width="13.140625" style="60" customWidth="1"/>
    <col min="8449" max="8449" width="6.7109375" style="60" customWidth="1"/>
    <col min="8450" max="8451" width="7.42578125" style="60" customWidth="1"/>
    <col min="8452" max="8452" width="9.28515625" style="60" customWidth="1"/>
    <col min="8453" max="8453" width="10.85546875" style="60" customWidth="1"/>
    <col min="8454" max="8454" width="9.7109375" style="60" customWidth="1"/>
    <col min="8455" max="8455" width="10.28515625" style="60" customWidth="1"/>
    <col min="8456" max="8458" width="8.140625" style="60" customWidth="1"/>
    <col min="8459" max="8459" width="10.5703125" style="60" customWidth="1"/>
    <col min="8460" max="8462" width="9.28515625" style="60" customWidth="1"/>
    <col min="8463" max="8468" width="8.140625" style="60" customWidth="1"/>
    <col min="8469" max="8469" width="6.85546875" style="60" customWidth="1"/>
    <col min="8470" max="8470" width="9.140625" style="60" customWidth="1"/>
    <col min="8471" max="8471" width="11.42578125" style="60" customWidth="1"/>
    <col min="8472" max="8472" width="9.5703125" style="60" customWidth="1"/>
    <col min="8473" max="8699" width="0" style="60" hidden="1"/>
    <col min="8700" max="8702" width="7.5703125" style="60" customWidth="1"/>
    <col min="8703" max="8703" width="37.7109375" style="60" customWidth="1"/>
    <col min="8704" max="8704" width="13.140625" style="60" customWidth="1"/>
    <col min="8705" max="8705" width="6.7109375" style="60" customWidth="1"/>
    <col min="8706" max="8707" width="7.42578125" style="60" customWidth="1"/>
    <col min="8708" max="8708" width="9.28515625" style="60" customWidth="1"/>
    <col min="8709" max="8709" width="10.85546875" style="60" customWidth="1"/>
    <col min="8710" max="8710" width="9.7109375" style="60" customWidth="1"/>
    <col min="8711" max="8711" width="10.28515625" style="60" customWidth="1"/>
    <col min="8712" max="8714" width="8.140625" style="60" customWidth="1"/>
    <col min="8715" max="8715" width="10.5703125" style="60" customWidth="1"/>
    <col min="8716" max="8718" width="9.28515625" style="60" customWidth="1"/>
    <col min="8719" max="8724" width="8.140625" style="60" customWidth="1"/>
    <col min="8725" max="8725" width="6.85546875" style="60" customWidth="1"/>
    <col min="8726" max="8726" width="9.140625" style="60" customWidth="1"/>
    <col min="8727" max="8727" width="11.42578125" style="60" customWidth="1"/>
    <col min="8728" max="8728" width="9.5703125" style="60" customWidth="1"/>
    <col min="8729" max="8955" width="0" style="60" hidden="1"/>
    <col min="8956" max="8958" width="7.5703125" style="60" customWidth="1"/>
    <col min="8959" max="8959" width="37.7109375" style="60" customWidth="1"/>
    <col min="8960" max="8960" width="13.140625" style="60" customWidth="1"/>
    <col min="8961" max="8961" width="6.7109375" style="60" customWidth="1"/>
    <col min="8962" max="8963" width="7.42578125" style="60" customWidth="1"/>
    <col min="8964" max="8964" width="9.28515625" style="60" customWidth="1"/>
    <col min="8965" max="8965" width="10.85546875" style="60" customWidth="1"/>
    <col min="8966" max="8966" width="9.7109375" style="60" customWidth="1"/>
    <col min="8967" max="8967" width="10.28515625" style="60" customWidth="1"/>
    <col min="8968" max="8970" width="8.140625" style="60" customWidth="1"/>
    <col min="8971" max="8971" width="10.5703125" style="60" customWidth="1"/>
    <col min="8972" max="8974" width="9.28515625" style="60" customWidth="1"/>
    <col min="8975" max="8980" width="8.140625" style="60" customWidth="1"/>
    <col min="8981" max="8981" width="6.85546875" style="60" customWidth="1"/>
    <col min="8982" max="8982" width="9.140625" style="60" customWidth="1"/>
    <col min="8983" max="8983" width="11.42578125" style="60" customWidth="1"/>
    <col min="8984" max="8984" width="9.5703125" style="60" customWidth="1"/>
    <col min="8985" max="9211" width="0" style="60" hidden="1"/>
    <col min="9212" max="9214" width="7.5703125" style="60" customWidth="1"/>
    <col min="9215" max="9215" width="37.7109375" style="60" customWidth="1"/>
    <col min="9216" max="9216" width="13.140625" style="60" customWidth="1"/>
    <col min="9217" max="9217" width="6.7109375" style="60" customWidth="1"/>
    <col min="9218" max="9219" width="7.42578125" style="60" customWidth="1"/>
    <col min="9220" max="9220" width="9.28515625" style="60" customWidth="1"/>
    <col min="9221" max="9221" width="10.85546875" style="60" customWidth="1"/>
    <col min="9222" max="9222" width="9.7109375" style="60" customWidth="1"/>
    <col min="9223" max="9223" width="10.28515625" style="60" customWidth="1"/>
    <col min="9224" max="9226" width="8.140625" style="60" customWidth="1"/>
    <col min="9227" max="9227" width="10.5703125" style="60" customWidth="1"/>
    <col min="9228" max="9230" width="9.28515625" style="60" customWidth="1"/>
    <col min="9231" max="9236" width="8.140625" style="60" customWidth="1"/>
    <col min="9237" max="9237" width="6.85546875" style="60" customWidth="1"/>
    <col min="9238" max="9238" width="9.140625" style="60" customWidth="1"/>
    <col min="9239" max="9239" width="11.42578125" style="60" customWidth="1"/>
    <col min="9240" max="9240" width="9.5703125" style="60" customWidth="1"/>
    <col min="9241" max="9467" width="0" style="60" hidden="1"/>
    <col min="9468" max="9470" width="7.5703125" style="60" customWidth="1"/>
    <col min="9471" max="9471" width="37.7109375" style="60" customWidth="1"/>
    <col min="9472" max="9472" width="13.140625" style="60" customWidth="1"/>
    <col min="9473" max="9473" width="6.7109375" style="60" customWidth="1"/>
    <col min="9474" max="9475" width="7.42578125" style="60" customWidth="1"/>
    <col min="9476" max="9476" width="9.28515625" style="60" customWidth="1"/>
    <col min="9477" max="9477" width="10.85546875" style="60" customWidth="1"/>
    <col min="9478" max="9478" width="9.7109375" style="60" customWidth="1"/>
    <col min="9479" max="9479" width="10.28515625" style="60" customWidth="1"/>
    <col min="9480" max="9482" width="8.140625" style="60" customWidth="1"/>
    <col min="9483" max="9483" width="10.5703125" style="60" customWidth="1"/>
    <col min="9484" max="9486" width="9.28515625" style="60" customWidth="1"/>
    <col min="9487" max="9492" width="8.140625" style="60" customWidth="1"/>
    <col min="9493" max="9493" width="6.85546875" style="60" customWidth="1"/>
    <col min="9494" max="9494" width="9.140625" style="60" customWidth="1"/>
    <col min="9495" max="9495" width="11.42578125" style="60" customWidth="1"/>
    <col min="9496" max="9496" width="9.5703125" style="60" customWidth="1"/>
    <col min="9497" max="9723" width="0" style="60" hidden="1"/>
    <col min="9724" max="9726" width="7.5703125" style="60" customWidth="1"/>
    <col min="9727" max="9727" width="37.7109375" style="60" customWidth="1"/>
    <col min="9728" max="9728" width="13.140625" style="60" customWidth="1"/>
    <col min="9729" max="9729" width="6.7109375" style="60" customWidth="1"/>
    <col min="9730" max="9731" width="7.42578125" style="60" customWidth="1"/>
    <col min="9732" max="9732" width="9.28515625" style="60" customWidth="1"/>
    <col min="9733" max="9733" width="10.85546875" style="60" customWidth="1"/>
    <col min="9734" max="9734" width="9.7109375" style="60" customWidth="1"/>
    <col min="9735" max="9735" width="10.28515625" style="60" customWidth="1"/>
    <col min="9736" max="9738" width="8.140625" style="60" customWidth="1"/>
    <col min="9739" max="9739" width="10.5703125" style="60" customWidth="1"/>
    <col min="9740" max="9742" width="9.28515625" style="60" customWidth="1"/>
    <col min="9743" max="9748" width="8.140625" style="60" customWidth="1"/>
    <col min="9749" max="9749" width="6.85546875" style="60" customWidth="1"/>
    <col min="9750" max="9750" width="9.140625" style="60" customWidth="1"/>
    <col min="9751" max="9751" width="11.42578125" style="60" customWidth="1"/>
    <col min="9752" max="9752" width="9.5703125" style="60" customWidth="1"/>
    <col min="9753" max="9979" width="0" style="60" hidden="1"/>
    <col min="9980" max="9982" width="7.5703125" style="60" customWidth="1"/>
    <col min="9983" max="9983" width="37.7109375" style="60" customWidth="1"/>
    <col min="9984" max="9984" width="13.140625" style="60" customWidth="1"/>
    <col min="9985" max="9985" width="6.7109375" style="60" customWidth="1"/>
    <col min="9986" max="9987" width="7.42578125" style="60" customWidth="1"/>
    <col min="9988" max="9988" width="9.28515625" style="60" customWidth="1"/>
    <col min="9989" max="9989" width="10.85546875" style="60" customWidth="1"/>
    <col min="9990" max="9990" width="9.7109375" style="60" customWidth="1"/>
    <col min="9991" max="9991" width="10.28515625" style="60" customWidth="1"/>
    <col min="9992" max="9994" width="8.140625" style="60" customWidth="1"/>
    <col min="9995" max="9995" width="10.5703125" style="60" customWidth="1"/>
    <col min="9996" max="9998" width="9.28515625" style="60" customWidth="1"/>
    <col min="9999" max="10004" width="8.140625" style="60" customWidth="1"/>
    <col min="10005" max="10005" width="6.85546875" style="60" customWidth="1"/>
    <col min="10006" max="10006" width="9.140625" style="60" customWidth="1"/>
    <col min="10007" max="10007" width="11.42578125" style="60" customWidth="1"/>
    <col min="10008" max="10008" width="9.5703125" style="60" customWidth="1"/>
    <col min="10009" max="10235" width="0" style="60" hidden="1"/>
    <col min="10236" max="10238" width="7.5703125" style="60" customWidth="1"/>
    <col min="10239" max="10239" width="37.7109375" style="60" customWidth="1"/>
    <col min="10240" max="10240" width="13.140625" style="60" customWidth="1"/>
    <col min="10241" max="10241" width="6.7109375" style="60" customWidth="1"/>
    <col min="10242" max="10243" width="7.42578125" style="60" customWidth="1"/>
    <col min="10244" max="10244" width="9.28515625" style="60" customWidth="1"/>
    <col min="10245" max="10245" width="10.85546875" style="60" customWidth="1"/>
    <col min="10246" max="10246" width="9.7109375" style="60" customWidth="1"/>
    <col min="10247" max="10247" width="10.28515625" style="60" customWidth="1"/>
    <col min="10248" max="10250" width="8.140625" style="60" customWidth="1"/>
    <col min="10251" max="10251" width="10.5703125" style="60" customWidth="1"/>
    <col min="10252" max="10254" width="9.28515625" style="60" customWidth="1"/>
    <col min="10255" max="10260" width="8.140625" style="60" customWidth="1"/>
    <col min="10261" max="10261" width="6.85546875" style="60" customWidth="1"/>
    <col min="10262" max="10262" width="9.140625" style="60" customWidth="1"/>
    <col min="10263" max="10263" width="11.42578125" style="60" customWidth="1"/>
    <col min="10264" max="10264" width="9.5703125" style="60" customWidth="1"/>
    <col min="10265" max="10491" width="0" style="60" hidden="1"/>
    <col min="10492" max="10494" width="7.5703125" style="60" customWidth="1"/>
    <col min="10495" max="10495" width="37.7109375" style="60" customWidth="1"/>
    <col min="10496" max="10496" width="13.140625" style="60" customWidth="1"/>
    <col min="10497" max="10497" width="6.7109375" style="60" customWidth="1"/>
    <col min="10498" max="10499" width="7.42578125" style="60" customWidth="1"/>
    <col min="10500" max="10500" width="9.28515625" style="60" customWidth="1"/>
    <col min="10501" max="10501" width="10.85546875" style="60" customWidth="1"/>
    <col min="10502" max="10502" width="9.7109375" style="60" customWidth="1"/>
    <col min="10503" max="10503" width="10.28515625" style="60" customWidth="1"/>
    <col min="10504" max="10506" width="8.140625" style="60" customWidth="1"/>
    <col min="10507" max="10507" width="10.5703125" style="60" customWidth="1"/>
    <col min="10508" max="10510" width="9.28515625" style="60" customWidth="1"/>
    <col min="10511" max="10516" width="8.140625" style="60" customWidth="1"/>
    <col min="10517" max="10517" width="6.85546875" style="60" customWidth="1"/>
    <col min="10518" max="10518" width="9.140625" style="60" customWidth="1"/>
    <col min="10519" max="10519" width="11.42578125" style="60" customWidth="1"/>
    <col min="10520" max="10520" width="9.5703125" style="60" customWidth="1"/>
    <col min="10521" max="10747" width="0" style="60" hidden="1"/>
    <col min="10748" max="10750" width="7.5703125" style="60" customWidth="1"/>
    <col min="10751" max="10751" width="37.7109375" style="60" customWidth="1"/>
    <col min="10752" max="10752" width="13.140625" style="60" customWidth="1"/>
    <col min="10753" max="10753" width="6.7109375" style="60" customWidth="1"/>
    <col min="10754" max="10755" width="7.42578125" style="60" customWidth="1"/>
    <col min="10756" max="10756" width="9.28515625" style="60" customWidth="1"/>
    <col min="10757" max="10757" width="10.85546875" style="60" customWidth="1"/>
    <col min="10758" max="10758" width="9.7109375" style="60" customWidth="1"/>
    <col min="10759" max="10759" width="10.28515625" style="60" customWidth="1"/>
    <col min="10760" max="10762" width="8.140625" style="60" customWidth="1"/>
    <col min="10763" max="10763" width="10.5703125" style="60" customWidth="1"/>
    <col min="10764" max="10766" width="9.28515625" style="60" customWidth="1"/>
    <col min="10767" max="10772" width="8.140625" style="60" customWidth="1"/>
    <col min="10773" max="10773" width="6.85546875" style="60" customWidth="1"/>
    <col min="10774" max="10774" width="9.140625" style="60" customWidth="1"/>
    <col min="10775" max="10775" width="11.42578125" style="60" customWidth="1"/>
    <col min="10776" max="10776" width="9.5703125" style="60" customWidth="1"/>
    <col min="10777" max="11003" width="0" style="60" hidden="1"/>
    <col min="11004" max="11006" width="7.5703125" style="60" customWidth="1"/>
    <col min="11007" max="11007" width="37.7109375" style="60" customWidth="1"/>
    <col min="11008" max="11008" width="13.140625" style="60" customWidth="1"/>
    <col min="11009" max="11009" width="6.7109375" style="60" customWidth="1"/>
    <col min="11010" max="11011" width="7.42578125" style="60" customWidth="1"/>
    <col min="11012" max="11012" width="9.28515625" style="60" customWidth="1"/>
    <col min="11013" max="11013" width="10.85546875" style="60" customWidth="1"/>
    <col min="11014" max="11014" width="9.7109375" style="60" customWidth="1"/>
    <col min="11015" max="11015" width="10.28515625" style="60" customWidth="1"/>
    <col min="11016" max="11018" width="8.140625" style="60" customWidth="1"/>
    <col min="11019" max="11019" width="10.5703125" style="60" customWidth="1"/>
    <col min="11020" max="11022" width="9.28515625" style="60" customWidth="1"/>
    <col min="11023" max="11028" width="8.140625" style="60" customWidth="1"/>
    <col min="11029" max="11029" width="6.85546875" style="60" customWidth="1"/>
    <col min="11030" max="11030" width="9.140625" style="60" customWidth="1"/>
    <col min="11031" max="11031" width="11.42578125" style="60" customWidth="1"/>
    <col min="11032" max="11032" width="9.5703125" style="60" customWidth="1"/>
    <col min="11033" max="11259" width="0" style="60" hidden="1"/>
    <col min="11260" max="11262" width="7.5703125" style="60" customWidth="1"/>
    <col min="11263" max="11263" width="37.7109375" style="60" customWidth="1"/>
    <col min="11264" max="11264" width="13.140625" style="60" customWidth="1"/>
    <col min="11265" max="11265" width="6.7109375" style="60" customWidth="1"/>
    <col min="11266" max="11267" width="7.42578125" style="60" customWidth="1"/>
    <col min="11268" max="11268" width="9.28515625" style="60" customWidth="1"/>
    <col min="11269" max="11269" width="10.85546875" style="60" customWidth="1"/>
    <col min="11270" max="11270" width="9.7109375" style="60" customWidth="1"/>
    <col min="11271" max="11271" width="10.28515625" style="60" customWidth="1"/>
    <col min="11272" max="11274" width="8.140625" style="60" customWidth="1"/>
    <col min="11275" max="11275" width="10.5703125" style="60" customWidth="1"/>
    <col min="11276" max="11278" width="9.28515625" style="60" customWidth="1"/>
    <col min="11279" max="11284" width="8.140625" style="60" customWidth="1"/>
    <col min="11285" max="11285" width="6.85546875" style="60" customWidth="1"/>
    <col min="11286" max="11286" width="9.140625" style="60" customWidth="1"/>
    <col min="11287" max="11287" width="11.42578125" style="60" customWidth="1"/>
    <col min="11288" max="11288" width="9.5703125" style="60" customWidth="1"/>
    <col min="11289" max="11515" width="0" style="60" hidden="1"/>
    <col min="11516" max="11518" width="7.5703125" style="60" customWidth="1"/>
    <col min="11519" max="11519" width="37.7109375" style="60" customWidth="1"/>
    <col min="11520" max="11520" width="13.140625" style="60" customWidth="1"/>
    <col min="11521" max="11521" width="6.7109375" style="60" customWidth="1"/>
    <col min="11522" max="11523" width="7.42578125" style="60" customWidth="1"/>
    <col min="11524" max="11524" width="9.28515625" style="60" customWidth="1"/>
    <col min="11525" max="11525" width="10.85546875" style="60" customWidth="1"/>
    <col min="11526" max="11526" width="9.7109375" style="60" customWidth="1"/>
    <col min="11527" max="11527" width="10.28515625" style="60" customWidth="1"/>
    <col min="11528" max="11530" width="8.140625" style="60" customWidth="1"/>
    <col min="11531" max="11531" width="10.5703125" style="60" customWidth="1"/>
    <col min="11532" max="11534" width="9.28515625" style="60" customWidth="1"/>
    <col min="11535" max="11540" width="8.140625" style="60" customWidth="1"/>
    <col min="11541" max="11541" width="6.85546875" style="60" customWidth="1"/>
    <col min="11542" max="11542" width="9.140625" style="60" customWidth="1"/>
    <col min="11543" max="11543" width="11.42578125" style="60" customWidth="1"/>
    <col min="11544" max="11544" width="9.5703125" style="60" customWidth="1"/>
    <col min="11545" max="11771" width="0" style="60" hidden="1"/>
    <col min="11772" max="11774" width="7.5703125" style="60" customWidth="1"/>
    <col min="11775" max="11775" width="37.7109375" style="60" customWidth="1"/>
    <col min="11776" max="11776" width="13.140625" style="60" customWidth="1"/>
    <col min="11777" max="11777" width="6.7109375" style="60" customWidth="1"/>
    <col min="11778" max="11779" width="7.42578125" style="60" customWidth="1"/>
    <col min="11780" max="11780" width="9.28515625" style="60" customWidth="1"/>
    <col min="11781" max="11781" width="10.85546875" style="60" customWidth="1"/>
    <col min="11782" max="11782" width="9.7109375" style="60" customWidth="1"/>
    <col min="11783" max="11783" width="10.28515625" style="60" customWidth="1"/>
    <col min="11784" max="11786" width="8.140625" style="60" customWidth="1"/>
    <col min="11787" max="11787" width="10.5703125" style="60" customWidth="1"/>
    <col min="11788" max="11790" width="9.28515625" style="60" customWidth="1"/>
    <col min="11791" max="11796" width="8.140625" style="60" customWidth="1"/>
    <col min="11797" max="11797" width="6.85546875" style="60" customWidth="1"/>
    <col min="11798" max="11798" width="9.140625" style="60" customWidth="1"/>
    <col min="11799" max="11799" width="11.42578125" style="60" customWidth="1"/>
    <col min="11800" max="11800" width="9.5703125" style="60" customWidth="1"/>
    <col min="11801" max="12027" width="0" style="60" hidden="1"/>
    <col min="12028" max="12030" width="7.5703125" style="60" customWidth="1"/>
    <col min="12031" max="12031" width="37.7109375" style="60" customWidth="1"/>
    <col min="12032" max="12032" width="13.140625" style="60" customWidth="1"/>
    <col min="12033" max="12033" width="6.7109375" style="60" customWidth="1"/>
    <col min="12034" max="12035" width="7.42578125" style="60" customWidth="1"/>
    <col min="12036" max="12036" width="9.28515625" style="60" customWidth="1"/>
    <col min="12037" max="12037" width="10.85546875" style="60" customWidth="1"/>
    <col min="12038" max="12038" width="9.7109375" style="60" customWidth="1"/>
    <col min="12039" max="12039" width="10.28515625" style="60" customWidth="1"/>
    <col min="12040" max="12042" width="8.140625" style="60" customWidth="1"/>
    <col min="12043" max="12043" width="10.5703125" style="60" customWidth="1"/>
    <col min="12044" max="12046" width="9.28515625" style="60" customWidth="1"/>
    <col min="12047" max="12052" width="8.140625" style="60" customWidth="1"/>
    <col min="12053" max="12053" width="6.85546875" style="60" customWidth="1"/>
    <col min="12054" max="12054" width="9.140625" style="60" customWidth="1"/>
    <col min="12055" max="12055" width="11.42578125" style="60" customWidth="1"/>
    <col min="12056" max="12056" width="9.5703125" style="60" customWidth="1"/>
    <col min="12057" max="12283" width="0" style="60" hidden="1"/>
    <col min="12284" max="12286" width="7.5703125" style="60" customWidth="1"/>
    <col min="12287" max="12287" width="37.7109375" style="60" customWidth="1"/>
    <col min="12288" max="12288" width="13.140625" style="60" customWidth="1"/>
    <col min="12289" max="12289" width="6.7109375" style="60" customWidth="1"/>
    <col min="12290" max="12291" width="7.42578125" style="60" customWidth="1"/>
    <col min="12292" max="12292" width="9.28515625" style="60" customWidth="1"/>
    <col min="12293" max="12293" width="10.85546875" style="60" customWidth="1"/>
    <col min="12294" max="12294" width="9.7109375" style="60" customWidth="1"/>
    <col min="12295" max="12295" width="10.28515625" style="60" customWidth="1"/>
    <col min="12296" max="12298" width="8.140625" style="60" customWidth="1"/>
    <col min="12299" max="12299" width="10.5703125" style="60" customWidth="1"/>
    <col min="12300" max="12302" width="9.28515625" style="60" customWidth="1"/>
    <col min="12303" max="12308" width="8.140625" style="60" customWidth="1"/>
    <col min="12309" max="12309" width="6.85546875" style="60" customWidth="1"/>
    <col min="12310" max="12310" width="9.140625" style="60" customWidth="1"/>
    <col min="12311" max="12311" width="11.42578125" style="60" customWidth="1"/>
    <col min="12312" max="12312" width="9.5703125" style="60" customWidth="1"/>
    <col min="12313" max="12539" width="0" style="60" hidden="1"/>
    <col min="12540" max="12542" width="7.5703125" style="60" customWidth="1"/>
    <col min="12543" max="12543" width="37.7109375" style="60" customWidth="1"/>
    <col min="12544" max="12544" width="13.140625" style="60" customWidth="1"/>
    <col min="12545" max="12545" width="6.7109375" style="60" customWidth="1"/>
    <col min="12546" max="12547" width="7.42578125" style="60" customWidth="1"/>
    <col min="12548" max="12548" width="9.28515625" style="60" customWidth="1"/>
    <col min="12549" max="12549" width="10.85546875" style="60" customWidth="1"/>
    <col min="12550" max="12550" width="9.7109375" style="60" customWidth="1"/>
    <col min="12551" max="12551" width="10.28515625" style="60" customWidth="1"/>
    <col min="12552" max="12554" width="8.140625" style="60" customWidth="1"/>
    <col min="12555" max="12555" width="10.5703125" style="60" customWidth="1"/>
    <col min="12556" max="12558" width="9.28515625" style="60" customWidth="1"/>
    <col min="12559" max="12564" width="8.140625" style="60" customWidth="1"/>
    <col min="12565" max="12565" width="6.85546875" style="60" customWidth="1"/>
    <col min="12566" max="12566" width="9.140625" style="60" customWidth="1"/>
    <col min="12567" max="12567" width="11.42578125" style="60" customWidth="1"/>
    <col min="12568" max="12568" width="9.5703125" style="60" customWidth="1"/>
    <col min="12569" max="12795" width="0" style="60" hidden="1"/>
    <col min="12796" max="12798" width="7.5703125" style="60" customWidth="1"/>
    <col min="12799" max="12799" width="37.7109375" style="60" customWidth="1"/>
    <col min="12800" max="12800" width="13.140625" style="60" customWidth="1"/>
    <col min="12801" max="12801" width="6.7109375" style="60" customWidth="1"/>
    <col min="12802" max="12803" width="7.42578125" style="60" customWidth="1"/>
    <col min="12804" max="12804" width="9.28515625" style="60" customWidth="1"/>
    <col min="12805" max="12805" width="10.85546875" style="60" customWidth="1"/>
    <col min="12806" max="12806" width="9.7109375" style="60" customWidth="1"/>
    <col min="12807" max="12807" width="10.28515625" style="60" customWidth="1"/>
    <col min="12808" max="12810" width="8.140625" style="60" customWidth="1"/>
    <col min="12811" max="12811" width="10.5703125" style="60" customWidth="1"/>
    <col min="12812" max="12814" width="9.28515625" style="60" customWidth="1"/>
    <col min="12815" max="12820" width="8.140625" style="60" customWidth="1"/>
    <col min="12821" max="12821" width="6.85546875" style="60" customWidth="1"/>
    <col min="12822" max="12822" width="9.140625" style="60" customWidth="1"/>
    <col min="12823" max="12823" width="11.42578125" style="60" customWidth="1"/>
    <col min="12824" max="12824" width="9.5703125" style="60" customWidth="1"/>
    <col min="12825" max="13051" width="0" style="60" hidden="1"/>
    <col min="13052" max="13054" width="7.5703125" style="60" customWidth="1"/>
    <col min="13055" max="13055" width="37.7109375" style="60" customWidth="1"/>
    <col min="13056" max="13056" width="13.140625" style="60" customWidth="1"/>
    <col min="13057" max="13057" width="6.7109375" style="60" customWidth="1"/>
    <col min="13058" max="13059" width="7.42578125" style="60" customWidth="1"/>
    <col min="13060" max="13060" width="9.28515625" style="60" customWidth="1"/>
    <col min="13061" max="13061" width="10.85546875" style="60" customWidth="1"/>
    <col min="13062" max="13062" width="9.7109375" style="60" customWidth="1"/>
    <col min="13063" max="13063" width="10.28515625" style="60" customWidth="1"/>
    <col min="13064" max="13066" width="8.140625" style="60" customWidth="1"/>
    <col min="13067" max="13067" width="10.5703125" style="60" customWidth="1"/>
    <col min="13068" max="13070" width="9.28515625" style="60" customWidth="1"/>
    <col min="13071" max="13076" width="8.140625" style="60" customWidth="1"/>
    <col min="13077" max="13077" width="6.85546875" style="60" customWidth="1"/>
    <col min="13078" max="13078" width="9.140625" style="60" customWidth="1"/>
    <col min="13079" max="13079" width="11.42578125" style="60" customWidth="1"/>
    <col min="13080" max="13080" width="9.5703125" style="60" customWidth="1"/>
    <col min="13081" max="13307" width="0" style="60" hidden="1"/>
    <col min="13308" max="13310" width="7.5703125" style="60" customWidth="1"/>
    <col min="13311" max="13311" width="37.7109375" style="60" customWidth="1"/>
    <col min="13312" max="13312" width="13.140625" style="60" customWidth="1"/>
    <col min="13313" max="13313" width="6.7109375" style="60" customWidth="1"/>
    <col min="13314" max="13315" width="7.42578125" style="60" customWidth="1"/>
    <col min="13316" max="13316" width="9.28515625" style="60" customWidth="1"/>
    <col min="13317" max="13317" width="10.85546875" style="60" customWidth="1"/>
    <col min="13318" max="13318" width="9.7109375" style="60" customWidth="1"/>
    <col min="13319" max="13319" width="10.28515625" style="60" customWidth="1"/>
    <col min="13320" max="13322" width="8.140625" style="60" customWidth="1"/>
    <col min="13323" max="13323" width="10.5703125" style="60" customWidth="1"/>
    <col min="13324" max="13326" width="9.28515625" style="60" customWidth="1"/>
    <col min="13327" max="13332" width="8.140625" style="60" customWidth="1"/>
    <col min="13333" max="13333" width="6.85546875" style="60" customWidth="1"/>
    <col min="13334" max="13334" width="9.140625" style="60" customWidth="1"/>
    <col min="13335" max="13335" width="11.42578125" style="60" customWidth="1"/>
    <col min="13336" max="13336" width="9.5703125" style="60" customWidth="1"/>
    <col min="13337" max="13563" width="0" style="60" hidden="1"/>
    <col min="13564" max="13566" width="7.5703125" style="60" customWidth="1"/>
    <col min="13567" max="13567" width="37.7109375" style="60" customWidth="1"/>
    <col min="13568" max="13568" width="13.140625" style="60" customWidth="1"/>
    <col min="13569" max="13569" width="6.7109375" style="60" customWidth="1"/>
    <col min="13570" max="13571" width="7.42578125" style="60" customWidth="1"/>
    <col min="13572" max="13572" width="9.28515625" style="60" customWidth="1"/>
    <col min="13573" max="13573" width="10.85546875" style="60" customWidth="1"/>
    <col min="13574" max="13574" width="9.7109375" style="60" customWidth="1"/>
    <col min="13575" max="13575" width="10.28515625" style="60" customWidth="1"/>
    <col min="13576" max="13578" width="8.140625" style="60" customWidth="1"/>
    <col min="13579" max="13579" width="10.5703125" style="60" customWidth="1"/>
    <col min="13580" max="13582" width="9.28515625" style="60" customWidth="1"/>
    <col min="13583" max="13588" width="8.140625" style="60" customWidth="1"/>
    <col min="13589" max="13589" width="6.85546875" style="60" customWidth="1"/>
    <col min="13590" max="13590" width="9.140625" style="60" customWidth="1"/>
    <col min="13591" max="13591" width="11.42578125" style="60" customWidth="1"/>
    <col min="13592" max="13592" width="9.5703125" style="60" customWidth="1"/>
    <col min="13593" max="13819" width="0" style="60" hidden="1"/>
    <col min="13820" max="13822" width="7.5703125" style="60" customWidth="1"/>
    <col min="13823" max="13823" width="37.7109375" style="60" customWidth="1"/>
    <col min="13824" max="13824" width="13.140625" style="60" customWidth="1"/>
    <col min="13825" max="13825" width="6.7109375" style="60" customWidth="1"/>
    <col min="13826" max="13827" width="7.42578125" style="60" customWidth="1"/>
    <col min="13828" max="13828" width="9.28515625" style="60" customWidth="1"/>
    <col min="13829" max="13829" width="10.85546875" style="60" customWidth="1"/>
    <col min="13830" max="13830" width="9.7109375" style="60" customWidth="1"/>
    <col min="13831" max="13831" width="10.28515625" style="60" customWidth="1"/>
    <col min="13832" max="13834" width="8.140625" style="60" customWidth="1"/>
    <col min="13835" max="13835" width="10.5703125" style="60" customWidth="1"/>
    <col min="13836" max="13838" width="9.28515625" style="60" customWidth="1"/>
    <col min="13839" max="13844" width="8.140625" style="60" customWidth="1"/>
    <col min="13845" max="13845" width="6.85546875" style="60" customWidth="1"/>
    <col min="13846" max="13846" width="9.140625" style="60" customWidth="1"/>
    <col min="13847" max="13847" width="11.42578125" style="60" customWidth="1"/>
    <col min="13848" max="13848" width="9.5703125" style="60" customWidth="1"/>
    <col min="13849" max="14075" width="0" style="60" hidden="1"/>
    <col min="14076" max="14078" width="7.5703125" style="60" customWidth="1"/>
    <col min="14079" max="14079" width="37.7109375" style="60" customWidth="1"/>
    <col min="14080" max="14080" width="13.140625" style="60" customWidth="1"/>
    <col min="14081" max="14081" width="6.7109375" style="60" customWidth="1"/>
    <col min="14082" max="14083" width="7.42578125" style="60" customWidth="1"/>
    <col min="14084" max="14084" width="9.28515625" style="60" customWidth="1"/>
    <col min="14085" max="14085" width="10.85546875" style="60" customWidth="1"/>
    <col min="14086" max="14086" width="9.7109375" style="60" customWidth="1"/>
    <col min="14087" max="14087" width="10.28515625" style="60" customWidth="1"/>
    <col min="14088" max="14090" width="8.140625" style="60" customWidth="1"/>
    <col min="14091" max="14091" width="10.5703125" style="60" customWidth="1"/>
    <col min="14092" max="14094" width="9.28515625" style="60" customWidth="1"/>
    <col min="14095" max="14100" width="8.140625" style="60" customWidth="1"/>
    <col min="14101" max="14101" width="6.85546875" style="60" customWidth="1"/>
    <col min="14102" max="14102" width="9.140625" style="60" customWidth="1"/>
    <col min="14103" max="14103" width="11.42578125" style="60" customWidth="1"/>
    <col min="14104" max="14104" width="9.5703125" style="60" customWidth="1"/>
    <col min="14105" max="14331" width="0" style="60" hidden="1"/>
    <col min="14332" max="14334" width="7.5703125" style="60" customWidth="1"/>
    <col min="14335" max="14335" width="37.7109375" style="60" customWidth="1"/>
    <col min="14336" max="14336" width="13.140625" style="60" customWidth="1"/>
    <col min="14337" max="14337" width="6.7109375" style="60" customWidth="1"/>
    <col min="14338" max="14339" width="7.42578125" style="60" customWidth="1"/>
    <col min="14340" max="14340" width="9.28515625" style="60" customWidth="1"/>
    <col min="14341" max="14341" width="10.85546875" style="60" customWidth="1"/>
    <col min="14342" max="14342" width="9.7109375" style="60" customWidth="1"/>
    <col min="14343" max="14343" width="10.28515625" style="60" customWidth="1"/>
    <col min="14344" max="14346" width="8.140625" style="60" customWidth="1"/>
    <col min="14347" max="14347" width="10.5703125" style="60" customWidth="1"/>
    <col min="14348" max="14350" width="9.28515625" style="60" customWidth="1"/>
    <col min="14351" max="14356" width="8.140625" style="60" customWidth="1"/>
    <col min="14357" max="14357" width="6.85546875" style="60" customWidth="1"/>
    <col min="14358" max="14358" width="9.140625" style="60" customWidth="1"/>
    <col min="14359" max="14359" width="11.42578125" style="60" customWidth="1"/>
    <col min="14360" max="14360" width="9.5703125" style="60" customWidth="1"/>
    <col min="14361" max="14587" width="0" style="60" hidden="1"/>
    <col min="14588" max="14590" width="7.5703125" style="60" customWidth="1"/>
    <col min="14591" max="14591" width="37.7109375" style="60" customWidth="1"/>
    <col min="14592" max="14592" width="13.140625" style="60" customWidth="1"/>
    <col min="14593" max="14593" width="6.7109375" style="60" customWidth="1"/>
    <col min="14594" max="14595" width="7.42578125" style="60" customWidth="1"/>
    <col min="14596" max="14596" width="9.28515625" style="60" customWidth="1"/>
    <col min="14597" max="14597" width="10.85546875" style="60" customWidth="1"/>
    <col min="14598" max="14598" width="9.7109375" style="60" customWidth="1"/>
    <col min="14599" max="14599" width="10.28515625" style="60" customWidth="1"/>
    <col min="14600" max="14602" width="8.140625" style="60" customWidth="1"/>
    <col min="14603" max="14603" width="10.5703125" style="60" customWidth="1"/>
    <col min="14604" max="14606" width="9.28515625" style="60" customWidth="1"/>
    <col min="14607" max="14612" width="8.140625" style="60" customWidth="1"/>
    <col min="14613" max="14613" width="6.85546875" style="60" customWidth="1"/>
    <col min="14614" max="14614" width="9.140625" style="60" customWidth="1"/>
    <col min="14615" max="14615" width="11.42578125" style="60" customWidth="1"/>
    <col min="14616" max="14616" width="9.5703125" style="60" customWidth="1"/>
    <col min="14617" max="14843" width="0" style="60" hidden="1"/>
    <col min="14844" max="14846" width="7.5703125" style="60" customWidth="1"/>
    <col min="14847" max="14847" width="37.7109375" style="60" customWidth="1"/>
    <col min="14848" max="14848" width="13.140625" style="60" customWidth="1"/>
    <col min="14849" max="14849" width="6.7109375" style="60" customWidth="1"/>
    <col min="14850" max="14851" width="7.42578125" style="60" customWidth="1"/>
    <col min="14852" max="14852" width="9.28515625" style="60" customWidth="1"/>
    <col min="14853" max="14853" width="10.85546875" style="60" customWidth="1"/>
    <col min="14854" max="14854" width="9.7109375" style="60" customWidth="1"/>
    <col min="14855" max="14855" width="10.28515625" style="60" customWidth="1"/>
    <col min="14856" max="14858" width="8.140625" style="60" customWidth="1"/>
    <col min="14859" max="14859" width="10.5703125" style="60" customWidth="1"/>
    <col min="14860" max="14862" width="9.28515625" style="60" customWidth="1"/>
    <col min="14863" max="14868" width="8.140625" style="60" customWidth="1"/>
    <col min="14869" max="14869" width="6.85546875" style="60" customWidth="1"/>
    <col min="14870" max="14870" width="9.140625" style="60" customWidth="1"/>
    <col min="14871" max="14871" width="11.42578125" style="60" customWidth="1"/>
    <col min="14872" max="14872" width="9.5703125" style="60" customWidth="1"/>
    <col min="14873" max="15099" width="0" style="60" hidden="1"/>
    <col min="15100" max="15102" width="7.5703125" style="60" customWidth="1"/>
    <col min="15103" max="15103" width="37.7109375" style="60" customWidth="1"/>
    <col min="15104" max="15104" width="13.140625" style="60" customWidth="1"/>
    <col min="15105" max="15105" width="6.7109375" style="60" customWidth="1"/>
    <col min="15106" max="15107" width="7.42578125" style="60" customWidth="1"/>
    <col min="15108" max="15108" width="9.28515625" style="60" customWidth="1"/>
    <col min="15109" max="15109" width="10.85546875" style="60" customWidth="1"/>
    <col min="15110" max="15110" width="9.7109375" style="60" customWidth="1"/>
    <col min="15111" max="15111" width="10.28515625" style="60" customWidth="1"/>
    <col min="15112" max="15114" width="8.140625" style="60" customWidth="1"/>
    <col min="15115" max="15115" width="10.5703125" style="60" customWidth="1"/>
    <col min="15116" max="15118" width="9.28515625" style="60" customWidth="1"/>
    <col min="15119" max="15124" width="8.140625" style="60" customWidth="1"/>
    <col min="15125" max="15125" width="6.85546875" style="60" customWidth="1"/>
    <col min="15126" max="15126" width="9.140625" style="60" customWidth="1"/>
    <col min="15127" max="15127" width="11.42578125" style="60" customWidth="1"/>
    <col min="15128" max="15128" width="9.5703125" style="60" customWidth="1"/>
    <col min="15129" max="15355" width="0" style="60" hidden="1"/>
    <col min="15356" max="15358" width="7.5703125" style="60" customWidth="1"/>
    <col min="15359" max="15359" width="37.7109375" style="60" customWidth="1"/>
    <col min="15360" max="15360" width="13.140625" style="60" customWidth="1"/>
    <col min="15361" max="15361" width="6.7109375" style="60" customWidth="1"/>
    <col min="15362" max="15363" width="7.42578125" style="60" customWidth="1"/>
    <col min="15364" max="15364" width="9.28515625" style="60" customWidth="1"/>
    <col min="15365" max="15365" width="10.85546875" style="60" customWidth="1"/>
    <col min="15366" max="15366" width="9.7109375" style="60" customWidth="1"/>
    <col min="15367" max="15367" width="10.28515625" style="60" customWidth="1"/>
    <col min="15368" max="15370" width="8.140625" style="60" customWidth="1"/>
    <col min="15371" max="15371" width="10.5703125" style="60" customWidth="1"/>
    <col min="15372" max="15374" width="9.28515625" style="60" customWidth="1"/>
    <col min="15375" max="15380" width="8.140625" style="60" customWidth="1"/>
    <col min="15381" max="15381" width="6.85546875" style="60" customWidth="1"/>
    <col min="15382" max="15382" width="9.140625" style="60" customWidth="1"/>
    <col min="15383" max="15383" width="11.42578125" style="60" customWidth="1"/>
    <col min="15384" max="15384" width="9.5703125" style="60" customWidth="1"/>
    <col min="15385" max="15611" width="0" style="60" hidden="1"/>
    <col min="15612" max="15614" width="7.5703125" style="60" customWidth="1"/>
    <col min="15615" max="15615" width="37.7109375" style="60" customWidth="1"/>
    <col min="15616" max="15616" width="13.140625" style="60" customWidth="1"/>
    <col min="15617" max="15617" width="6.7109375" style="60" customWidth="1"/>
    <col min="15618" max="15619" width="7.42578125" style="60" customWidth="1"/>
    <col min="15620" max="15620" width="9.28515625" style="60" customWidth="1"/>
    <col min="15621" max="15621" width="10.85546875" style="60" customWidth="1"/>
    <col min="15622" max="15622" width="9.7109375" style="60" customWidth="1"/>
    <col min="15623" max="15623" width="10.28515625" style="60" customWidth="1"/>
    <col min="15624" max="15626" width="8.140625" style="60" customWidth="1"/>
    <col min="15627" max="15627" width="10.5703125" style="60" customWidth="1"/>
    <col min="15628" max="15630" width="9.28515625" style="60" customWidth="1"/>
    <col min="15631" max="15636" width="8.140625" style="60" customWidth="1"/>
    <col min="15637" max="15637" width="6.85546875" style="60" customWidth="1"/>
    <col min="15638" max="15638" width="9.140625" style="60" customWidth="1"/>
    <col min="15639" max="15639" width="11.42578125" style="60" customWidth="1"/>
    <col min="15640" max="15640" width="9.5703125" style="60" customWidth="1"/>
    <col min="15641" max="15867" width="0" style="60" hidden="1"/>
    <col min="15868" max="15870" width="7.5703125" style="60" customWidth="1"/>
    <col min="15871" max="15871" width="37.7109375" style="60" customWidth="1"/>
    <col min="15872" max="15872" width="13.140625" style="60" customWidth="1"/>
    <col min="15873" max="15873" width="6.7109375" style="60" customWidth="1"/>
    <col min="15874" max="15875" width="7.42578125" style="60" customWidth="1"/>
    <col min="15876" max="15876" width="9.28515625" style="60" customWidth="1"/>
    <col min="15877" max="15877" width="10.85546875" style="60" customWidth="1"/>
    <col min="15878" max="15878" width="9.7109375" style="60" customWidth="1"/>
    <col min="15879" max="15879" width="10.28515625" style="60" customWidth="1"/>
    <col min="15880" max="15882" width="8.140625" style="60" customWidth="1"/>
    <col min="15883" max="15883" width="10.5703125" style="60" customWidth="1"/>
    <col min="15884" max="15886" width="9.28515625" style="60" customWidth="1"/>
    <col min="15887" max="15892" width="8.140625" style="60" customWidth="1"/>
    <col min="15893" max="15893" width="6.85546875" style="60" customWidth="1"/>
    <col min="15894" max="15894" width="9.140625" style="60" customWidth="1"/>
    <col min="15895" max="15895" width="11.42578125" style="60" customWidth="1"/>
    <col min="15896" max="15896" width="9.5703125" style="60" customWidth="1"/>
    <col min="15897" max="16123" width="0" style="60" hidden="1"/>
    <col min="16124" max="16126" width="7.5703125" style="60" customWidth="1"/>
    <col min="16127" max="16127" width="37.7109375" style="60" customWidth="1"/>
    <col min="16128" max="16128" width="13.140625" style="60" customWidth="1"/>
    <col min="16129" max="16129" width="6.7109375" style="60" customWidth="1"/>
    <col min="16130" max="16131" width="7.42578125" style="60" customWidth="1"/>
    <col min="16132" max="16132" width="9.28515625" style="60" customWidth="1"/>
    <col min="16133" max="16133" width="10.85546875" style="60" customWidth="1"/>
    <col min="16134" max="16134" width="9.7109375" style="60" customWidth="1"/>
    <col min="16135" max="16135" width="10.28515625" style="60" customWidth="1"/>
    <col min="16136" max="16138" width="8.140625" style="60" customWidth="1"/>
    <col min="16139" max="16139" width="10.5703125" style="60" customWidth="1"/>
    <col min="16140" max="16142" width="9.28515625" style="60" customWidth="1"/>
    <col min="16143" max="16148" width="8.140625" style="60" customWidth="1"/>
    <col min="16149" max="16149" width="6.85546875" style="60" customWidth="1"/>
    <col min="16150" max="16150" width="9.140625" style="60" customWidth="1"/>
    <col min="16151" max="16151" width="11.42578125" style="60" customWidth="1"/>
    <col min="16152" max="16152" width="9.5703125" style="60" customWidth="1"/>
    <col min="16153" max="16384" width="0" style="60" hidden="1"/>
  </cols>
  <sheetData>
    <row r="1" spans="1:261" ht="16.5" customHeight="1">
      <c r="A1" s="113"/>
      <c r="B1" s="113"/>
      <c r="C1" s="113"/>
      <c r="D1" s="113"/>
      <c r="E1" s="114"/>
      <c r="F1" s="114"/>
      <c r="G1" s="105"/>
      <c r="H1" s="59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59"/>
      <c r="V1" s="115"/>
      <c r="W1" s="115"/>
    </row>
    <row r="2" spans="1:261" ht="26.25" customHeight="1" thickBot="1">
      <c r="A2" s="113"/>
      <c r="B2" s="113"/>
      <c r="C2" s="113"/>
      <c r="D2" s="113"/>
      <c r="E2" s="114"/>
      <c r="F2" s="114"/>
      <c r="G2" s="106"/>
      <c r="H2" s="6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1"/>
      <c r="V2" s="115"/>
      <c r="W2" s="115"/>
    </row>
    <row r="3" spans="1:261" ht="32.25" customHeight="1">
      <c r="A3" s="114"/>
      <c r="B3" s="114"/>
      <c r="D3" s="144">
        <v>100154</v>
      </c>
      <c r="E3" s="145">
        <v>100193</v>
      </c>
      <c r="F3" s="146">
        <v>100883</v>
      </c>
      <c r="G3" s="147">
        <v>110242</v>
      </c>
      <c r="H3" s="148">
        <v>100332</v>
      </c>
      <c r="I3" s="448" t="s">
        <v>236</v>
      </c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61"/>
      <c r="V3" s="115"/>
      <c r="W3" s="115"/>
    </row>
    <row r="4" spans="1:261" ht="26.25" customHeight="1" thickBot="1">
      <c r="A4" s="449" t="str">
        <f>'PAL Summary'!A2</f>
        <v>&lt;RA/DA Name&gt;</v>
      </c>
      <c r="B4" s="449"/>
      <c r="D4" s="149">
        <f>'Beef - 100154'!D4</f>
        <v>0</v>
      </c>
      <c r="E4" s="150">
        <f>'Pork Picnics - 100193'!D5</f>
        <v>0</v>
      </c>
      <c r="F4" s="150">
        <f>'Turkey Thighs - 100883'!E5</f>
        <v>0</v>
      </c>
      <c r="G4" s="150">
        <f>'Cheese - 110242'!D5</f>
        <v>0</v>
      </c>
      <c r="H4" s="151" t="e">
        <f>#REF!</f>
        <v>#REF!</v>
      </c>
      <c r="I4" s="129" t="s">
        <v>237</v>
      </c>
      <c r="J4" s="129" t="s">
        <v>238</v>
      </c>
      <c r="K4" s="129" t="s">
        <v>239</v>
      </c>
      <c r="L4" s="129" t="s">
        <v>240</v>
      </c>
      <c r="M4" s="129" t="s">
        <v>241</v>
      </c>
      <c r="N4" s="129" t="s">
        <v>242</v>
      </c>
      <c r="O4" s="129" t="s">
        <v>243</v>
      </c>
      <c r="P4" s="129" t="s">
        <v>244</v>
      </c>
      <c r="Q4" s="129" t="s">
        <v>245</v>
      </c>
      <c r="R4" s="129" t="s">
        <v>246</v>
      </c>
      <c r="S4" s="129" t="s">
        <v>247</v>
      </c>
      <c r="T4" s="129" t="s">
        <v>248</v>
      </c>
      <c r="U4" s="67"/>
      <c r="V4" s="115"/>
      <c r="W4" s="115"/>
    </row>
    <row r="5" spans="1:261" ht="18.75" thickBot="1">
      <c r="A5" s="443" t="s">
        <v>249</v>
      </c>
      <c r="B5" s="443"/>
      <c r="C5" s="437" t="s">
        <v>250</v>
      </c>
      <c r="D5" s="438"/>
      <c r="E5" s="438"/>
      <c r="F5" s="438"/>
      <c r="G5" s="438"/>
      <c r="H5" s="439"/>
      <c r="I5" s="130">
        <v>45839</v>
      </c>
      <c r="J5" s="131">
        <f>I9+7</f>
        <v>45874</v>
      </c>
      <c r="K5" s="131">
        <f>J8+7</f>
        <v>45902</v>
      </c>
      <c r="L5" s="131">
        <f t="shared" ref="L5:R5" si="0">K8+7</f>
        <v>45930</v>
      </c>
      <c r="M5" s="131">
        <f>L9+7</f>
        <v>45965</v>
      </c>
      <c r="N5" s="131">
        <f t="shared" si="0"/>
        <v>45993</v>
      </c>
      <c r="O5" s="131">
        <f>N9+7</f>
        <v>46028</v>
      </c>
      <c r="P5" s="131">
        <f t="shared" si="0"/>
        <v>46056</v>
      </c>
      <c r="Q5" s="131">
        <f>P8+7</f>
        <v>46084</v>
      </c>
      <c r="R5" s="131">
        <f t="shared" si="0"/>
        <v>46112</v>
      </c>
      <c r="S5" s="131">
        <f>R9+7</f>
        <v>46147</v>
      </c>
      <c r="T5" s="132">
        <f>S8+7</f>
        <v>46175</v>
      </c>
      <c r="U5" s="67"/>
      <c r="V5" s="115"/>
      <c r="W5" s="115"/>
    </row>
    <row r="6" spans="1:261" ht="18">
      <c r="A6" s="443" t="str">
        <f>'PAL Summary'!A4</f>
        <v>&lt;Warehouse/Delivery address 2&gt;</v>
      </c>
      <c r="B6" s="443"/>
      <c r="C6" s="445" t="s">
        <v>251</v>
      </c>
      <c r="D6" s="446"/>
      <c r="E6" s="446"/>
      <c r="F6" s="446"/>
      <c r="G6" s="446"/>
      <c r="H6" s="447"/>
      <c r="I6" s="133">
        <f t="shared" ref="I6:T9" si="1">I5+7</f>
        <v>45846</v>
      </c>
      <c r="J6" s="134">
        <f t="shared" ref="J6" si="2">J5+7</f>
        <v>45881</v>
      </c>
      <c r="K6" s="134">
        <f t="shared" si="1"/>
        <v>45909</v>
      </c>
      <c r="L6" s="134">
        <f t="shared" si="1"/>
        <v>45937</v>
      </c>
      <c r="M6" s="134">
        <f t="shared" si="1"/>
        <v>45972</v>
      </c>
      <c r="N6" s="134">
        <f t="shared" si="1"/>
        <v>46000</v>
      </c>
      <c r="O6" s="134">
        <f t="shared" si="1"/>
        <v>46035</v>
      </c>
      <c r="P6" s="134">
        <f t="shared" si="1"/>
        <v>46063</v>
      </c>
      <c r="Q6" s="134">
        <f t="shared" si="1"/>
        <v>46091</v>
      </c>
      <c r="R6" s="134">
        <f t="shared" si="1"/>
        <v>46119</v>
      </c>
      <c r="S6" s="134">
        <f t="shared" si="1"/>
        <v>46154</v>
      </c>
      <c r="T6" s="135">
        <f t="shared" si="1"/>
        <v>46182</v>
      </c>
      <c r="U6" s="67"/>
      <c r="V6" s="426" t="s">
        <v>252</v>
      </c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</row>
    <row r="7" spans="1:261" ht="18">
      <c r="A7" s="443" t="str">
        <f>'PAL Summary'!A5</f>
        <v>&lt;City, ST, ZIP&gt;</v>
      </c>
      <c r="B7" s="443"/>
      <c r="C7" s="431"/>
      <c r="D7" s="432"/>
      <c r="E7" s="432"/>
      <c r="F7" s="432"/>
      <c r="G7" s="432"/>
      <c r="H7" s="433"/>
      <c r="I7" s="133">
        <f t="shared" si="1"/>
        <v>45853</v>
      </c>
      <c r="J7" s="134">
        <f t="shared" ref="J7" si="3">J6+7</f>
        <v>45888</v>
      </c>
      <c r="K7" s="134">
        <f t="shared" si="1"/>
        <v>45916</v>
      </c>
      <c r="L7" s="134">
        <f t="shared" si="1"/>
        <v>45944</v>
      </c>
      <c r="M7" s="134">
        <f t="shared" si="1"/>
        <v>45979</v>
      </c>
      <c r="N7" s="134">
        <f t="shared" si="1"/>
        <v>46007</v>
      </c>
      <c r="O7" s="134">
        <f t="shared" si="1"/>
        <v>46042</v>
      </c>
      <c r="P7" s="134">
        <f t="shared" si="1"/>
        <v>46070</v>
      </c>
      <c r="Q7" s="134">
        <f t="shared" si="1"/>
        <v>46098</v>
      </c>
      <c r="R7" s="134">
        <f t="shared" si="1"/>
        <v>46126</v>
      </c>
      <c r="S7" s="134">
        <f t="shared" si="1"/>
        <v>46161</v>
      </c>
      <c r="T7" s="135">
        <f t="shared" si="1"/>
        <v>46189</v>
      </c>
      <c r="U7" s="67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</row>
    <row r="8" spans="1:261" ht="18">
      <c r="A8" s="449" t="s">
        <v>253</v>
      </c>
      <c r="B8" s="449"/>
      <c r="C8" s="431" t="s">
        <v>254</v>
      </c>
      <c r="D8" s="432"/>
      <c r="E8" s="432"/>
      <c r="F8" s="432"/>
      <c r="G8" s="432"/>
      <c r="H8" s="433"/>
      <c r="I8" s="133">
        <f t="shared" si="1"/>
        <v>45860</v>
      </c>
      <c r="J8" s="134">
        <f t="shared" si="1"/>
        <v>45895</v>
      </c>
      <c r="K8" s="134">
        <f t="shared" si="1"/>
        <v>45923</v>
      </c>
      <c r="L8" s="134">
        <f t="shared" si="1"/>
        <v>45951</v>
      </c>
      <c r="M8" s="134">
        <f t="shared" si="1"/>
        <v>45986</v>
      </c>
      <c r="N8" s="134">
        <f t="shared" si="1"/>
        <v>46014</v>
      </c>
      <c r="O8" s="134">
        <f t="shared" si="1"/>
        <v>46049</v>
      </c>
      <c r="P8" s="134">
        <f t="shared" si="1"/>
        <v>46077</v>
      </c>
      <c r="Q8" s="134">
        <f t="shared" si="1"/>
        <v>46105</v>
      </c>
      <c r="R8" s="134">
        <f t="shared" si="1"/>
        <v>46133</v>
      </c>
      <c r="S8" s="134">
        <f t="shared" si="1"/>
        <v>46168</v>
      </c>
      <c r="T8" s="135">
        <f t="shared" si="1"/>
        <v>46196</v>
      </c>
      <c r="U8" s="67"/>
      <c r="V8" s="142" t="str">
        <f>IF(I10="?","",TEXT(I9,"mm/dd"))</f>
        <v/>
      </c>
      <c r="W8" s="142" t="str">
        <f t="shared" ref="W8:Y8" si="4">IF(J10="?","",TEXT(J9,"mm/dd"))</f>
        <v/>
      </c>
      <c r="X8" s="142" t="str">
        <f t="shared" si="4"/>
        <v/>
      </c>
      <c r="Y8" s="142" t="str">
        <f t="shared" si="4"/>
        <v/>
      </c>
      <c r="Z8" s="142" t="str">
        <f t="shared" ref="Z8" si="5">IF(M10="?","",TEXT(M9,"mm/dd"))</f>
        <v/>
      </c>
      <c r="AA8" s="142" t="str">
        <f t="shared" ref="AA8" si="6">IF(N10="?","",TEXT(N9,"mm/dd"))</f>
        <v/>
      </c>
      <c r="AB8" s="142" t="str">
        <f t="shared" ref="AB8" si="7">IF(O10="?","",TEXT(O9,"mm/dd"))</f>
        <v/>
      </c>
      <c r="AC8" s="142" t="str">
        <f t="shared" ref="AC8" si="8">IF(P10="?","",TEXT(P9,"mm/dd"))</f>
        <v/>
      </c>
      <c r="AD8" s="142" t="str">
        <f t="shared" ref="AD8" si="9">IF(Q10="?","",TEXT(Q9,"mm/dd"))</f>
        <v/>
      </c>
      <c r="AE8" s="142" t="str">
        <f t="shared" ref="AE8" si="10">IF(R10="?","",TEXT(R9,"mm/dd"))</f>
        <v/>
      </c>
      <c r="AF8" s="142" t="str">
        <f t="shared" ref="AF8" si="11">IF(S10="?","",TEXT(S9,"mm/dd"))</f>
        <v/>
      </c>
      <c r="AG8" s="142" t="str">
        <f t="shared" ref="AG8" si="12">IF(T10="?","",TEXT(T9,"mm/dd"))</f>
        <v/>
      </c>
    </row>
    <row r="9" spans="1:261" ht="18.75" thickBot="1">
      <c r="A9" s="443" t="str">
        <f>'PAL Summary'!A6</f>
        <v>&lt;Point of Contact Name&gt;</v>
      </c>
      <c r="B9" s="443"/>
      <c r="C9" s="434"/>
      <c r="D9" s="435"/>
      <c r="E9" s="435"/>
      <c r="F9" s="435"/>
      <c r="G9" s="435"/>
      <c r="H9" s="436"/>
      <c r="I9" s="136">
        <f t="shared" si="1"/>
        <v>45867</v>
      </c>
      <c r="J9" s="136"/>
      <c r="K9" s="136"/>
      <c r="L9" s="136">
        <f t="shared" si="1"/>
        <v>45958</v>
      </c>
      <c r="M9" s="136"/>
      <c r="N9" s="136">
        <f t="shared" si="1"/>
        <v>46021</v>
      </c>
      <c r="O9" s="136"/>
      <c r="P9" s="136"/>
      <c r="Q9" s="136"/>
      <c r="R9" s="136">
        <f t="shared" si="1"/>
        <v>46140</v>
      </c>
      <c r="S9" s="136"/>
      <c r="T9" s="137">
        <f t="shared" si="1"/>
        <v>46203</v>
      </c>
      <c r="U9" s="67"/>
      <c r="V9" s="425" t="s">
        <v>237</v>
      </c>
      <c r="W9" s="425" t="s">
        <v>238</v>
      </c>
      <c r="X9" s="425" t="s">
        <v>239</v>
      </c>
      <c r="Y9" s="425" t="s">
        <v>240</v>
      </c>
      <c r="Z9" s="425" t="s">
        <v>241</v>
      </c>
      <c r="AA9" s="425" t="s">
        <v>242</v>
      </c>
      <c r="AB9" s="425" t="s">
        <v>243</v>
      </c>
      <c r="AC9" s="425" t="s">
        <v>244</v>
      </c>
      <c r="AD9" s="425" t="s">
        <v>245</v>
      </c>
      <c r="AE9" s="425" t="s">
        <v>246</v>
      </c>
      <c r="AF9" s="425" t="s">
        <v>247</v>
      </c>
      <c r="AG9" s="425" t="s">
        <v>248</v>
      </c>
    </row>
    <row r="10" spans="1:261" s="64" customFormat="1" ht="21.75" customHeight="1" thickBot="1">
      <c r="A10" s="444" t="str">
        <f>'PAL Summary'!C6</f>
        <v>&lt;POC Phone #&gt;</v>
      </c>
      <c r="B10" s="444"/>
      <c r="C10" s="440" t="s">
        <v>255</v>
      </c>
      <c r="D10" s="441"/>
      <c r="E10" s="441"/>
      <c r="F10" s="441"/>
      <c r="G10" s="441"/>
      <c r="H10" s="442"/>
      <c r="I10" s="153" t="s">
        <v>256</v>
      </c>
      <c r="J10" s="153" t="s">
        <v>256</v>
      </c>
      <c r="K10" s="153" t="s">
        <v>256</v>
      </c>
      <c r="L10" s="153" t="s">
        <v>256</v>
      </c>
      <c r="M10" s="153" t="s">
        <v>256</v>
      </c>
      <c r="N10" s="153" t="s">
        <v>256</v>
      </c>
      <c r="O10" s="153" t="s">
        <v>256</v>
      </c>
      <c r="P10" s="153" t="s">
        <v>256</v>
      </c>
      <c r="Q10" s="153" t="s">
        <v>256</v>
      </c>
      <c r="R10" s="153" t="s">
        <v>256</v>
      </c>
      <c r="S10" s="153" t="s">
        <v>256</v>
      </c>
      <c r="T10" s="154" t="s">
        <v>256</v>
      </c>
      <c r="U10" s="67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</row>
    <row r="11" spans="1:261" s="65" customFormat="1" ht="60.75" thickBot="1">
      <c r="A11" s="109" t="s">
        <v>257</v>
      </c>
      <c r="B11" s="102" t="s">
        <v>258</v>
      </c>
      <c r="C11" s="108" t="s">
        <v>259</v>
      </c>
      <c r="D11" s="227" t="s">
        <v>260</v>
      </c>
      <c r="E11" s="108" t="s">
        <v>261</v>
      </c>
      <c r="F11" s="108" t="s">
        <v>262</v>
      </c>
      <c r="G11" s="108" t="s">
        <v>263</v>
      </c>
      <c r="H11" s="152" t="s">
        <v>264</v>
      </c>
      <c r="I11" s="428" t="s">
        <v>265</v>
      </c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30"/>
      <c r="U11" s="68" t="s">
        <v>266</v>
      </c>
      <c r="V11" s="143" t="str">
        <f t="shared" ref="V11:X11" si="13">CONCATENATE("Week of ",
V8)</f>
        <v xml:space="preserve">Week of </v>
      </c>
      <c r="W11" s="143" t="str">
        <f t="shared" si="13"/>
        <v xml:space="preserve">Week of </v>
      </c>
      <c r="X11" s="143" t="str">
        <f t="shared" si="13"/>
        <v xml:space="preserve">Week of </v>
      </c>
      <c r="Y11" s="143" t="str">
        <f>CONCATENATE("Week of ",
Y8)</f>
        <v xml:space="preserve">Week of </v>
      </c>
      <c r="Z11" s="143" t="str">
        <f t="shared" ref="Z11:AG11" si="14">CONCATENATE("Week of ",
Z8)</f>
        <v xml:space="preserve">Week of </v>
      </c>
      <c r="AA11" s="143" t="str">
        <f t="shared" si="14"/>
        <v xml:space="preserve">Week of </v>
      </c>
      <c r="AB11" s="143" t="str">
        <f t="shared" si="14"/>
        <v xml:space="preserve">Week of </v>
      </c>
      <c r="AC11" s="143" t="str">
        <f t="shared" si="14"/>
        <v xml:space="preserve">Week of </v>
      </c>
      <c r="AD11" s="143" t="str">
        <f t="shared" si="14"/>
        <v xml:space="preserve">Week of </v>
      </c>
      <c r="AE11" s="143" t="str">
        <f t="shared" si="14"/>
        <v xml:space="preserve">Week of </v>
      </c>
      <c r="AF11" s="143" t="str">
        <f t="shared" si="14"/>
        <v xml:space="preserve">Week of </v>
      </c>
      <c r="AG11" s="143" t="str">
        <f t="shared" si="14"/>
        <v xml:space="preserve">Week of 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  <c r="IZ11" s="63"/>
      <c r="JA11" s="63"/>
    </row>
    <row r="12" spans="1:261" s="122" customFormat="1" ht="16.5" customHeight="1">
      <c r="A12" s="123" t="s">
        <v>119</v>
      </c>
      <c r="B12" s="124" t="s">
        <v>267</v>
      </c>
      <c r="C12" s="125">
        <v>100154</v>
      </c>
      <c r="D12" s="126">
        <v>23.44</v>
      </c>
      <c r="E12" s="311">
        <v>8</v>
      </c>
      <c r="F12" s="311">
        <v>32</v>
      </c>
      <c r="G12" s="311">
        <v>171</v>
      </c>
      <c r="H12" s="138">
        <f>_xlfn.XLOOKUP(A12,'Beef - 100154'!A:A,'Beef - 100154'!L:L)</f>
        <v>0</v>
      </c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3">
        <f t="shared" ref="U12:U32" si="15">SUM(I12:T12)</f>
        <v>0</v>
      </c>
      <c r="V12" s="314" t="str">
        <f t="shared" ref="V12:V18" si="16">IF($U12=0,"",I12)</f>
        <v/>
      </c>
      <c r="W12" s="314" t="str">
        <f t="shared" ref="W12:W18" si="17">IF($U12=0,"",J12)</f>
        <v/>
      </c>
      <c r="X12" s="314" t="str">
        <f t="shared" ref="X12:X18" si="18">IF($U12=0,"",K12)</f>
        <v/>
      </c>
      <c r="Y12" s="314" t="str">
        <f t="shared" ref="Y12:Y18" si="19">IF($U12=0,"",L12)</f>
        <v/>
      </c>
      <c r="Z12" s="314" t="str">
        <f t="shared" ref="Z12:Z18" si="20">IF($U12=0,"",M12)</f>
        <v/>
      </c>
      <c r="AA12" s="314" t="str">
        <f t="shared" ref="AA12:AA18" si="21">IF($U12=0,"",N12)</f>
        <v/>
      </c>
      <c r="AB12" s="314" t="str">
        <f t="shared" ref="AB12:AB18" si="22">IF($U12=0,"",O12)</f>
        <v/>
      </c>
      <c r="AC12" s="314" t="str">
        <f t="shared" ref="AC12:AC18" si="23">IF($U12=0,"",P12)</f>
        <v/>
      </c>
      <c r="AD12" s="314" t="str">
        <f t="shared" ref="AD12:AD18" si="24">IF($U12=0,"",Q12)</f>
        <v/>
      </c>
      <c r="AE12" s="314" t="str">
        <f t="shared" ref="AE12:AE18" si="25">IF($U12=0,"",R12)</f>
        <v/>
      </c>
      <c r="AF12" s="314" t="str">
        <f t="shared" ref="AF12:AF18" si="26">IF($U12=0,"",S12)</f>
        <v/>
      </c>
      <c r="AG12" s="315" t="str">
        <f t="shared" ref="AG12:AG18" si="27">IF($U12=0,"",T12)</f>
        <v/>
      </c>
      <c r="AH12" s="316"/>
      <c r="AI12" s="316"/>
      <c r="AJ12" s="316"/>
      <c r="AK12" s="317"/>
      <c r="AL12" s="317"/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  <c r="DS12" s="317"/>
      <c r="DT12" s="317"/>
      <c r="DU12" s="317"/>
      <c r="DV12" s="317"/>
      <c r="DW12" s="317"/>
      <c r="DX12" s="317"/>
      <c r="DY12" s="317"/>
      <c r="DZ12" s="317"/>
      <c r="EA12" s="317"/>
      <c r="EB12" s="317"/>
      <c r="EC12" s="317"/>
      <c r="ED12" s="317"/>
      <c r="EE12" s="317"/>
      <c r="EF12" s="317"/>
      <c r="EG12" s="317"/>
      <c r="EH12" s="317"/>
      <c r="EI12" s="317"/>
      <c r="EJ12" s="317"/>
      <c r="EK12" s="317"/>
      <c r="EL12" s="317"/>
      <c r="EM12" s="317"/>
      <c r="EN12" s="317"/>
      <c r="EO12" s="317"/>
      <c r="EP12" s="317"/>
      <c r="EQ12" s="317"/>
      <c r="ER12" s="317"/>
      <c r="ES12" s="317"/>
      <c r="ET12" s="317"/>
      <c r="EU12" s="317"/>
      <c r="EV12" s="317"/>
      <c r="EW12" s="317"/>
      <c r="EX12" s="317"/>
      <c r="EY12" s="317"/>
      <c r="EZ12" s="317"/>
      <c r="FA12" s="317"/>
      <c r="FB12" s="317"/>
      <c r="FC12" s="317"/>
      <c r="FD12" s="317"/>
      <c r="FE12" s="317"/>
      <c r="FF12" s="317"/>
      <c r="FG12" s="317"/>
      <c r="FH12" s="317"/>
      <c r="FI12" s="317"/>
      <c r="FJ12" s="317"/>
      <c r="FK12" s="317"/>
      <c r="FL12" s="317"/>
      <c r="FM12" s="317"/>
      <c r="FN12" s="317"/>
      <c r="FO12" s="317"/>
      <c r="FP12" s="317"/>
      <c r="FQ12" s="317"/>
      <c r="FR12" s="317"/>
      <c r="FS12" s="317"/>
      <c r="FT12" s="317"/>
      <c r="FU12" s="317"/>
      <c r="FV12" s="317"/>
      <c r="FW12" s="317"/>
      <c r="FX12" s="317"/>
      <c r="FY12" s="317"/>
      <c r="FZ12" s="317"/>
      <c r="GA12" s="317"/>
      <c r="GB12" s="317"/>
      <c r="GC12" s="317"/>
      <c r="GD12" s="317"/>
      <c r="GE12" s="317"/>
      <c r="GF12" s="317"/>
      <c r="GG12" s="317"/>
      <c r="GH12" s="317"/>
      <c r="GI12" s="317"/>
      <c r="GJ12" s="317"/>
      <c r="GK12" s="317"/>
      <c r="GL12" s="317"/>
      <c r="GM12" s="317"/>
      <c r="GN12" s="317"/>
      <c r="GO12" s="317"/>
      <c r="GP12" s="317"/>
      <c r="GQ12" s="317"/>
      <c r="GR12" s="317"/>
      <c r="GS12" s="317"/>
      <c r="GT12" s="317"/>
      <c r="GU12" s="317"/>
      <c r="GV12" s="317"/>
      <c r="GW12" s="317"/>
      <c r="GX12" s="317"/>
      <c r="GY12" s="317"/>
      <c r="GZ12" s="317"/>
      <c r="HA12" s="317"/>
      <c r="HB12" s="317"/>
      <c r="HC12" s="317"/>
      <c r="HD12" s="317"/>
      <c r="HE12" s="317"/>
      <c r="HF12" s="317"/>
      <c r="HG12" s="317"/>
      <c r="HH12" s="317"/>
      <c r="HI12" s="317"/>
      <c r="HJ12" s="317"/>
      <c r="HK12" s="317"/>
      <c r="HL12" s="317"/>
      <c r="HM12" s="317"/>
      <c r="HN12" s="317"/>
      <c r="HO12" s="317"/>
      <c r="HP12" s="317"/>
      <c r="HQ12" s="317"/>
      <c r="HR12" s="317"/>
      <c r="HS12" s="317"/>
      <c r="HT12" s="317"/>
      <c r="HU12" s="317"/>
      <c r="HV12" s="317"/>
      <c r="HW12" s="317"/>
      <c r="HX12" s="317"/>
      <c r="HY12" s="317"/>
      <c r="HZ12" s="317"/>
      <c r="IA12" s="317"/>
      <c r="IB12" s="317"/>
      <c r="IC12" s="317"/>
      <c r="ID12" s="317"/>
      <c r="IE12" s="317"/>
      <c r="IF12" s="317"/>
      <c r="IG12" s="317"/>
      <c r="IH12" s="317"/>
      <c r="II12" s="317"/>
      <c r="IJ12" s="317"/>
      <c r="IK12" s="317"/>
      <c r="IL12" s="317"/>
      <c r="IM12" s="317"/>
      <c r="IN12" s="317"/>
      <c r="IO12" s="317"/>
      <c r="IP12" s="317"/>
      <c r="IQ12" s="317"/>
      <c r="IR12" s="317"/>
      <c r="IS12" s="317"/>
      <c r="IT12" s="317"/>
      <c r="IU12" s="317"/>
      <c r="IV12" s="317"/>
      <c r="IW12" s="317"/>
      <c r="IX12" s="317"/>
      <c r="IY12" s="317"/>
      <c r="IZ12" s="317"/>
    </row>
    <row r="13" spans="1:261" s="122" customFormat="1" ht="15.75">
      <c r="A13" s="123" t="s">
        <v>121</v>
      </c>
      <c r="B13" s="124" t="s">
        <v>268</v>
      </c>
      <c r="C13" s="125">
        <v>100154</v>
      </c>
      <c r="D13" s="126">
        <v>22.71</v>
      </c>
      <c r="E13" s="311">
        <v>8</v>
      </c>
      <c r="F13" s="311">
        <v>32</v>
      </c>
      <c r="G13" s="311">
        <v>184</v>
      </c>
      <c r="H13" s="138">
        <f>_xlfn.XLOOKUP(A13,'Beef - 100154'!A:A,'Beef - 100154'!L:L)</f>
        <v>0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19">
        <f t="shared" ref="U13" si="28">SUM(I13:T13)</f>
        <v>0</v>
      </c>
      <c r="V13" s="118" t="str">
        <f t="shared" ref="V13" si="29">IF($U13=0,"",I13)</f>
        <v/>
      </c>
      <c r="W13" s="118" t="str">
        <f t="shared" ref="W13" si="30">IF($U13=0,"",J13)</f>
        <v/>
      </c>
      <c r="X13" s="118" t="str">
        <f t="shared" ref="X13" si="31">IF($U13=0,"",K13)</f>
        <v/>
      </c>
      <c r="Y13" s="118" t="str">
        <f t="shared" ref="Y13" si="32">IF($U13=0,"",L13)</f>
        <v/>
      </c>
      <c r="Z13" s="118" t="str">
        <f t="shared" ref="Z13" si="33">IF($U13=0,"",M13)</f>
        <v/>
      </c>
      <c r="AA13" s="118" t="str">
        <f t="shared" ref="AA13" si="34">IF($U13=0,"",N13)</f>
        <v/>
      </c>
      <c r="AB13" s="118" t="str">
        <f t="shared" ref="AB13" si="35">IF($U13=0,"",O13)</f>
        <v/>
      </c>
      <c r="AC13" s="118" t="str">
        <f t="shared" ref="AC13" si="36">IF($U13=0,"",P13)</f>
        <v/>
      </c>
      <c r="AD13" s="118" t="str">
        <f t="shared" ref="AD13" si="37">IF($U13=0,"",Q13)</f>
        <v/>
      </c>
      <c r="AE13" s="118" t="str">
        <f t="shared" ref="AE13" si="38">IF($U13=0,"",R13)</f>
        <v/>
      </c>
      <c r="AF13" s="118" t="str">
        <f t="shared" ref="AF13" si="39">IF($U13=0,"",S13)</f>
        <v/>
      </c>
      <c r="AG13" s="128" t="str">
        <f t="shared" ref="AG13" si="40">IF($U13=0,"",T13)</f>
        <v/>
      </c>
      <c r="AH13" s="120"/>
      <c r="AI13" s="120"/>
      <c r="AJ13" s="120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1" s="122" customFormat="1" ht="15.75">
      <c r="A14" s="123" t="s">
        <v>117</v>
      </c>
      <c r="B14" s="124" t="s">
        <v>269</v>
      </c>
      <c r="C14" s="125">
        <v>100154</v>
      </c>
      <c r="D14" s="126">
        <v>34.67</v>
      </c>
      <c r="E14" s="311">
        <v>8</v>
      </c>
      <c r="F14" s="311">
        <v>32</v>
      </c>
      <c r="G14" s="311">
        <v>192</v>
      </c>
      <c r="H14" s="138">
        <f>_xlfn.XLOOKUP(A14,'Beef - 100154'!A:A,'Beef - 100154'!L:L)</f>
        <v>0</v>
      </c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19">
        <f t="shared" si="15"/>
        <v>0</v>
      </c>
      <c r="V14" s="118" t="str">
        <f t="shared" si="16"/>
        <v/>
      </c>
      <c r="W14" s="118" t="str">
        <f t="shared" si="17"/>
        <v/>
      </c>
      <c r="X14" s="118" t="str">
        <f t="shared" si="18"/>
        <v/>
      </c>
      <c r="Y14" s="118" t="str">
        <f t="shared" si="19"/>
        <v/>
      </c>
      <c r="Z14" s="118" t="str">
        <f t="shared" si="20"/>
        <v/>
      </c>
      <c r="AA14" s="118" t="str">
        <f t="shared" si="21"/>
        <v/>
      </c>
      <c r="AB14" s="118" t="str">
        <f t="shared" si="22"/>
        <v/>
      </c>
      <c r="AC14" s="118" t="str">
        <f t="shared" si="23"/>
        <v/>
      </c>
      <c r="AD14" s="118" t="str">
        <f t="shared" si="24"/>
        <v/>
      </c>
      <c r="AE14" s="118" t="str">
        <f t="shared" si="25"/>
        <v/>
      </c>
      <c r="AF14" s="118" t="str">
        <f t="shared" si="26"/>
        <v/>
      </c>
      <c r="AG14" s="128" t="str">
        <f t="shared" si="27"/>
        <v/>
      </c>
      <c r="AH14" s="120"/>
      <c r="AI14" s="120"/>
      <c r="AJ14" s="120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1" s="122" customFormat="1" ht="15.75">
      <c r="A15" s="123" t="s">
        <v>75</v>
      </c>
      <c r="B15" s="124" t="s">
        <v>76</v>
      </c>
      <c r="C15" s="125">
        <v>100154</v>
      </c>
      <c r="D15" s="126">
        <v>31.22</v>
      </c>
      <c r="E15" s="311">
        <v>10</v>
      </c>
      <c r="F15" s="311">
        <v>70</v>
      </c>
      <c r="G15" s="311">
        <v>177</v>
      </c>
      <c r="H15" s="138">
        <f>_xlfn.XLOOKUP(A15,'Beef - 100154'!A:A,'Beef - 100154'!L:L)</f>
        <v>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19">
        <f t="shared" si="15"/>
        <v>0</v>
      </c>
      <c r="V15" s="118" t="str">
        <f t="shared" si="16"/>
        <v/>
      </c>
      <c r="W15" s="118" t="str">
        <f t="shared" si="17"/>
        <v/>
      </c>
      <c r="X15" s="118" t="str">
        <f t="shared" si="18"/>
        <v/>
      </c>
      <c r="Y15" s="118" t="str">
        <f t="shared" si="19"/>
        <v/>
      </c>
      <c r="Z15" s="118" t="str">
        <f t="shared" si="20"/>
        <v/>
      </c>
      <c r="AA15" s="118" t="str">
        <f t="shared" si="21"/>
        <v/>
      </c>
      <c r="AB15" s="118" t="str">
        <f t="shared" si="22"/>
        <v/>
      </c>
      <c r="AC15" s="118" t="str">
        <f t="shared" si="23"/>
        <v/>
      </c>
      <c r="AD15" s="118" t="str">
        <f t="shared" si="24"/>
        <v/>
      </c>
      <c r="AE15" s="118" t="str">
        <f t="shared" si="25"/>
        <v/>
      </c>
      <c r="AF15" s="118" t="str">
        <f t="shared" si="26"/>
        <v/>
      </c>
      <c r="AG15" s="128" t="str">
        <f t="shared" si="27"/>
        <v/>
      </c>
      <c r="AH15" s="120"/>
      <c r="AI15" s="120"/>
      <c r="AJ15" s="120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1" s="122" customFormat="1" ht="15.75">
      <c r="A16" s="123" t="s">
        <v>77</v>
      </c>
      <c r="B16" s="124" t="s">
        <v>78</v>
      </c>
      <c r="C16" s="125">
        <v>100154</v>
      </c>
      <c r="D16" s="126">
        <v>16.89</v>
      </c>
      <c r="E16" s="311">
        <v>10</v>
      </c>
      <c r="F16" s="311">
        <v>70</v>
      </c>
      <c r="G16" s="311">
        <v>151</v>
      </c>
      <c r="H16" s="138">
        <f>_xlfn.XLOOKUP(A16,'Beef - 100154'!A:A,'Beef - 100154'!L:L)</f>
        <v>0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19">
        <f t="shared" si="15"/>
        <v>0</v>
      </c>
      <c r="V16" s="118" t="str">
        <f t="shared" si="16"/>
        <v/>
      </c>
      <c r="W16" s="118" t="str">
        <f t="shared" si="17"/>
        <v/>
      </c>
      <c r="X16" s="118" t="str">
        <f t="shared" si="18"/>
        <v/>
      </c>
      <c r="Y16" s="118" t="str">
        <f t="shared" si="19"/>
        <v/>
      </c>
      <c r="Z16" s="118" t="str">
        <f t="shared" si="20"/>
        <v/>
      </c>
      <c r="AA16" s="118" t="str">
        <f t="shared" si="21"/>
        <v/>
      </c>
      <c r="AB16" s="118" t="str">
        <f t="shared" si="22"/>
        <v/>
      </c>
      <c r="AC16" s="118" t="str">
        <f t="shared" si="23"/>
        <v/>
      </c>
      <c r="AD16" s="118" t="str">
        <f t="shared" si="24"/>
        <v/>
      </c>
      <c r="AE16" s="118" t="str">
        <f t="shared" si="25"/>
        <v/>
      </c>
      <c r="AF16" s="118" t="str">
        <f t="shared" si="26"/>
        <v/>
      </c>
      <c r="AG16" s="128" t="str">
        <f t="shared" si="27"/>
        <v/>
      </c>
      <c r="AH16" s="120"/>
      <c r="AI16" s="120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s="122" customFormat="1" ht="15.75">
      <c r="A17" s="123" t="s">
        <v>270</v>
      </c>
      <c r="B17" s="124" t="s">
        <v>271</v>
      </c>
      <c r="C17" s="125">
        <v>100154</v>
      </c>
      <c r="D17" s="126">
        <v>20.51</v>
      </c>
      <c r="E17" s="311">
        <v>10</v>
      </c>
      <c r="F17" s="311">
        <v>70</v>
      </c>
      <c r="G17" s="311">
        <v>174</v>
      </c>
      <c r="H17" s="138" t="e">
        <f>_xlfn.XLOOKUP(A17,'Beef - 100154'!A:A,'Beef - 100154'!L:L)</f>
        <v>#N/A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19">
        <f t="shared" si="15"/>
        <v>0</v>
      </c>
      <c r="V17" s="118" t="str">
        <f t="shared" si="16"/>
        <v/>
      </c>
      <c r="W17" s="118" t="str">
        <f t="shared" si="17"/>
        <v/>
      </c>
      <c r="X17" s="118" t="str">
        <f t="shared" si="18"/>
        <v/>
      </c>
      <c r="Y17" s="118" t="str">
        <f t="shared" si="19"/>
        <v/>
      </c>
      <c r="Z17" s="118" t="str">
        <f t="shared" si="20"/>
        <v/>
      </c>
      <c r="AA17" s="118" t="str">
        <f t="shared" si="21"/>
        <v/>
      </c>
      <c r="AB17" s="118" t="str">
        <f t="shared" si="22"/>
        <v/>
      </c>
      <c r="AC17" s="118" t="str">
        <f t="shared" si="23"/>
        <v/>
      </c>
      <c r="AD17" s="118" t="str">
        <f t="shared" si="24"/>
        <v/>
      </c>
      <c r="AE17" s="118" t="str">
        <f t="shared" si="25"/>
        <v/>
      </c>
      <c r="AF17" s="118" t="str">
        <f t="shared" si="26"/>
        <v/>
      </c>
      <c r="AG17" s="128" t="str">
        <f t="shared" si="27"/>
        <v/>
      </c>
      <c r="AH17" s="120"/>
      <c r="AI17" s="120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s="122" customFormat="1" ht="15.75">
      <c r="A18" s="123" t="s">
        <v>272</v>
      </c>
      <c r="B18" s="124" t="s">
        <v>273</v>
      </c>
      <c r="C18" s="125">
        <v>100154</v>
      </c>
      <c r="D18" s="126">
        <v>13.34</v>
      </c>
      <c r="E18" s="311">
        <v>10</v>
      </c>
      <c r="F18" s="311">
        <v>70</v>
      </c>
      <c r="G18" s="311">
        <v>158</v>
      </c>
      <c r="H18" s="138" t="e">
        <f>_xlfn.XLOOKUP(A18,'Beef - 100154'!A:A,'Beef - 100154'!L:L)</f>
        <v>#N/A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19">
        <f t="shared" si="15"/>
        <v>0</v>
      </c>
      <c r="V18" s="118" t="str">
        <f t="shared" si="16"/>
        <v/>
      </c>
      <c r="W18" s="118" t="str">
        <f t="shared" si="17"/>
        <v/>
      </c>
      <c r="X18" s="118" t="str">
        <f t="shared" si="18"/>
        <v/>
      </c>
      <c r="Y18" s="118" t="str">
        <f t="shared" si="19"/>
        <v/>
      </c>
      <c r="Z18" s="118" t="str">
        <f t="shared" si="20"/>
        <v/>
      </c>
      <c r="AA18" s="118" t="str">
        <f t="shared" si="21"/>
        <v/>
      </c>
      <c r="AB18" s="118" t="str">
        <f t="shared" si="22"/>
        <v/>
      </c>
      <c r="AC18" s="118" t="str">
        <f t="shared" si="23"/>
        <v/>
      </c>
      <c r="AD18" s="118" t="str">
        <f t="shared" si="24"/>
        <v/>
      </c>
      <c r="AE18" s="118" t="str">
        <f t="shared" si="25"/>
        <v/>
      </c>
      <c r="AF18" s="118" t="str">
        <f t="shared" si="26"/>
        <v/>
      </c>
      <c r="AG18" s="128" t="str">
        <f t="shared" si="27"/>
        <v/>
      </c>
      <c r="AH18" s="120"/>
      <c r="AI18" s="120"/>
      <c r="AJ18" s="120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s="122" customFormat="1" ht="15.75">
      <c r="A19" s="123" t="s">
        <v>274</v>
      </c>
      <c r="B19" s="124" t="s">
        <v>76</v>
      </c>
      <c r="C19" s="125">
        <v>100154</v>
      </c>
      <c r="D19" s="126">
        <v>27.41</v>
      </c>
      <c r="E19" s="311">
        <v>10</v>
      </c>
      <c r="F19" s="311">
        <v>70</v>
      </c>
      <c r="G19" s="311">
        <v>151</v>
      </c>
      <c r="H19" s="138" t="e">
        <f>_xlfn.XLOOKUP(A19,'Beef - 100154'!A:A,'Beef - 100154'!L:L)</f>
        <v>#N/A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19">
        <f t="shared" ref="U19" si="41">SUM(I19:T19)</f>
        <v>0</v>
      </c>
      <c r="V19" s="118" t="str">
        <f t="shared" ref="V19:V25" si="42">IF($U19=0,"",I19)</f>
        <v/>
      </c>
      <c r="W19" s="118" t="str">
        <f t="shared" ref="W19:W25" si="43">IF($U19=0,"",J19)</f>
        <v/>
      </c>
      <c r="X19" s="118" t="str">
        <f t="shared" ref="X19:X25" si="44">IF($U19=0,"",K19)</f>
        <v/>
      </c>
      <c r="Y19" s="118" t="str">
        <f t="shared" ref="Y19:Y25" si="45">IF($U19=0,"",L19)</f>
        <v/>
      </c>
      <c r="Z19" s="118" t="str">
        <f t="shared" ref="Z19:Z25" si="46">IF($U19=0,"",M19)</f>
        <v/>
      </c>
      <c r="AA19" s="118" t="str">
        <f t="shared" ref="AA19:AA25" si="47">IF($U19=0,"",N19)</f>
        <v/>
      </c>
      <c r="AB19" s="118" t="str">
        <f t="shared" ref="AB19:AB25" si="48">IF($U19=0,"",O19)</f>
        <v/>
      </c>
      <c r="AC19" s="118" t="str">
        <f t="shared" ref="AC19:AC25" si="49">IF($U19=0,"",P19)</f>
        <v/>
      </c>
      <c r="AD19" s="118" t="str">
        <f t="shared" ref="AD19:AD25" si="50">IF($U19=0,"",Q19)</f>
        <v/>
      </c>
      <c r="AE19" s="118" t="str">
        <f t="shared" ref="AE19:AE25" si="51">IF($U19=0,"",R19)</f>
        <v/>
      </c>
      <c r="AF19" s="118" t="str">
        <f t="shared" ref="AF19:AF25" si="52">IF($U19=0,"",S19)</f>
        <v/>
      </c>
      <c r="AG19" s="128" t="str">
        <f t="shared" ref="AG19:AG25" si="53">IF($U19=0,"",T19)</f>
        <v/>
      </c>
      <c r="AH19" s="120"/>
      <c r="AI19" s="120"/>
      <c r="AJ19" s="120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s="122" customFormat="1" ht="15.75">
      <c r="A20" s="123" t="s">
        <v>80</v>
      </c>
      <c r="B20" s="124" t="s">
        <v>81</v>
      </c>
      <c r="C20" s="125">
        <v>100154</v>
      </c>
      <c r="D20" s="126">
        <v>14.55</v>
      </c>
      <c r="E20" s="311">
        <v>10</v>
      </c>
      <c r="F20" s="311">
        <v>70</v>
      </c>
      <c r="G20" s="311">
        <v>99</v>
      </c>
      <c r="H20" s="138">
        <f>_xlfn.XLOOKUP(A20,'Beef - 100154'!A:A,'Beef - 100154'!L:L)</f>
        <v>0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19">
        <f t="shared" si="15"/>
        <v>0</v>
      </c>
      <c r="V20" s="118" t="str">
        <f t="shared" si="42"/>
        <v/>
      </c>
      <c r="W20" s="118" t="str">
        <f t="shared" si="43"/>
        <v/>
      </c>
      <c r="X20" s="118" t="str">
        <f t="shared" si="44"/>
        <v/>
      </c>
      <c r="Y20" s="118" t="str">
        <f t="shared" si="45"/>
        <v/>
      </c>
      <c r="Z20" s="118" t="str">
        <f t="shared" si="46"/>
        <v/>
      </c>
      <c r="AA20" s="118" t="str">
        <f t="shared" si="47"/>
        <v/>
      </c>
      <c r="AB20" s="118" t="str">
        <f t="shared" si="48"/>
        <v/>
      </c>
      <c r="AC20" s="118" t="str">
        <f t="shared" si="49"/>
        <v/>
      </c>
      <c r="AD20" s="118" t="str">
        <f t="shared" si="50"/>
        <v/>
      </c>
      <c r="AE20" s="118" t="str">
        <f t="shared" si="51"/>
        <v/>
      </c>
      <c r="AF20" s="118" t="str">
        <f t="shared" si="52"/>
        <v/>
      </c>
      <c r="AG20" s="128" t="str">
        <f t="shared" si="53"/>
        <v/>
      </c>
      <c r="AH20" s="120"/>
      <c r="AI20" s="120"/>
      <c r="AJ20" s="120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s="122" customFormat="1" ht="15.75">
      <c r="A21" s="123" t="s">
        <v>84</v>
      </c>
      <c r="B21" s="124" t="s">
        <v>85</v>
      </c>
      <c r="C21" s="125">
        <v>100154</v>
      </c>
      <c r="D21" s="126">
        <v>9.52</v>
      </c>
      <c r="E21" s="311">
        <v>10</v>
      </c>
      <c r="F21" s="311">
        <v>70</v>
      </c>
      <c r="G21" s="311">
        <v>104</v>
      </c>
      <c r="H21" s="138">
        <f>_xlfn.XLOOKUP(A21,'Beef - 100154'!A:A,'Beef - 100154'!L:L)</f>
        <v>0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19">
        <f t="shared" si="15"/>
        <v>0</v>
      </c>
      <c r="V21" s="118" t="str">
        <f t="shared" si="42"/>
        <v/>
      </c>
      <c r="W21" s="118" t="str">
        <f t="shared" si="43"/>
        <v/>
      </c>
      <c r="X21" s="118" t="str">
        <f t="shared" si="44"/>
        <v/>
      </c>
      <c r="Y21" s="118" t="str">
        <f t="shared" si="45"/>
        <v/>
      </c>
      <c r="Z21" s="118" t="str">
        <f t="shared" si="46"/>
        <v/>
      </c>
      <c r="AA21" s="118" t="str">
        <f t="shared" si="47"/>
        <v/>
      </c>
      <c r="AB21" s="118" t="str">
        <f t="shared" si="48"/>
        <v/>
      </c>
      <c r="AC21" s="118" t="str">
        <f t="shared" si="49"/>
        <v/>
      </c>
      <c r="AD21" s="118" t="str">
        <f t="shared" si="50"/>
        <v/>
      </c>
      <c r="AE21" s="118" t="str">
        <f t="shared" si="51"/>
        <v/>
      </c>
      <c r="AF21" s="118" t="str">
        <f t="shared" si="52"/>
        <v/>
      </c>
      <c r="AG21" s="128" t="str">
        <f t="shared" si="53"/>
        <v/>
      </c>
      <c r="AH21" s="120"/>
      <c r="AI21" s="120"/>
      <c r="AJ21" s="120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s="122" customFormat="1" ht="15.75">
      <c r="A22" s="123" t="s">
        <v>275</v>
      </c>
      <c r="B22" s="124" t="s">
        <v>276</v>
      </c>
      <c r="C22" s="125">
        <v>100154</v>
      </c>
      <c r="D22" s="126">
        <v>12.68</v>
      </c>
      <c r="E22" s="311">
        <v>10</v>
      </c>
      <c r="F22" s="311">
        <v>70</v>
      </c>
      <c r="G22" s="311">
        <v>93</v>
      </c>
      <c r="H22" s="138" t="e">
        <f>_xlfn.XLOOKUP(A22,'Beef - 100154'!A:A,'Beef - 100154'!L:L)</f>
        <v>#N/A</v>
      </c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9">
        <f t="shared" si="15"/>
        <v>0</v>
      </c>
      <c r="V22" s="118" t="str">
        <f t="shared" si="42"/>
        <v/>
      </c>
      <c r="W22" s="118" t="str">
        <f t="shared" si="43"/>
        <v/>
      </c>
      <c r="X22" s="118" t="str">
        <f t="shared" si="44"/>
        <v/>
      </c>
      <c r="Y22" s="118" t="str">
        <f t="shared" si="45"/>
        <v/>
      </c>
      <c r="Z22" s="118" t="str">
        <f t="shared" si="46"/>
        <v/>
      </c>
      <c r="AA22" s="118" t="str">
        <f t="shared" si="47"/>
        <v/>
      </c>
      <c r="AB22" s="118" t="str">
        <f t="shared" si="48"/>
        <v/>
      </c>
      <c r="AC22" s="118" t="str">
        <f t="shared" si="49"/>
        <v/>
      </c>
      <c r="AD22" s="118" t="str">
        <f t="shared" si="50"/>
        <v/>
      </c>
      <c r="AE22" s="118" t="str">
        <f t="shared" si="51"/>
        <v/>
      </c>
      <c r="AF22" s="118" t="str">
        <f t="shared" si="52"/>
        <v/>
      </c>
      <c r="AG22" s="128" t="str">
        <f t="shared" si="53"/>
        <v/>
      </c>
      <c r="AH22" s="120"/>
      <c r="AI22" s="120"/>
      <c r="AJ22" s="120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s="122" customFormat="1" ht="31.5">
      <c r="A23" s="123" t="s">
        <v>86</v>
      </c>
      <c r="B23" s="124" t="s">
        <v>87</v>
      </c>
      <c r="C23" s="125">
        <v>100154</v>
      </c>
      <c r="D23" s="126">
        <v>12.53</v>
      </c>
      <c r="E23" s="311">
        <v>10</v>
      </c>
      <c r="F23" s="311">
        <v>70</v>
      </c>
      <c r="G23" s="311">
        <v>96</v>
      </c>
      <c r="H23" s="138">
        <f>_xlfn.XLOOKUP(A23,'Beef - 100154'!A:A,'Beef - 100154'!L:L)</f>
        <v>0</v>
      </c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19">
        <f t="shared" si="15"/>
        <v>0</v>
      </c>
      <c r="V23" s="118" t="str">
        <f t="shared" si="42"/>
        <v/>
      </c>
      <c r="W23" s="118" t="str">
        <f t="shared" si="43"/>
        <v/>
      </c>
      <c r="X23" s="118" t="str">
        <f t="shared" si="44"/>
        <v/>
      </c>
      <c r="Y23" s="118" t="str">
        <f t="shared" si="45"/>
        <v/>
      </c>
      <c r="Z23" s="118" t="str">
        <f t="shared" si="46"/>
        <v/>
      </c>
      <c r="AA23" s="118" t="str">
        <f t="shared" si="47"/>
        <v/>
      </c>
      <c r="AB23" s="118" t="str">
        <f t="shared" si="48"/>
        <v/>
      </c>
      <c r="AC23" s="118" t="str">
        <f t="shared" si="49"/>
        <v/>
      </c>
      <c r="AD23" s="118" t="str">
        <f t="shared" si="50"/>
        <v/>
      </c>
      <c r="AE23" s="118" t="str">
        <f t="shared" si="51"/>
        <v/>
      </c>
      <c r="AF23" s="118" t="str">
        <f t="shared" si="52"/>
        <v/>
      </c>
      <c r="AG23" s="128" t="str">
        <f t="shared" si="53"/>
        <v/>
      </c>
      <c r="AH23" s="120"/>
      <c r="AI23" s="120"/>
      <c r="AJ23" s="120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s="122" customFormat="1" ht="15.75">
      <c r="A24" s="123" t="s">
        <v>65</v>
      </c>
      <c r="B24" s="124" t="s">
        <v>277</v>
      </c>
      <c r="C24" s="125">
        <v>100154</v>
      </c>
      <c r="D24" s="126">
        <v>21.8</v>
      </c>
      <c r="E24" s="311">
        <v>10</v>
      </c>
      <c r="F24" s="311">
        <v>70</v>
      </c>
      <c r="G24" s="311">
        <v>122</v>
      </c>
      <c r="H24" s="138">
        <f>_xlfn.XLOOKUP(A24,'Beef - 100154'!A:A,'Beef - 100154'!L:L)</f>
        <v>0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19">
        <f t="shared" si="15"/>
        <v>0</v>
      </c>
      <c r="V24" s="118" t="str">
        <f t="shared" si="42"/>
        <v/>
      </c>
      <c r="W24" s="118" t="str">
        <f t="shared" si="43"/>
        <v/>
      </c>
      <c r="X24" s="118" t="str">
        <f t="shared" si="44"/>
        <v/>
      </c>
      <c r="Y24" s="118" t="str">
        <f t="shared" si="45"/>
        <v/>
      </c>
      <c r="Z24" s="118" t="str">
        <f t="shared" si="46"/>
        <v/>
      </c>
      <c r="AA24" s="118" t="str">
        <f t="shared" si="47"/>
        <v/>
      </c>
      <c r="AB24" s="118" t="str">
        <f t="shared" si="48"/>
        <v/>
      </c>
      <c r="AC24" s="118" t="str">
        <f t="shared" si="49"/>
        <v/>
      </c>
      <c r="AD24" s="118" t="str">
        <f t="shared" si="50"/>
        <v/>
      </c>
      <c r="AE24" s="118" t="str">
        <f t="shared" si="51"/>
        <v/>
      </c>
      <c r="AF24" s="118" t="str">
        <f t="shared" si="52"/>
        <v/>
      </c>
      <c r="AG24" s="128" t="str">
        <f t="shared" si="53"/>
        <v/>
      </c>
      <c r="AH24" s="120"/>
      <c r="AI24" s="120"/>
      <c r="AJ24" s="120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s="122" customFormat="1" ht="15.75">
      <c r="A25" s="123" t="s">
        <v>69</v>
      </c>
      <c r="B25" s="124" t="s">
        <v>70</v>
      </c>
      <c r="C25" s="125">
        <v>100154</v>
      </c>
      <c r="D25" s="126">
        <v>18.850000000000001</v>
      </c>
      <c r="E25" s="311">
        <v>10</v>
      </c>
      <c r="F25" s="311">
        <v>70</v>
      </c>
      <c r="G25" s="311">
        <v>132</v>
      </c>
      <c r="H25" s="138">
        <f>_xlfn.XLOOKUP(A25,'Beef - 100154'!A:A,'Beef - 100154'!L:L)</f>
        <v>0</v>
      </c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19">
        <f>SUM(I25:T25)</f>
        <v>0</v>
      </c>
      <c r="V25" s="118" t="str">
        <f t="shared" si="42"/>
        <v/>
      </c>
      <c r="W25" s="118" t="str">
        <f t="shared" si="43"/>
        <v/>
      </c>
      <c r="X25" s="118" t="str">
        <f t="shared" si="44"/>
        <v/>
      </c>
      <c r="Y25" s="118" t="str">
        <f t="shared" si="45"/>
        <v/>
      </c>
      <c r="Z25" s="118" t="str">
        <f t="shared" si="46"/>
        <v/>
      </c>
      <c r="AA25" s="118" t="str">
        <f t="shared" si="47"/>
        <v/>
      </c>
      <c r="AB25" s="118" t="str">
        <f t="shared" si="48"/>
        <v/>
      </c>
      <c r="AC25" s="118" t="str">
        <f t="shared" si="49"/>
        <v/>
      </c>
      <c r="AD25" s="118" t="str">
        <f t="shared" si="50"/>
        <v/>
      </c>
      <c r="AE25" s="118" t="str">
        <f t="shared" si="51"/>
        <v/>
      </c>
      <c r="AF25" s="118" t="str">
        <f t="shared" si="52"/>
        <v/>
      </c>
      <c r="AG25" s="128" t="str">
        <f t="shared" si="53"/>
        <v/>
      </c>
      <c r="AH25" s="120"/>
      <c r="AI25" s="120"/>
      <c r="AJ25" s="120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s="122" customFormat="1" ht="15.75">
      <c r="A26" s="123" t="s">
        <v>94</v>
      </c>
      <c r="B26" s="124" t="s">
        <v>95</v>
      </c>
      <c r="C26" s="125">
        <v>100154</v>
      </c>
      <c r="D26" s="126">
        <v>9.59</v>
      </c>
      <c r="E26" s="311">
        <v>10</v>
      </c>
      <c r="F26" s="311">
        <v>70</v>
      </c>
      <c r="G26" s="311">
        <v>100</v>
      </c>
      <c r="H26" s="138">
        <f>_xlfn.XLOOKUP(A26,'Beef - 100154'!A:A,'Beef - 100154'!L:L)</f>
        <v>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19">
        <f>SUM(I26:T26)</f>
        <v>0</v>
      </c>
      <c r="V26" s="118" t="str">
        <f t="shared" ref="V26:V84" si="54">IF($U26=0,"",I26)</f>
        <v/>
      </c>
      <c r="W26" s="118" t="str">
        <f t="shared" ref="W26:W84" si="55">IF($U26=0,"",J26)</f>
        <v/>
      </c>
      <c r="X26" s="118" t="str">
        <f t="shared" ref="X26:X84" si="56">IF($U26=0,"",K26)</f>
        <v/>
      </c>
      <c r="Y26" s="118" t="str">
        <f t="shared" ref="Y26:Y84" si="57">IF($U26=0,"",L26)</f>
        <v/>
      </c>
      <c r="Z26" s="118" t="str">
        <f t="shared" ref="Z26:Z84" si="58">IF($U26=0,"",M26)</f>
        <v/>
      </c>
      <c r="AA26" s="118" t="str">
        <f t="shared" ref="AA26:AA84" si="59">IF($U26=0,"",N26)</f>
        <v/>
      </c>
      <c r="AB26" s="118" t="str">
        <f t="shared" ref="AB26:AB84" si="60">IF($U26=0,"",O26)</f>
        <v/>
      </c>
      <c r="AC26" s="118" t="str">
        <f t="shared" ref="AC26:AC84" si="61">IF($U26=0,"",P26)</f>
        <v/>
      </c>
      <c r="AD26" s="118" t="str">
        <f t="shared" ref="AD26:AD84" si="62">IF($U26=0,"",Q26)</f>
        <v/>
      </c>
      <c r="AE26" s="118" t="str">
        <f t="shared" ref="AE26:AE84" si="63">IF($U26=0,"",R26)</f>
        <v/>
      </c>
      <c r="AF26" s="118" t="str">
        <f t="shared" ref="AF26:AF84" si="64">IF($U26=0,"",S26)</f>
        <v/>
      </c>
      <c r="AG26" s="128" t="str">
        <f t="shared" ref="AG26:AG84" si="65">IF($U26=0,"",T26)</f>
        <v/>
      </c>
      <c r="AH26" s="120"/>
      <c r="AI26" s="120"/>
      <c r="AJ26" s="120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s="122" customFormat="1" ht="31.5">
      <c r="A27" s="123" t="s">
        <v>101</v>
      </c>
      <c r="B27" s="124" t="s">
        <v>278</v>
      </c>
      <c r="C27" s="125">
        <v>100154</v>
      </c>
      <c r="D27" s="126">
        <v>9.27</v>
      </c>
      <c r="E27" s="311">
        <v>8</v>
      </c>
      <c r="F27" s="311">
        <v>56</v>
      </c>
      <c r="G27" s="311">
        <v>48</v>
      </c>
      <c r="H27" s="138">
        <f>_xlfn.XLOOKUP(A27,'Beef - 100154'!A:A,'Beef - 100154'!L:L)</f>
        <v>0</v>
      </c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19">
        <f t="shared" si="15"/>
        <v>0</v>
      </c>
      <c r="V27" s="118" t="str">
        <f t="shared" si="54"/>
        <v/>
      </c>
      <c r="W27" s="118" t="str">
        <f t="shared" si="55"/>
        <v/>
      </c>
      <c r="X27" s="118" t="str">
        <f t="shared" si="56"/>
        <v/>
      </c>
      <c r="Y27" s="118" t="str">
        <f t="shared" si="57"/>
        <v/>
      </c>
      <c r="Z27" s="118" t="str">
        <f t="shared" si="58"/>
        <v/>
      </c>
      <c r="AA27" s="118" t="str">
        <f t="shared" si="59"/>
        <v/>
      </c>
      <c r="AB27" s="118" t="str">
        <f t="shared" si="60"/>
        <v/>
      </c>
      <c r="AC27" s="118" t="str">
        <f t="shared" si="61"/>
        <v/>
      </c>
      <c r="AD27" s="118" t="str">
        <f t="shared" si="62"/>
        <v/>
      </c>
      <c r="AE27" s="118" t="str">
        <f t="shared" si="63"/>
        <v/>
      </c>
      <c r="AF27" s="118" t="str">
        <f t="shared" si="64"/>
        <v/>
      </c>
      <c r="AG27" s="128" t="str">
        <f t="shared" si="65"/>
        <v/>
      </c>
      <c r="AH27" s="120"/>
      <c r="AI27" s="120"/>
      <c r="AJ27" s="120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s="122" customFormat="1" ht="31.5">
      <c r="A28" s="123" t="s">
        <v>105</v>
      </c>
      <c r="B28" s="124" t="s">
        <v>279</v>
      </c>
      <c r="C28" s="125">
        <v>100154</v>
      </c>
      <c r="D28" s="126">
        <v>9.07</v>
      </c>
      <c r="E28" s="311">
        <v>8</v>
      </c>
      <c r="F28" s="311">
        <v>56</v>
      </c>
      <c r="G28" s="311">
        <v>48</v>
      </c>
      <c r="H28" s="138">
        <f>_xlfn.XLOOKUP(A28,'Beef - 100154'!A:A,'Beef - 100154'!L:L)</f>
        <v>0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19">
        <f t="shared" ref="U28" si="66">SUM(I28:T28)</f>
        <v>0</v>
      </c>
      <c r="V28" s="118" t="str">
        <f t="shared" si="54"/>
        <v/>
      </c>
      <c r="W28" s="118" t="str">
        <f t="shared" si="55"/>
        <v/>
      </c>
      <c r="X28" s="118" t="str">
        <f t="shared" si="56"/>
        <v/>
      </c>
      <c r="Y28" s="118" t="str">
        <f t="shared" si="57"/>
        <v/>
      </c>
      <c r="Z28" s="118" t="str">
        <f t="shared" si="58"/>
        <v/>
      </c>
      <c r="AA28" s="118" t="str">
        <f t="shared" si="59"/>
        <v/>
      </c>
      <c r="AB28" s="118" t="str">
        <f t="shared" si="60"/>
        <v/>
      </c>
      <c r="AC28" s="118" t="str">
        <f t="shared" si="61"/>
        <v/>
      </c>
      <c r="AD28" s="118" t="str">
        <f t="shared" si="62"/>
        <v/>
      </c>
      <c r="AE28" s="118" t="str">
        <f t="shared" si="63"/>
        <v/>
      </c>
      <c r="AF28" s="118" t="str">
        <f t="shared" si="64"/>
        <v/>
      </c>
      <c r="AG28" s="128" t="str">
        <f t="shared" si="65"/>
        <v/>
      </c>
      <c r="AH28" s="120"/>
      <c r="AI28" s="120"/>
      <c r="AJ28" s="120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s="122" customFormat="1" ht="15.75">
      <c r="A29" s="123" t="s">
        <v>89</v>
      </c>
      <c r="B29" s="124" t="s">
        <v>90</v>
      </c>
      <c r="C29" s="125">
        <v>100154</v>
      </c>
      <c r="D29" s="126">
        <v>16.100000000000001</v>
      </c>
      <c r="E29" s="311">
        <v>10</v>
      </c>
      <c r="F29" s="311">
        <v>70</v>
      </c>
      <c r="G29" s="311">
        <v>90</v>
      </c>
      <c r="H29" s="138">
        <f>_xlfn.XLOOKUP(A29,'Beef - 100154'!A:A,'Beef - 100154'!L:L)</f>
        <v>0</v>
      </c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19">
        <f t="shared" si="15"/>
        <v>0</v>
      </c>
      <c r="V29" s="118" t="str">
        <f t="shared" si="54"/>
        <v/>
      </c>
      <c r="W29" s="118" t="str">
        <f t="shared" si="55"/>
        <v/>
      </c>
      <c r="X29" s="118" t="str">
        <f t="shared" si="56"/>
        <v/>
      </c>
      <c r="Y29" s="118" t="str">
        <f t="shared" si="57"/>
        <v/>
      </c>
      <c r="Z29" s="118" t="str">
        <f t="shared" si="58"/>
        <v/>
      </c>
      <c r="AA29" s="118" t="str">
        <f t="shared" si="59"/>
        <v/>
      </c>
      <c r="AB29" s="118" t="str">
        <f t="shared" si="60"/>
        <v/>
      </c>
      <c r="AC29" s="118" t="str">
        <f t="shared" si="61"/>
        <v/>
      </c>
      <c r="AD29" s="118" t="str">
        <f t="shared" si="62"/>
        <v/>
      </c>
      <c r="AE29" s="118" t="str">
        <f t="shared" si="63"/>
        <v/>
      </c>
      <c r="AF29" s="118" t="str">
        <f t="shared" si="64"/>
        <v/>
      </c>
      <c r="AG29" s="128" t="str">
        <f t="shared" si="65"/>
        <v/>
      </c>
      <c r="AH29" s="120"/>
      <c r="AI29" s="120"/>
      <c r="AJ29" s="120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s="122" customFormat="1" ht="15.75">
      <c r="A30" s="123" t="s">
        <v>92</v>
      </c>
      <c r="B30" s="124" t="s">
        <v>280</v>
      </c>
      <c r="C30" s="125">
        <v>100154</v>
      </c>
      <c r="D30" s="126">
        <v>15.2</v>
      </c>
      <c r="E30" s="311">
        <v>10</v>
      </c>
      <c r="F30" s="311">
        <v>70</v>
      </c>
      <c r="G30" s="311">
        <v>85</v>
      </c>
      <c r="H30" s="138">
        <f>_xlfn.XLOOKUP(A30,'Beef - 100154'!A:A,'Beef - 100154'!L:L)</f>
        <v>0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19">
        <f t="shared" si="15"/>
        <v>0</v>
      </c>
      <c r="V30" s="118" t="str">
        <f t="shared" si="54"/>
        <v/>
      </c>
      <c r="W30" s="118" t="str">
        <f t="shared" si="55"/>
        <v/>
      </c>
      <c r="X30" s="118" t="str">
        <f t="shared" si="56"/>
        <v/>
      </c>
      <c r="Y30" s="118" t="str">
        <f t="shared" si="57"/>
        <v/>
      </c>
      <c r="Z30" s="118" t="str">
        <f t="shared" si="58"/>
        <v/>
      </c>
      <c r="AA30" s="118" t="str">
        <f t="shared" si="59"/>
        <v/>
      </c>
      <c r="AB30" s="118" t="str">
        <f t="shared" si="60"/>
        <v/>
      </c>
      <c r="AC30" s="118" t="str">
        <f t="shared" si="61"/>
        <v/>
      </c>
      <c r="AD30" s="118" t="str">
        <f t="shared" si="62"/>
        <v/>
      </c>
      <c r="AE30" s="118" t="str">
        <f t="shared" si="63"/>
        <v/>
      </c>
      <c r="AF30" s="118" t="str">
        <f t="shared" si="64"/>
        <v/>
      </c>
      <c r="AG30" s="128" t="str">
        <f t="shared" si="65"/>
        <v/>
      </c>
      <c r="AH30" s="120"/>
      <c r="AI30" s="120"/>
      <c r="AJ30" s="120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s="122" customFormat="1" ht="15.75">
      <c r="A31" s="123" t="s">
        <v>96</v>
      </c>
      <c r="B31" s="124" t="s">
        <v>281</v>
      </c>
      <c r="C31" s="125">
        <v>100154</v>
      </c>
      <c r="D31" s="126">
        <v>11.63</v>
      </c>
      <c r="E31" s="311">
        <v>10</v>
      </c>
      <c r="F31" s="311">
        <v>70</v>
      </c>
      <c r="G31" s="311">
        <v>64</v>
      </c>
      <c r="H31" s="138">
        <f>_xlfn.XLOOKUP(A31,'Beef - 100154'!A:A,'Beef - 100154'!L:L)</f>
        <v>0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19">
        <f t="shared" si="15"/>
        <v>0</v>
      </c>
      <c r="V31" s="118" t="str">
        <f t="shared" si="54"/>
        <v/>
      </c>
      <c r="W31" s="118" t="str">
        <f t="shared" si="55"/>
        <v/>
      </c>
      <c r="X31" s="118" t="str">
        <f t="shared" si="56"/>
        <v/>
      </c>
      <c r="Y31" s="118" t="str">
        <f t="shared" si="57"/>
        <v/>
      </c>
      <c r="Z31" s="118" t="str">
        <f t="shared" si="58"/>
        <v/>
      </c>
      <c r="AA31" s="118" t="str">
        <f t="shared" si="59"/>
        <v/>
      </c>
      <c r="AB31" s="118" t="str">
        <f t="shared" si="60"/>
        <v/>
      </c>
      <c r="AC31" s="118" t="str">
        <f t="shared" si="61"/>
        <v/>
      </c>
      <c r="AD31" s="118" t="str">
        <f t="shared" si="62"/>
        <v/>
      </c>
      <c r="AE31" s="118" t="str">
        <f t="shared" si="63"/>
        <v/>
      </c>
      <c r="AF31" s="118" t="str">
        <f t="shared" si="64"/>
        <v/>
      </c>
      <c r="AG31" s="128" t="str">
        <f t="shared" si="65"/>
        <v/>
      </c>
      <c r="AH31" s="120"/>
      <c r="AI31" s="120"/>
      <c r="AJ31" s="120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s="122" customFormat="1" ht="15.75">
      <c r="A32" s="123" t="s">
        <v>98</v>
      </c>
      <c r="B32" s="124" t="s">
        <v>282</v>
      </c>
      <c r="C32" s="125">
        <v>100154</v>
      </c>
      <c r="D32" s="126">
        <v>11.6</v>
      </c>
      <c r="E32" s="311">
        <v>10</v>
      </c>
      <c r="F32" s="311">
        <v>70</v>
      </c>
      <c r="G32" s="311">
        <v>64</v>
      </c>
      <c r="H32" s="138">
        <f>_xlfn.XLOOKUP(A32,'Beef - 100154'!A:A,'Beef - 100154'!L:L)</f>
        <v>0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19">
        <f t="shared" si="15"/>
        <v>0</v>
      </c>
      <c r="V32" s="118" t="str">
        <f t="shared" si="54"/>
        <v/>
      </c>
      <c r="W32" s="118" t="str">
        <f t="shared" si="55"/>
        <v/>
      </c>
      <c r="X32" s="118" t="str">
        <f t="shared" si="56"/>
        <v/>
      </c>
      <c r="Y32" s="118" t="str">
        <f t="shared" si="57"/>
        <v/>
      </c>
      <c r="Z32" s="118" t="str">
        <f t="shared" si="58"/>
        <v/>
      </c>
      <c r="AA32" s="118" t="str">
        <f t="shared" si="59"/>
        <v/>
      </c>
      <c r="AB32" s="118" t="str">
        <f t="shared" si="60"/>
        <v/>
      </c>
      <c r="AC32" s="118" t="str">
        <f t="shared" si="61"/>
        <v/>
      </c>
      <c r="AD32" s="118" t="str">
        <f t="shared" si="62"/>
        <v/>
      </c>
      <c r="AE32" s="118" t="str">
        <f t="shared" si="63"/>
        <v/>
      </c>
      <c r="AF32" s="118" t="str">
        <f t="shared" si="64"/>
        <v/>
      </c>
      <c r="AG32" s="128" t="str">
        <f t="shared" si="65"/>
        <v/>
      </c>
      <c r="AH32" s="120"/>
      <c r="AI32" s="120"/>
      <c r="AJ32" s="120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s="122" customFormat="1" ht="15.75">
      <c r="A33" s="123" t="s">
        <v>131</v>
      </c>
      <c r="B33" s="124" t="s">
        <v>132</v>
      </c>
      <c r="C33" s="125">
        <v>100154</v>
      </c>
      <c r="D33" s="126">
        <v>25.36</v>
      </c>
      <c r="E33" s="311">
        <v>6</v>
      </c>
      <c r="F33" s="311">
        <v>24</v>
      </c>
      <c r="G33" s="311">
        <v>196</v>
      </c>
      <c r="H33" s="138">
        <f>_xlfn.XLOOKUP(A33,'Beef - 100154'!A:A,'Beef - 100154'!L:L)</f>
        <v>0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19">
        <f t="shared" ref="U33:U64" si="67">SUM(I33:T33)</f>
        <v>0</v>
      </c>
      <c r="V33" s="118" t="str">
        <f t="shared" si="54"/>
        <v/>
      </c>
      <c r="W33" s="118" t="str">
        <f t="shared" si="55"/>
        <v/>
      </c>
      <c r="X33" s="118" t="str">
        <f t="shared" si="56"/>
        <v/>
      </c>
      <c r="Y33" s="118" t="str">
        <f t="shared" si="57"/>
        <v/>
      </c>
      <c r="Z33" s="118" t="str">
        <f t="shared" si="58"/>
        <v/>
      </c>
      <c r="AA33" s="118" t="str">
        <f t="shared" si="59"/>
        <v/>
      </c>
      <c r="AB33" s="118" t="str">
        <f t="shared" si="60"/>
        <v/>
      </c>
      <c r="AC33" s="118" t="str">
        <f t="shared" si="61"/>
        <v/>
      </c>
      <c r="AD33" s="118" t="str">
        <f t="shared" si="62"/>
        <v/>
      </c>
      <c r="AE33" s="118" t="str">
        <f t="shared" si="63"/>
        <v/>
      </c>
      <c r="AF33" s="118" t="str">
        <f t="shared" si="64"/>
        <v/>
      </c>
      <c r="AG33" s="128" t="str">
        <f t="shared" si="65"/>
        <v/>
      </c>
      <c r="AH33" s="120"/>
      <c r="AI33" s="120"/>
      <c r="AJ33" s="120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s="122" customFormat="1" ht="15.75">
      <c r="A34" s="123" t="s">
        <v>133</v>
      </c>
      <c r="B34" s="124" t="s">
        <v>125</v>
      </c>
      <c r="C34" s="125">
        <v>100154</v>
      </c>
      <c r="D34" s="126">
        <v>26.8</v>
      </c>
      <c r="E34" s="311">
        <v>6</v>
      </c>
      <c r="F34" s="311">
        <v>24</v>
      </c>
      <c r="G34" s="311">
        <v>228</v>
      </c>
      <c r="H34" s="138">
        <f>_xlfn.XLOOKUP(A34,'Beef - 100154'!A:A,'Beef - 100154'!L:L)</f>
        <v>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19">
        <f t="shared" ref="U34" si="68">SUM(I34:T34)</f>
        <v>0</v>
      </c>
      <c r="V34" s="118" t="str">
        <f t="shared" si="54"/>
        <v/>
      </c>
      <c r="W34" s="118" t="str">
        <f t="shared" si="55"/>
        <v/>
      </c>
      <c r="X34" s="118" t="str">
        <f t="shared" si="56"/>
        <v/>
      </c>
      <c r="Y34" s="118" t="str">
        <f t="shared" si="57"/>
        <v/>
      </c>
      <c r="Z34" s="118" t="str">
        <f t="shared" si="58"/>
        <v/>
      </c>
      <c r="AA34" s="118" t="str">
        <f t="shared" si="59"/>
        <v/>
      </c>
      <c r="AB34" s="118" t="str">
        <f t="shared" si="60"/>
        <v/>
      </c>
      <c r="AC34" s="118" t="str">
        <f t="shared" si="61"/>
        <v/>
      </c>
      <c r="AD34" s="118" t="str">
        <f t="shared" si="62"/>
        <v/>
      </c>
      <c r="AE34" s="118" t="str">
        <f t="shared" si="63"/>
        <v/>
      </c>
      <c r="AF34" s="118" t="str">
        <f t="shared" si="64"/>
        <v/>
      </c>
      <c r="AG34" s="128" t="str">
        <f t="shared" si="65"/>
        <v/>
      </c>
      <c r="AH34" s="120"/>
      <c r="AI34" s="120"/>
      <c r="AJ34" s="120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s="122" customFormat="1" ht="15.75">
      <c r="A35" s="123" t="s">
        <v>124</v>
      </c>
      <c r="B35" s="124" t="s">
        <v>125</v>
      </c>
      <c r="C35" s="125">
        <v>100154</v>
      </c>
      <c r="D35" s="126">
        <v>36.92</v>
      </c>
      <c r="E35" s="311">
        <v>6</v>
      </c>
      <c r="F35" s="311">
        <v>24</v>
      </c>
      <c r="G35" s="311">
        <v>195</v>
      </c>
      <c r="H35" s="138">
        <f>_xlfn.XLOOKUP(A35,'Beef - 100154'!A:A,'Beef - 100154'!L:L)</f>
        <v>0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19">
        <f t="shared" si="67"/>
        <v>0</v>
      </c>
      <c r="V35" s="118" t="str">
        <f t="shared" si="54"/>
        <v/>
      </c>
      <c r="W35" s="118" t="str">
        <f t="shared" si="55"/>
        <v/>
      </c>
      <c r="X35" s="118" t="str">
        <f t="shared" si="56"/>
        <v/>
      </c>
      <c r="Y35" s="118" t="str">
        <f t="shared" si="57"/>
        <v/>
      </c>
      <c r="Z35" s="118" t="str">
        <f t="shared" si="58"/>
        <v/>
      </c>
      <c r="AA35" s="118" t="str">
        <f t="shared" si="59"/>
        <v/>
      </c>
      <c r="AB35" s="118" t="str">
        <f t="shared" si="60"/>
        <v/>
      </c>
      <c r="AC35" s="118" t="str">
        <f t="shared" si="61"/>
        <v/>
      </c>
      <c r="AD35" s="118" t="str">
        <f t="shared" si="62"/>
        <v/>
      </c>
      <c r="AE35" s="118" t="str">
        <f t="shared" si="63"/>
        <v/>
      </c>
      <c r="AF35" s="118" t="str">
        <f t="shared" si="64"/>
        <v/>
      </c>
      <c r="AG35" s="128" t="str">
        <f t="shared" si="65"/>
        <v/>
      </c>
      <c r="AH35" s="120"/>
      <c r="AI35" s="120"/>
      <c r="AJ35" s="120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s="122" customFormat="1" ht="15.75">
      <c r="A36" s="123" t="s">
        <v>129</v>
      </c>
      <c r="B36" s="124" t="s">
        <v>130</v>
      </c>
      <c r="C36" s="125">
        <v>100154</v>
      </c>
      <c r="D36" s="126">
        <v>31.32</v>
      </c>
      <c r="E36" s="311">
        <v>6</v>
      </c>
      <c r="F36" s="311">
        <v>24</v>
      </c>
      <c r="G36" s="311">
        <v>216</v>
      </c>
      <c r="H36" s="138">
        <f>_xlfn.XLOOKUP(A36,'Beef - 100154'!A:A,'Beef - 100154'!L:L)</f>
        <v>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19">
        <f t="shared" si="67"/>
        <v>0</v>
      </c>
      <c r="V36" s="118" t="str">
        <f t="shared" si="54"/>
        <v/>
      </c>
      <c r="W36" s="118" t="str">
        <f t="shared" si="55"/>
        <v/>
      </c>
      <c r="X36" s="118" t="str">
        <f t="shared" si="56"/>
        <v/>
      </c>
      <c r="Y36" s="118" t="str">
        <f t="shared" si="57"/>
        <v/>
      </c>
      <c r="Z36" s="118" t="str">
        <f t="shared" si="58"/>
        <v/>
      </c>
      <c r="AA36" s="118" t="str">
        <f t="shared" si="59"/>
        <v/>
      </c>
      <c r="AB36" s="118" t="str">
        <f t="shared" si="60"/>
        <v/>
      </c>
      <c r="AC36" s="118" t="str">
        <f t="shared" si="61"/>
        <v/>
      </c>
      <c r="AD36" s="118" t="str">
        <f t="shared" si="62"/>
        <v/>
      </c>
      <c r="AE36" s="118" t="str">
        <f t="shared" si="63"/>
        <v/>
      </c>
      <c r="AF36" s="118" t="str">
        <f t="shared" si="64"/>
        <v/>
      </c>
      <c r="AG36" s="128" t="str">
        <f t="shared" si="65"/>
        <v/>
      </c>
      <c r="AH36" s="120"/>
      <c r="AI36" s="120"/>
      <c r="AJ36" s="120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s="122" customFormat="1" ht="15.75">
      <c r="A37" s="123" t="s">
        <v>126</v>
      </c>
      <c r="B37" s="124" t="s">
        <v>127</v>
      </c>
      <c r="C37" s="125">
        <v>100154</v>
      </c>
      <c r="D37" s="126">
        <v>36.549999999999997</v>
      </c>
      <c r="E37" s="311">
        <v>6</v>
      </c>
      <c r="F37" s="311">
        <v>24</v>
      </c>
      <c r="G37" s="311">
        <v>156</v>
      </c>
      <c r="H37" s="138">
        <f>_xlfn.XLOOKUP(A37,'Beef - 100154'!A:A,'Beef - 100154'!L:L)</f>
        <v>0</v>
      </c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19">
        <f t="shared" si="67"/>
        <v>0</v>
      </c>
      <c r="V37" s="118" t="str">
        <f t="shared" si="54"/>
        <v/>
      </c>
      <c r="W37" s="118" t="str">
        <f t="shared" si="55"/>
        <v/>
      </c>
      <c r="X37" s="118" t="str">
        <f t="shared" si="56"/>
        <v/>
      </c>
      <c r="Y37" s="118" t="str">
        <f t="shared" si="57"/>
        <v/>
      </c>
      <c r="Z37" s="118" t="str">
        <f t="shared" si="58"/>
        <v/>
      </c>
      <c r="AA37" s="118" t="str">
        <f t="shared" si="59"/>
        <v/>
      </c>
      <c r="AB37" s="118" t="str">
        <f t="shared" si="60"/>
        <v/>
      </c>
      <c r="AC37" s="118" t="str">
        <f t="shared" si="61"/>
        <v/>
      </c>
      <c r="AD37" s="118" t="str">
        <f t="shared" si="62"/>
        <v/>
      </c>
      <c r="AE37" s="118" t="str">
        <f t="shared" si="63"/>
        <v/>
      </c>
      <c r="AF37" s="118" t="str">
        <f t="shared" si="64"/>
        <v/>
      </c>
      <c r="AG37" s="128" t="str">
        <f t="shared" si="65"/>
        <v/>
      </c>
      <c r="AH37" s="120"/>
      <c r="AI37" s="120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s="122" customFormat="1" ht="15.75">
      <c r="A38" s="123" t="s">
        <v>135</v>
      </c>
      <c r="B38" s="124" t="s">
        <v>136</v>
      </c>
      <c r="C38" s="125">
        <v>100154</v>
      </c>
      <c r="D38" s="126">
        <v>20.16</v>
      </c>
      <c r="E38" s="311">
        <v>8</v>
      </c>
      <c r="F38" s="311">
        <v>40</v>
      </c>
      <c r="G38" s="311">
        <v>137</v>
      </c>
      <c r="H38" s="138">
        <f>_xlfn.XLOOKUP(A38,'Beef - 100154'!A:A,'Beef - 100154'!L:L)</f>
        <v>0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9">
        <f t="shared" si="67"/>
        <v>0</v>
      </c>
      <c r="V38" s="118" t="str">
        <f t="shared" si="54"/>
        <v/>
      </c>
      <c r="W38" s="118" t="str">
        <f t="shared" si="55"/>
        <v/>
      </c>
      <c r="X38" s="118" t="str">
        <f t="shared" si="56"/>
        <v/>
      </c>
      <c r="Y38" s="118" t="str">
        <f t="shared" si="57"/>
        <v/>
      </c>
      <c r="Z38" s="118" t="str">
        <f t="shared" si="58"/>
        <v/>
      </c>
      <c r="AA38" s="118" t="str">
        <f t="shared" si="59"/>
        <v/>
      </c>
      <c r="AB38" s="118" t="str">
        <f t="shared" si="60"/>
        <v/>
      </c>
      <c r="AC38" s="118" t="str">
        <f t="shared" si="61"/>
        <v/>
      </c>
      <c r="AD38" s="118" t="str">
        <f t="shared" si="62"/>
        <v/>
      </c>
      <c r="AE38" s="118" t="str">
        <f t="shared" si="63"/>
        <v/>
      </c>
      <c r="AF38" s="118" t="str">
        <f t="shared" si="64"/>
        <v/>
      </c>
      <c r="AG38" s="128" t="str">
        <f t="shared" si="65"/>
        <v/>
      </c>
      <c r="AH38" s="120"/>
      <c r="AI38" s="120"/>
      <c r="AJ38" s="120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s="122" customFormat="1" ht="15.75">
      <c r="A39" s="123" t="s">
        <v>82</v>
      </c>
      <c r="B39" s="124" t="s">
        <v>83</v>
      </c>
      <c r="C39" s="125">
        <v>100154</v>
      </c>
      <c r="D39" s="126">
        <v>8.36</v>
      </c>
      <c r="E39" s="311">
        <v>10</v>
      </c>
      <c r="F39" s="311">
        <v>70</v>
      </c>
      <c r="G39" s="311">
        <v>82</v>
      </c>
      <c r="H39" s="138">
        <f>_xlfn.XLOOKUP(A39,'Beef - 100154'!A:A,'Beef - 100154'!L:L)</f>
        <v>0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19">
        <f t="shared" si="67"/>
        <v>0</v>
      </c>
      <c r="V39" s="118" t="str">
        <f t="shared" si="54"/>
        <v/>
      </c>
      <c r="W39" s="118" t="str">
        <f t="shared" si="55"/>
        <v/>
      </c>
      <c r="X39" s="118" t="str">
        <f t="shared" si="56"/>
        <v/>
      </c>
      <c r="Y39" s="118" t="str">
        <f t="shared" si="57"/>
        <v/>
      </c>
      <c r="Z39" s="118" t="str">
        <f t="shared" si="58"/>
        <v/>
      </c>
      <c r="AA39" s="118" t="str">
        <f t="shared" si="59"/>
        <v/>
      </c>
      <c r="AB39" s="118" t="str">
        <f t="shared" si="60"/>
        <v/>
      </c>
      <c r="AC39" s="118" t="str">
        <f t="shared" si="61"/>
        <v/>
      </c>
      <c r="AD39" s="118" t="str">
        <f t="shared" si="62"/>
        <v/>
      </c>
      <c r="AE39" s="118" t="str">
        <f t="shared" si="63"/>
        <v/>
      </c>
      <c r="AF39" s="118" t="str">
        <f t="shared" si="64"/>
        <v/>
      </c>
      <c r="AG39" s="128" t="str">
        <f t="shared" si="65"/>
        <v/>
      </c>
      <c r="AH39" s="120"/>
      <c r="AI39" s="120"/>
      <c r="AJ39" s="12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s="122" customFormat="1" ht="31.5">
      <c r="A40" s="123" t="s">
        <v>108</v>
      </c>
      <c r="B40" s="124" t="s">
        <v>283</v>
      </c>
      <c r="C40" s="125">
        <v>100154</v>
      </c>
      <c r="D40" s="126">
        <v>27.55</v>
      </c>
      <c r="E40" s="311">
        <v>10</v>
      </c>
      <c r="F40" s="311">
        <v>70</v>
      </c>
      <c r="G40" s="311">
        <v>196</v>
      </c>
      <c r="H40" s="138">
        <f>_xlfn.XLOOKUP(A40,'Beef - 100154'!A:A,'Beef - 100154'!L:L)</f>
        <v>0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19">
        <f t="shared" si="67"/>
        <v>0</v>
      </c>
      <c r="V40" s="118" t="str">
        <f t="shared" si="54"/>
        <v/>
      </c>
      <c r="W40" s="118" t="str">
        <f t="shared" si="55"/>
        <v/>
      </c>
      <c r="X40" s="118" t="str">
        <f t="shared" si="56"/>
        <v/>
      </c>
      <c r="Y40" s="118" t="str">
        <f t="shared" si="57"/>
        <v/>
      </c>
      <c r="Z40" s="118" t="str">
        <f t="shared" si="58"/>
        <v/>
      </c>
      <c r="AA40" s="118" t="str">
        <f t="shared" si="59"/>
        <v/>
      </c>
      <c r="AB40" s="118" t="str">
        <f t="shared" si="60"/>
        <v/>
      </c>
      <c r="AC40" s="118" t="str">
        <f t="shared" si="61"/>
        <v/>
      </c>
      <c r="AD40" s="118" t="str">
        <f t="shared" si="62"/>
        <v/>
      </c>
      <c r="AE40" s="118" t="str">
        <f t="shared" si="63"/>
        <v/>
      </c>
      <c r="AF40" s="118" t="str">
        <f t="shared" si="64"/>
        <v/>
      </c>
      <c r="AG40" s="128" t="str">
        <f t="shared" si="65"/>
        <v/>
      </c>
      <c r="AH40" s="120"/>
      <c r="AI40" s="120"/>
      <c r="AJ40" s="120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s="122" customFormat="1" ht="15.75">
      <c r="A41" s="123" t="s">
        <v>110</v>
      </c>
      <c r="B41" s="124" t="s">
        <v>284</v>
      </c>
      <c r="C41" s="125">
        <v>100154</v>
      </c>
      <c r="D41" s="126">
        <v>31.22</v>
      </c>
      <c r="E41" s="311">
        <v>10</v>
      </c>
      <c r="F41" s="311">
        <v>70</v>
      </c>
      <c r="G41" s="311">
        <v>177</v>
      </c>
      <c r="H41" s="138">
        <f>_xlfn.XLOOKUP(A41,'Beef - 100154'!A:A,'Beef - 100154'!L:L)</f>
        <v>0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19">
        <f t="shared" si="67"/>
        <v>0</v>
      </c>
      <c r="V41" s="118" t="str">
        <f t="shared" ref="V41" si="69">IF($U41=0,"",I41)</f>
        <v/>
      </c>
      <c r="W41" s="118" t="str">
        <f t="shared" ref="W41" si="70">IF($U41=0,"",J41)</f>
        <v/>
      </c>
      <c r="X41" s="118" t="str">
        <f t="shared" ref="X41" si="71">IF($U41=0,"",K41)</f>
        <v/>
      </c>
      <c r="Y41" s="118" t="str">
        <f t="shared" ref="Y41" si="72">IF($U41=0,"",L41)</f>
        <v/>
      </c>
      <c r="Z41" s="118" t="str">
        <f t="shared" ref="Z41" si="73">IF($U41=0,"",M41)</f>
        <v/>
      </c>
      <c r="AA41" s="118" t="str">
        <f t="shared" ref="AA41" si="74">IF($U41=0,"",N41)</f>
        <v/>
      </c>
      <c r="AB41" s="118" t="str">
        <f t="shared" ref="AB41" si="75">IF($U41=0,"",O41)</f>
        <v/>
      </c>
      <c r="AC41" s="118" t="str">
        <f t="shared" ref="AC41" si="76">IF($U41=0,"",P41)</f>
        <v/>
      </c>
      <c r="AD41" s="118" t="str">
        <f t="shared" ref="AD41" si="77">IF($U41=0,"",Q41)</f>
        <v/>
      </c>
      <c r="AE41" s="118" t="str">
        <f t="shared" ref="AE41" si="78">IF($U41=0,"",R41)</f>
        <v/>
      </c>
      <c r="AF41" s="118" t="str">
        <f t="shared" ref="AF41" si="79">IF($U41=0,"",S41)</f>
        <v/>
      </c>
      <c r="AG41" s="128" t="str">
        <f t="shared" ref="AG41" si="80">IF($U41=0,"",T41)</f>
        <v/>
      </c>
      <c r="AH41" s="120"/>
      <c r="AI41" s="120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s="122" customFormat="1" ht="15.75">
      <c r="A42" s="123" t="s">
        <v>114</v>
      </c>
      <c r="B42" s="124" t="s">
        <v>115</v>
      </c>
      <c r="C42" s="125">
        <v>100154</v>
      </c>
      <c r="D42" s="126">
        <v>32.86</v>
      </c>
      <c r="E42" s="311">
        <v>8</v>
      </c>
      <c r="F42" s="311">
        <v>32</v>
      </c>
      <c r="G42" s="311">
        <v>173</v>
      </c>
      <c r="H42" s="138">
        <f>_xlfn.XLOOKUP(A42,'Beef - 100154'!A:A,'Beef - 100154'!L:L)</f>
        <v>0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19">
        <f t="shared" ref="U42" si="81">SUM(I42:T42)</f>
        <v>0</v>
      </c>
      <c r="V42" s="118" t="str">
        <f t="shared" si="54"/>
        <v/>
      </c>
      <c r="W42" s="118" t="str">
        <f t="shared" si="55"/>
        <v/>
      </c>
      <c r="X42" s="118" t="str">
        <f t="shared" si="56"/>
        <v/>
      </c>
      <c r="Y42" s="118" t="str">
        <f t="shared" si="57"/>
        <v/>
      </c>
      <c r="Z42" s="118" t="str">
        <f t="shared" si="58"/>
        <v/>
      </c>
      <c r="AA42" s="118" t="str">
        <f t="shared" si="59"/>
        <v/>
      </c>
      <c r="AB42" s="118" t="str">
        <f t="shared" si="60"/>
        <v/>
      </c>
      <c r="AC42" s="118" t="str">
        <f t="shared" si="61"/>
        <v/>
      </c>
      <c r="AD42" s="118" t="str">
        <f t="shared" si="62"/>
        <v/>
      </c>
      <c r="AE42" s="118" t="str">
        <f t="shared" si="63"/>
        <v/>
      </c>
      <c r="AF42" s="118" t="str">
        <f t="shared" si="64"/>
        <v/>
      </c>
      <c r="AG42" s="128" t="str">
        <f t="shared" si="65"/>
        <v/>
      </c>
      <c r="AH42" s="120"/>
      <c r="AI42" s="120"/>
      <c r="AJ42" s="120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s="122" customFormat="1" ht="15.75">
      <c r="A43" s="123" t="s">
        <v>156</v>
      </c>
      <c r="B43" s="124" t="s">
        <v>285</v>
      </c>
      <c r="C43" s="139">
        <v>100193</v>
      </c>
      <c r="D43" s="126">
        <v>21.68</v>
      </c>
      <c r="E43" s="311">
        <v>8</v>
      </c>
      <c r="F43" s="311">
        <v>32</v>
      </c>
      <c r="G43" s="311">
        <v>176</v>
      </c>
      <c r="H43" s="138">
        <f>_xlfn.XLOOKUP(A43,'Pork Picnics - 100193'!A:A,'Pork Picnics - 100193'!L:L)</f>
        <v>0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19">
        <f t="shared" si="67"/>
        <v>0</v>
      </c>
      <c r="V43" s="118" t="str">
        <f t="shared" si="54"/>
        <v/>
      </c>
      <c r="W43" s="118" t="str">
        <f t="shared" si="55"/>
        <v/>
      </c>
      <c r="X43" s="118" t="str">
        <f t="shared" si="56"/>
        <v/>
      </c>
      <c r="Y43" s="118" t="str">
        <f t="shared" si="57"/>
        <v/>
      </c>
      <c r="Z43" s="118" t="str">
        <f t="shared" si="58"/>
        <v/>
      </c>
      <c r="AA43" s="118" t="str">
        <f t="shared" si="59"/>
        <v/>
      </c>
      <c r="AB43" s="118" t="str">
        <f t="shared" si="60"/>
        <v/>
      </c>
      <c r="AC43" s="118" t="str">
        <f t="shared" si="61"/>
        <v/>
      </c>
      <c r="AD43" s="118" t="str">
        <f t="shared" si="62"/>
        <v/>
      </c>
      <c r="AE43" s="118" t="str">
        <f t="shared" si="63"/>
        <v/>
      </c>
      <c r="AF43" s="118" t="str">
        <f t="shared" si="64"/>
        <v/>
      </c>
      <c r="AG43" s="128" t="str">
        <f t="shared" si="65"/>
        <v/>
      </c>
      <c r="AH43" s="120"/>
      <c r="AI43" s="120"/>
      <c r="AJ43" s="120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s="122" customFormat="1" ht="15.75">
      <c r="A44" s="123" t="s">
        <v>145</v>
      </c>
      <c r="B44" s="124" t="s">
        <v>146</v>
      </c>
      <c r="C44" s="139">
        <v>100193</v>
      </c>
      <c r="D44" s="126">
        <v>17.16</v>
      </c>
      <c r="E44" s="311">
        <v>10</v>
      </c>
      <c r="F44" s="311">
        <v>70</v>
      </c>
      <c r="G44" s="311">
        <v>151</v>
      </c>
      <c r="H44" s="138">
        <f>_xlfn.XLOOKUP(A44,'Pork Picnics - 100193'!A:A,'Pork Picnics - 100193'!L:L)</f>
        <v>0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19">
        <f t="shared" si="67"/>
        <v>0</v>
      </c>
      <c r="V44" s="118" t="str">
        <f t="shared" si="54"/>
        <v/>
      </c>
      <c r="W44" s="118" t="str">
        <f t="shared" si="55"/>
        <v/>
      </c>
      <c r="X44" s="118" t="str">
        <f t="shared" si="56"/>
        <v/>
      </c>
      <c r="Y44" s="118" t="str">
        <f t="shared" si="57"/>
        <v/>
      </c>
      <c r="Z44" s="118" t="str">
        <f t="shared" si="58"/>
        <v/>
      </c>
      <c r="AA44" s="118" t="str">
        <f t="shared" si="59"/>
        <v/>
      </c>
      <c r="AB44" s="118" t="str">
        <f t="shared" si="60"/>
        <v/>
      </c>
      <c r="AC44" s="118" t="str">
        <f t="shared" si="61"/>
        <v/>
      </c>
      <c r="AD44" s="118" t="str">
        <f t="shared" si="62"/>
        <v/>
      </c>
      <c r="AE44" s="118" t="str">
        <f t="shared" si="63"/>
        <v/>
      </c>
      <c r="AF44" s="118" t="str">
        <f t="shared" si="64"/>
        <v/>
      </c>
      <c r="AG44" s="128" t="str">
        <f t="shared" si="65"/>
        <v/>
      </c>
      <c r="AH44" s="120"/>
      <c r="AI44" s="120"/>
      <c r="AJ44" s="120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s="122" customFormat="1" ht="15.75">
      <c r="A45" s="123" t="s">
        <v>148</v>
      </c>
      <c r="B45" s="124" t="s">
        <v>286</v>
      </c>
      <c r="C45" s="139">
        <v>100193</v>
      </c>
      <c r="D45" s="126">
        <v>21.53</v>
      </c>
      <c r="E45" s="311">
        <v>10</v>
      </c>
      <c r="F45" s="311">
        <v>70</v>
      </c>
      <c r="G45" s="311">
        <v>139</v>
      </c>
      <c r="H45" s="138">
        <f>_xlfn.XLOOKUP(A45,'Pork Picnics - 100193'!A:A,'Pork Picnics - 100193'!L:L)</f>
        <v>0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19">
        <f t="shared" si="67"/>
        <v>0</v>
      </c>
      <c r="V45" s="118" t="str">
        <f t="shared" si="54"/>
        <v/>
      </c>
      <c r="W45" s="118" t="str">
        <f t="shared" si="55"/>
        <v/>
      </c>
      <c r="X45" s="118" t="str">
        <f t="shared" si="56"/>
        <v/>
      </c>
      <c r="Y45" s="118" t="str">
        <f t="shared" si="57"/>
        <v/>
      </c>
      <c r="Z45" s="118" t="str">
        <f t="shared" si="58"/>
        <v/>
      </c>
      <c r="AA45" s="118" t="str">
        <f t="shared" si="59"/>
        <v/>
      </c>
      <c r="AB45" s="118" t="str">
        <f t="shared" si="60"/>
        <v/>
      </c>
      <c r="AC45" s="118" t="str">
        <f t="shared" si="61"/>
        <v/>
      </c>
      <c r="AD45" s="118" t="str">
        <f t="shared" si="62"/>
        <v/>
      </c>
      <c r="AE45" s="118" t="str">
        <f t="shared" si="63"/>
        <v/>
      </c>
      <c r="AF45" s="118" t="str">
        <f t="shared" si="64"/>
        <v/>
      </c>
      <c r="AG45" s="128" t="str">
        <f t="shared" si="65"/>
        <v/>
      </c>
      <c r="AH45" s="120"/>
      <c r="AI45" s="120"/>
      <c r="AJ45" s="120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s="122" customFormat="1" ht="15.75">
      <c r="A46" s="123" t="s">
        <v>151</v>
      </c>
      <c r="B46" s="124" t="s">
        <v>152</v>
      </c>
      <c r="C46" s="139">
        <v>100193</v>
      </c>
      <c r="D46" s="126">
        <v>10.9</v>
      </c>
      <c r="E46" s="311">
        <v>10</v>
      </c>
      <c r="F46" s="311">
        <v>70</v>
      </c>
      <c r="G46" s="311">
        <v>121</v>
      </c>
      <c r="H46" s="138">
        <f>_xlfn.XLOOKUP(A46,'Pork Picnics - 100193'!A:A,'Pork Picnics - 100193'!L:L)</f>
        <v>0</v>
      </c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19">
        <f t="shared" si="67"/>
        <v>0</v>
      </c>
      <c r="V46" s="118" t="str">
        <f t="shared" si="54"/>
        <v/>
      </c>
      <c r="W46" s="118" t="str">
        <f t="shared" si="55"/>
        <v/>
      </c>
      <c r="X46" s="118" t="str">
        <f t="shared" si="56"/>
        <v/>
      </c>
      <c r="Y46" s="118" t="str">
        <f t="shared" si="57"/>
        <v/>
      </c>
      <c r="Z46" s="118" t="str">
        <f t="shared" si="58"/>
        <v/>
      </c>
      <c r="AA46" s="118" t="str">
        <f t="shared" si="59"/>
        <v/>
      </c>
      <c r="AB46" s="118" t="str">
        <f t="shared" si="60"/>
        <v/>
      </c>
      <c r="AC46" s="118" t="str">
        <f t="shared" si="61"/>
        <v/>
      </c>
      <c r="AD46" s="118" t="str">
        <f t="shared" si="62"/>
        <v/>
      </c>
      <c r="AE46" s="118" t="str">
        <f t="shared" si="63"/>
        <v/>
      </c>
      <c r="AF46" s="118" t="str">
        <f t="shared" si="64"/>
        <v/>
      </c>
      <c r="AG46" s="128" t="str">
        <f t="shared" si="65"/>
        <v/>
      </c>
      <c r="AH46" s="120"/>
      <c r="AI46" s="120"/>
      <c r="AJ46" s="120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s="122" customFormat="1" ht="15.75">
      <c r="A47" s="123" t="s">
        <v>154</v>
      </c>
      <c r="B47" s="124" t="s">
        <v>287</v>
      </c>
      <c r="C47" s="139">
        <v>100193</v>
      </c>
      <c r="D47" s="126">
        <v>14.51</v>
      </c>
      <c r="E47" s="311">
        <v>10</v>
      </c>
      <c r="F47" s="311">
        <v>70</v>
      </c>
      <c r="G47" s="311">
        <v>81</v>
      </c>
      <c r="H47" s="138">
        <f>_xlfn.XLOOKUP(A47,'Pork Picnics - 100193'!A:A,'Pork Picnics - 100193'!L:L)</f>
        <v>0</v>
      </c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19">
        <f t="shared" si="67"/>
        <v>0</v>
      </c>
      <c r="V47" s="118" t="str">
        <f t="shared" si="54"/>
        <v/>
      </c>
      <c r="W47" s="118" t="str">
        <f t="shared" si="55"/>
        <v/>
      </c>
      <c r="X47" s="118" t="str">
        <f t="shared" si="56"/>
        <v/>
      </c>
      <c r="Y47" s="118" t="str">
        <f t="shared" si="57"/>
        <v/>
      </c>
      <c r="Z47" s="118" t="str">
        <f t="shared" si="58"/>
        <v/>
      </c>
      <c r="AA47" s="118" t="str">
        <f t="shared" si="59"/>
        <v/>
      </c>
      <c r="AB47" s="118" t="str">
        <f t="shared" si="60"/>
        <v/>
      </c>
      <c r="AC47" s="118" t="str">
        <f t="shared" si="61"/>
        <v/>
      </c>
      <c r="AD47" s="118" t="str">
        <f t="shared" si="62"/>
        <v/>
      </c>
      <c r="AE47" s="118" t="str">
        <f t="shared" si="63"/>
        <v/>
      </c>
      <c r="AF47" s="118" t="str">
        <f t="shared" si="64"/>
        <v/>
      </c>
      <c r="AG47" s="128" t="str">
        <f t="shared" si="65"/>
        <v/>
      </c>
      <c r="AH47" s="120"/>
      <c r="AI47" s="120"/>
      <c r="AJ47" s="120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s="122" customFormat="1" ht="15.75">
      <c r="A48" s="123" t="s">
        <v>141</v>
      </c>
      <c r="B48" s="124" t="s">
        <v>142</v>
      </c>
      <c r="C48" s="139">
        <v>100193</v>
      </c>
      <c r="D48" s="126">
        <v>35.4</v>
      </c>
      <c r="E48" s="311">
        <v>8</v>
      </c>
      <c r="F48" s="311">
        <v>32</v>
      </c>
      <c r="G48" s="311">
        <v>384</v>
      </c>
      <c r="H48" s="138">
        <f>_xlfn.XLOOKUP(A48,'Pork Picnics - 100193'!A:A,'Pork Picnics - 100193'!L:L)</f>
        <v>0</v>
      </c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19">
        <f t="shared" si="67"/>
        <v>0</v>
      </c>
      <c r="V48" s="118" t="str">
        <f t="shared" si="54"/>
        <v/>
      </c>
      <c r="W48" s="118" t="str">
        <f t="shared" si="55"/>
        <v/>
      </c>
      <c r="X48" s="118" t="str">
        <f t="shared" si="56"/>
        <v/>
      </c>
      <c r="Y48" s="118" t="str">
        <f t="shared" si="57"/>
        <v/>
      </c>
      <c r="Z48" s="118" t="str">
        <f t="shared" si="58"/>
        <v/>
      </c>
      <c r="AA48" s="118" t="str">
        <f t="shared" si="59"/>
        <v/>
      </c>
      <c r="AB48" s="118" t="str">
        <f t="shared" si="60"/>
        <v/>
      </c>
      <c r="AC48" s="118" t="str">
        <f t="shared" si="61"/>
        <v/>
      </c>
      <c r="AD48" s="118" t="str">
        <f t="shared" si="62"/>
        <v/>
      </c>
      <c r="AE48" s="118" t="str">
        <f t="shared" si="63"/>
        <v/>
      </c>
      <c r="AF48" s="118" t="str">
        <f t="shared" si="64"/>
        <v/>
      </c>
      <c r="AG48" s="128" t="str">
        <f t="shared" si="65"/>
        <v/>
      </c>
      <c r="AH48" s="120"/>
      <c r="AI48" s="120"/>
      <c r="AJ48" s="120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s="122" customFormat="1" ht="31.5">
      <c r="A49" s="123" t="s">
        <v>143</v>
      </c>
      <c r="B49" s="124" t="s">
        <v>144</v>
      </c>
      <c r="C49" s="139">
        <v>100193</v>
      </c>
      <c r="D49" s="126">
        <v>26.72</v>
      </c>
      <c r="E49" s="311">
        <v>8</v>
      </c>
      <c r="F49" s="311">
        <v>32</v>
      </c>
      <c r="G49" s="311">
        <v>360</v>
      </c>
      <c r="H49" s="138">
        <f>_xlfn.XLOOKUP(A49,'Pork Picnics - 100193'!A:A,'Pork Picnics - 100193'!L:L)</f>
        <v>0</v>
      </c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19">
        <f t="shared" si="67"/>
        <v>0</v>
      </c>
      <c r="V49" s="118" t="str">
        <f t="shared" si="54"/>
        <v/>
      </c>
      <c r="W49" s="118" t="str">
        <f t="shared" si="55"/>
        <v/>
      </c>
      <c r="X49" s="118" t="str">
        <f t="shared" si="56"/>
        <v/>
      </c>
      <c r="Y49" s="118" t="str">
        <f t="shared" si="57"/>
        <v/>
      </c>
      <c r="Z49" s="118" t="str">
        <f t="shared" si="58"/>
        <v/>
      </c>
      <c r="AA49" s="118" t="str">
        <f t="shared" si="59"/>
        <v/>
      </c>
      <c r="AB49" s="118" t="str">
        <f t="shared" si="60"/>
        <v/>
      </c>
      <c r="AC49" s="118" t="str">
        <f t="shared" si="61"/>
        <v/>
      </c>
      <c r="AD49" s="118" t="str">
        <f t="shared" si="62"/>
        <v/>
      </c>
      <c r="AE49" s="118" t="str">
        <f t="shared" si="63"/>
        <v/>
      </c>
      <c r="AF49" s="118" t="str">
        <f t="shared" si="64"/>
        <v/>
      </c>
      <c r="AG49" s="128" t="str">
        <f t="shared" si="65"/>
        <v/>
      </c>
      <c r="AH49" s="120"/>
      <c r="AI49" s="120"/>
      <c r="AJ49" s="120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s="122" customFormat="1" ht="31.5">
      <c r="A50" s="123" t="s">
        <v>159</v>
      </c>
      <c r="B50" s="124" t="s">
        <v>288</v>
      </c>
      <c r="C50" s="139">
        <v>100193</v>
      </c>
      <c r="D50" s="126">
        <v>24.75</v>
      </c>
      <c r="E50" s="311">
        <v>8</v>
      </c>
      <c r="F50" s="311">
        <v>40</v>
      </c>
      <c r="G50" s="311">
        <v>168</v>
      </c>
      <c r="H50" s="138">
        <f>_xlfn.XLOOKUP(A50,'Pork Picnics - 100193'!A:A,'Pork Picnics - 100193'!L:L)</f>
        <v>0</v>
      </c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19">
        <f t="shared" si="67"/>
        <v>0</v>
      </c>
      <c r="V50" s="118" t="str">
        <f t="shared" si="54"/>
        <v/>
      </c>
      <c r="W50" s="118" t="str">
        <f t="shared" si="55"/>
        <v/>
      </c>
      <c r="X50" s="118" t="str">
        <f t="shared" si="56"/>
        <v/>
      </c>
      <c r="Y50" s="118" t="str">
        <f t="shared" si="57"/>
        <v/>
      </c>
      <c r="Z50" s="118" t="str">
        <f t="shared" si="58"/>
        <v/>
      </c>
      <c r="AA50" s="118" t="str">
        <f t="shared" si="59"/>
        <v/>
      </c>
      <c r="AB50" s="118" t="str">
        <f t="shared" si="60"/>
        <v/>
      </c>
      <c r="AC50" s="118" t="str">
        <f t="shared" si="61"/>
        <v/>
      </c>
      <c r="AD50" s="118" t="str">
        <f t="shared" si="62"/>
        <v/>
      </c>
      <c r="AE50" s="118" t="str">
        <f t="shared" si="63"/>
        <v/>
      </c>
      <c r="AF50" s="118" t="str">
        <f t="shared" si="64"/>
        <v/>
      </c>
      <c r="AG50" s="128" t="str">
        <f t="shared" si="65"/>
        <v/>
      </c>
      <c r="AH50" s="120"/>
      <c r="AI50" s="120"/>
      <c r="AJ50" s="120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s="122" customFormat="1" ht="15.75">
      <c r="A51" s="123" t="s">
        <v>161</v>
      </c>
      <c r="B51" s="124" t="s">
        <v>162</v>
      </c>
      <c r="C51" s="139">
        <v>100193</v>
      </c>
      <c r="D51" s="126">
        <v>20.16</v>
      </c>
      <c r="E51" s="311">
        <v>8</v>
      </c>
      <c r="F51" s="311">
        <v>40</v>
      </c>
      <c r="G51" s="311">
        <v>137</v>
      </c>
      <c r="H51" s="138">
        <f>_xlfn.XLOOKUP(A51,'Pork Picnics - 100193'!A:A,'Pork Picnics - 100193'!L:L)</f>
        <v>0</v>
      </c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19">
        <f t="shared" si="67"/>
        <v>0</v>
      </c>
      <c r="V51" s="118" t="str">
        <f t="shared" si="54"/>
        <v/>
      </c>
      <c r="W51" s="118" t="str">
        <f t="shared" si="55"/>
        <v/>
      </c>
      <c r="X51" s="118" t="str">
        <f t="shared" si="56"/>
        <v/>
      </c>
      <c r="Y51" s="118" t="str">
        <f t="shared" si="57"/>
        <v/>
      </c>
      <c r="Z51" s="118" t="str">
        <f t="shared" si="58"/>
        <v/>
      </c>
      <c r="AA51" s="118" t="str">
        <f t="shared" si="59"/>
        <v/>
      </c>
      <c r="AB51" s="118" t="str">
        <f t="shared" si="60"/>
        <v/>
      </c>
      <c r="AC51" s="118" t="str">
        <f t="shared" si="61"/>
        <v/>
      </c>
      <c r="AD51" s="118" t="str">
        <f t="shared" si="62"/>
        <v/>
      </c>
      <c r="AE51" s="118" t="str">
        <f t="shared" si="63"/>
        <v/>
      </c>
      <c r="AF51" s="118" t="str">
        <f t="shared" si="64"/>
        <v/>
      </c>
      <c r="AG51" s="128" t="str">
        <f t="shared" si="65"/>
        <v/>
      </c>
      <c r="AH51" s="120"/>
      <c r="AI51" s="120"/>
      <c r="AJ51" s="120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s="122" customFormat="1" ht="15.75">
      <c r="A52" s="123">
        <v>5090</v>
      </c>
      <c r="B52" s="124" t="s">
        <v>289</v>
      </c>
      <c r="C52" s="140">
        <v>100883</v>
      </c>
      <c r="D52" s="126">
        <v>17.04</v>
      </c>
      <c r="E52" s="311">
        <v>6</v>
      </c>
      <c r="F52" s="311">
        <v>36</v>
      </c>
      <c r="G52" s="311">
        <v>120</v>
      </c>
      <c r="H52" s="138">
        <f>_xlfn.XLOOKUP(A52,'Turkey Thighs - 100883'!A:A,'Turkey Thighs - 100883'!K:K)</f>
        <v>0</v>
      </c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19">
        <f t="shared" si="67"/>
        <v>0</v>
      </c>
      <c r="V52" s="118" t="str">
        <f t="shared" si="54"/>
        <v/>
      </c>
      <c r="W52" s="118" t="str">
        <f t="shared" si="55"/>
        <v/>
      </c>
      <c r="X52" s="118" t="str">
        <f t="shared" si="56"/>
        <v/>
      </c>
      <c r="Y52" s="118" t="str">
        <f t="shared" si="57"/>
        <v/>
      </c>
      <c r="Z52" s="118" t="str">
        <f t="shared" si="58"/>
        <v/>
      </c>
      <c r="AA52" s="118" t="str">
        <f t="shared" si="59"/>
        <v/>
      </c>
      <c r="AB52" s="118" t="str">
        <f t="shared" si="60"/>
        <v/>
      </c>
      <c r="AC52" s="118" t="str">
        <f t="shared" si="61"/>
        <v/>
      </c>
      <c r="AD52" s="118" t="str">
        <f t="shared" si="62"/>
        <v/>
      </c>
      <c r="AE52" s="118" t="str">
        <f t="shared" si="63"/>
        <v/>
      </c>
      <c r="AF52" s="118" t="str">
        <f t="shared" si="64"/>
        <v/>
      </c>
      <c r="AG52" s="128" t="str">
        <f t="shared" si="65"/>
        <v/>
      </c>
      <c r="AH52" s="120"/>
      <c r="AI52" s="120"/>
      <c r="AJ52" s="120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s="122" customFormat="1" ht="31.5">
      <c r="A53" s="123">
        <v>5091</v>
      </c>
      <c r="B53" s="124" t="s">
        <v>175</v>
      </c>
      <c r="C53" s="140">
        <v>100883</v>
      </c>
      <c r="D53" s="126">
        <v>25.7</v>
      </c>
      <c r="E53" s="311">
        <v>6</v>
      </c>
      <c r="F53" s="311">
        <v>36</v>
      </c>
      <c r="G53" s="311">
        <v>120</v>
      </c>
      <c r="H53" s="138">
        <f>_xlfn.XLOOKUP(A53,'Turkey Thighs - 100883'!A:A,'Turkey Thighs - 100883'!K:K)</f>
        <v>0</v>
      </c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19">
        <f t="shared" si="67"/>
        <v>0</v>
      </c>
      <c r="V53" s="118" t="str">
        <f t="shared" si="54"/>
        <v/>
      </c>
      <c r="W53" s="118" t="str">
        <f t="shared" si="55"/>
        <v/>
      </c>
      <c r="X53" s="118" t="str">
        <f t="shared" si="56"/>
        <v/>
      </c>
      <c r="Y53" s="118" t="str">
        <f t="shared" si="57"/>
        <v/>
      </c>
      <c r="Z53" s="118" t="str">
        <f t="shared" si="58"/>
        <v/>
      </c>
      <c r="AA53" s="118" t="str">
        <f t="shared" si="59"/>
        <v/>
      </c>
      <c r="AB53" s="118" t="str">
        <f t="shared" si="60"/>
        <v/>
      </c>
      <c r="AC53" s="118" t="str">
        <f t="shared" si="61"/>
        <v/>
      </c>
      <c r="AD53" s="118" t="str">
        <f t="shared" si="62"/>
        <v/>
      </c>
      <c r="AE53" s="118" t="str">
        <f t="shared" si="63"/>
        <v/>
      </c>
      <c r="AF53" s="118" t="str">
        <f t="shared" si="64"/>
        <v/>
      </c>
      <c r="AG53" s="128" t="str">
        <f t="shared" si="65"/>
        <v/>
      </c>
      <c r="AH53" s="120"/>
      <c r="AI53" s="120"/>
      <c r="AJ53" s="120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s="122" customFormat="1" ht="15.75">
      <c r="A54" s="123" t="s">
        <v>168</v>
      </c>
      <c r="B54" s="124" t="s">
        <v>173</v>
      </c>
      <c r="C54" s="140">
        <v>100883</v>
      </c>
      <c r="D54" s="126">
        <v>6.32</v>
      </c>
      <c r="E54" s="311">
        <v>10</v>
      </c>
      <c r="F54" s="311">
        <v>70</v>
      </c>
      <c r="G54" s="311">
        <v>131</v>
      </c>
      <c r="H54" s="138">
        <f>_xlfn.XLOOKUP(A54,'Turkey Thighs - 100883'!A:A,'Turkey Thighs - 100883'!K:K)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19">
        <f t="shared" si="67"/>
        <v>0</v>
      </c>
      <c r="V54" s="118" t="str">
        <f t="shared" si="54"/>
        <v/>
      </c>
      <c r="W54" s="118" t="str">
        <f t="shared" si="55"/>
        <v/>
      </c>
      <c r="X54" s="118" t="str">
        <f t="shared" si="56"/>
        <v/>
      </c>
      <c r="Y54" s="118" t="str">
        <f t="shared" si="57"/>
        <v/>
      </c>
      <c r="Z54" s="118" t="str">
        <f t="shared" si="58"/>
        <v/>
      </c>
      <c r="AA54" s="118" t="str">
        <f t="shared" si="59"/>
        <v/>
      </c>
      <c r="AB54" s="118" t="str">
        <f t="shared" si="60"/>
        <v/>
      </c>
      <c r="AC54" s="118" t="str">
        <f t="shared" si="61"/>
        <v/>
      </c>
      <c r="AD54" s="118" t="str">
        <f t="shared" si="62"/>
        <v/>
      </c>
      <c r="AE54" s="118" t="str">
        <f t="shared" si="63"/>
        <v/>
      </c>
      <c r="AF54" s="118" t="str">
        <f t="shared" si="64"/>
        <v/>
      </c>
      <c r="AG54" s="128" t="str">
        <f t="shared" si="65"/>
        <v/>
      </c>
      <c r="AH54" s="120"/>
      <c r="AI54" s="120"/>
      <c r="AJ54" s="120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s="122" customFormat="1" ht="15.75">
      <c r="A55" s="123">
        <v>5202</v>
      </c>
      <c r="B55" s="124" t="s">
        <v>178</v>
      </c>
      <c r="C55" s="140">
        <v>100883</v>
      </c>
      <c r="D55" s="126">
        <v>24.91</v>
      </c>
      <c r="E55" s="311">
        <v>10</v>
      </c>
      <c r="F55" s="311">
        <v>70</v>
      </c>
      <c r="G55" s="311">
        <v>139</v>
      </c>
      <c r="H55" s="138">
        <f>_xlfn.XLOOKUP(A55,'Turkey Thighs - 100883'!A:A,'Turkey Thighs - 100883'!K:K)</f>
        <v>0</v>
      </c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9">
        <f t="shared" si="67"/>
        <v>0</v>
      </c>
      <c r="V55" s="118" t="str">
        <f t="shared" si="54"/>
        <v/>
      </c>
      <c r="W55" s="118" t="str">
        <f t="shared" si="55"/>
        <v/>
      </c>
      <c r="X55" s="118" t="str">
        <f t="shared" si="56"/>
        <v/>
      </c>
      <c r="Y55" s="118" t="str">
        <f t="shared" si="57"/>
        <v/>
      </c>
      <c r="Z55" s="118" t="str">
        <f t="shared" si="58"/>
        <v/>
      </c>
      <c r="AA55" s="118" t="str">
        <f t="shared" si="59"/>
        <v/>
      </c>
      <c r="AB55" s="118" t="str">
        <f t="shared" si="60"/>
        <v/>
      </c>
      <c r="AC55" s="118" t="str">
        <f t="shared" si="61"/>
        <v/>
      </c>
      <c r="AD55" s="118" t="str">
        <f t="shared" si="62"/>
        <v/>
      </c>
      <c r="AE55" s="118" t="str">
        <f t="shared" si="63"/>
        <v/>
      </c>
      <c r="AF55" s="118" t="str">
        <f t="shared" si="64"/>
        <v/>
      </c>
      <c r="AG55" s="128" t="str">
        <f t="shared" si="65"/>
        <v/>
      </c>
      <c r="AH55" s="120"/>
      <c r="AI55" s="120"/>
      <c r="AJ55" s="120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s="122" customFormat="1" ht="15.75">
      <c r="A56" s="123">
        <v>5235</v>
      </c>
      <c r="B56" s="124" t="s">
        <v>179</v>
      </c>
      <c r="C56" s="140">
        <v>100883</v>
      </c>
      <c r="D56" s="126">
        <v>18.3</v>
      </c>
      <c r="E56" s="311">
        <v>10</v>
      </c>
      <c r="F56" s="311">
        <v>70</v>
      </c>
      <c r="G56" s="311">
        <v>139</v>
      </c>
      <c r="H56" s="138">
        <f>_xlfn.XLOOKUP(A56,'Turkey Thighs - 100883'!A:A,'Turkey Thighs - 100883'!K:K)</f>
        <v>0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9">
        <f t="shared" si="67"/>
        <v>0</v>
      </c>
      <c r="V56" s="118" t="str">
        <f t="shared" si="54"/>
        <v/>
      </c>
      <c r="W56" s="118" t="str">
        <f t="shared" si="55"/>
        <v/>
      </c>
      <c r="X56" s="118" t="str">
        <f t="shared" si="56"/>
        <v/>
      </c>
      <c r="Y56" s="118" t="str">
        <f t="shared" si="57"/>
        <v/>
      </c>
      <c r="Z56" s="118" t="str">
        <f t="shared" si="58"/>
        <v/>
      </c>
      <c r="AA56" s="118" t="str">
        <f t="shared" si="59"/>
        <v/>
      </c>
      <c r="AB56" s="118" t="str">
        <f t="shared" si="60"/>
        <v/>
      </c>
      <c r="AC56" s="118" t="str">
        <f t="shared" si="61"/>
        <v/>
      </c>
      <c r="AD56" s="118" t="str">
        <f t="shared" si="62"/>
        <v/>
      </c>
      <c r="AE56" s="118" t="str">
        <f t="shared" si="63"/>
        <v/>
      </c>
      <c r="AF56" s="118" t="str">
        <f t="shared" si="64"/>
        <v/>
      </c>
      <c r="AG56" s="128" t="str">
        <f t="shared" si="65"/>
        <v/>
      </c>
      <c r="AH56" s="120"/>
      <c r="AI56" s="120"/>
      <c r="AJ56" s="120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s="122" customFormat="1" ht="15.75">
      <c r="A57" s="123" t="s">
        <v>172</v>
      </c>
      <c r="B57" s="124" t="s">
        <v>290</v>
      </c>
      <c r="C57" s="140">
        <v>100883</v>
      </c>
      <c r="D57" s="126">
        <v>4.21</v>
      </c>
      <c r="E57" s="311">
        <v>12</v>
      </c>
      <c r="F57" s="311">
        <v>72</v>
      </c>
      <c r="G57" s="311">
        <v>87</v>
      </c>
      <c r="H57" s="138">
        <f>_xlfn.XLOOKUP(A57,'Turkey Thighs - 100883'!A:A,'Turkey Thighs - 100883'!K:K)</f>
        <v>0</v>
      </c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9">
        <f t="shared" si="67"/>
        <v>0</v>
      </c>
      <c r="V57" s="118" t="str">
        <f t="shared" si="54"/>
        <v/>
      </c>
      <c r="W57" s="118" t="str">
        <f t="shared" si="55"/>
        <v/>
      </c>
      <c r="X57" s="118" t="str">
        <f t="shared" si="56"/>
        <v/>
      </c>
      <c r="Y57" s="118" t="str">
        <f t="shared" si="57"/>
        <v/>
      </c>
      <c r="Z57" s="118" t="str">
        <f t="shared" si="58"/>
        <v/>
      </c>
      <c r="AA57" s="118" t="str">
        <f t="shared" si="59"/>
        <v/>
      </c>
      <c r="AB57" s="118" t="str">
        <f t="shared" si="60"/>
        <v/>
      </c>
      <c r="AC57" s="118" t="str">
        <f t="shared" si="61"/>
        <v/>
      </c>
      <c r="AD57" s="118" t="str">
        <f t="shared" si="62"/>
        <v/>
      </c>
      <c r="AE57" s="118" t="str">
        <f t="shared" si="63"/>
        <v/>
      </c>
      <c r="AF57" s="118" t="str">
        <f t="shared" si="64"/>
        <v/>
      </c>
      <c r="AG57" s="128" t="str">
        <f t="shared" si="65"/>
        <v/>
      </c>
      <c r="AH57" s="120"/>
      <c r="AI57" s="120"/>
      <c r="AJ57" s="120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s="122" customFormat="1" ht="15.75">
      <c r="A58" s="123">
        <v>5114</v>
      </c>
      <c r="B58" s="124" t="s">
        <v>212</v>
      </c>
      <c r="C58" s="141">
        <v>110242</v>
      </c>
      <c r="D58" s="126">
        <v>5.12</v>
      </c>
      <c r="E58" s="311" t="s">
        <v>291</v>
      </c>
      <c r="F58" s="311">
        <v>70</v>
      </c>
      <c r="G58" s="311">
        <v>80</v>
      </c>
      <c r="H58" s="138">
        <f>_xlfn.XLOOKUP(A58,'Cheese - 110242'!A:A,'Cheese - 110242'!K:K)</f>
        <v>0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9">
        <f t="shared" si="67"/>
        <v>0</v>
      </c>
      <c r="V58" s="118" t="str">
        <f t="shared" si="54"/>
        <v/>
      </c>
      <c r="W58" s="118" t="str">
        <f t="shared" si="55"/>
        <v/>
      </c>
      <c r="X58" s="118" t="str">
        <f t="shared" si="56"/>
        <v/>
      </c>
      <c r="Y58" s="118" t="str">
        <f t="shared" si="57"/>
        <v/>
      </c>
      <c r="Z58" s="118" t="str">
        <f t="shared" si="58"/>
        <v/>
      </c>
      <c r="AA58" s="118" t="str">
        <f t="shared" si="59"/>
        <v/>
      </c>
      <c r="AB58" s="118" t="str">
        <f t="shared" si="60"/>
        <v/>
      </c>
      <c r="AC58" s="118" t="str">
        <f t="shared" si="61"/>
        <v/>
      </c>
      <c r="AD58" s="118" t="str">
        <f t="shared" si="62"/>
        <v/>
      </c>
      <c r="AE58" s="118" t="str">
        <f t="shared" si="63"/>
        <v/>
      </c>
      <c r="AF58" s="118" t="str">
        <f t="shared" si="64"/>
        <v/>
      </c>
      <c r="AG58" s="128" t="str">
        <f t="shared" si="65"/>
        <v/>
      </c>
      <c r="AH58" s="120"/>
      <c r="AI58" s="120"/>
      <c r="AJ58" s="120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s="122" customFormat="1" ht="15.75">
      <c r="A59" s="123" t="s">
        <v>185</v>
      </c>
      <c r="B59" s="124" t="s">
        <v>173</v>
      </c>
      <c r="C59" s="141">
        <v>110242</v>
      </c>
      <c r="D59" s="126">
        <v>4.32</v>
      </c>
      <c r="E59" s="311">
        <v>10</v>
      </c>
      <c r="F59" s="311">
        <v>70</v>
      </c>
      <c r="G59" s="311">
        <v>131</v>
      </c>
      <c r="H59" s="138">
        <f>_xlfn.XLOOKUP(A59,'Cheese - 110242'!A:A,'Cheese - 110242'!K:K)</f>
        <v>0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19">
        <f t="shared" si="67"/>
        <v>0</v>
      </c>
      <c r="V59" s="118" t="str">
        <f t="shared" si="54"/>
        <v/>
      </c>
      <c r="W59" s="118" t="str">
        <f t="shared" si="55"/>
        <v/>
      </c>
      <c r="X59" s="118" t="str">
        <f t="shared" si="56"/>
        <v/>
      </c>
      <c r="Y59" s="118" t="str">
        <f t="shared" si="57"/>
        <v/>
      </c>
      <c r="Z59" s="118" t="str">
        <f t="shared" si="58"/>
        <v/>
      </c>
      <c r="AA59" s="118" t="str">
        <f t="shared" si="59"/>
        <v/>
      </c>
      <c r="AB59" s="118" t="str">
        <f t="shared" si="60"/>
        <v/>
      </c>
      <c r="AC59" s="118" t="str">
        <f t="shared" si="61"/>
        <v/>
      </c>
      <c r="AD59" s="118" t="str">
        <f t="shared" si="62"/>
        <v/>
      </c>
      <c r="AE59" s="118" t="str">
        <f t="shared" si="63"/>
        <v/>
      </c>
      <c r="AF59" s="118" t="str">
        <f t="shared" si="64"/>
        <v/>
      </c>
      <c r="AG59" s="128" t="str">
        <f t="shared" si="65"/>
        <v/>
      </c>
      <c r="AH59" s="120"/>
      <c r="AI59" s="120"/>
      <c r="AJ59" s="120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s="122" customFormat="1" ht="15.75">
      <c r="A60" s="123">
        <v>5165</v>
      </c>
      <c r="B60" s="124" t="s">
        <v>187</v>
      </c>
      <c r="C60" s="141">
        <v>110242</v>
      </c>
      <c r="D60" s="126">
        <v>6</v>
      </c>
      <c r="E60" s="311">
        <v>10</v>
      </c>
      <c r="F60" s="311">
        <v>70</v>
      </c>
      <c r="G60" s="311">
        <v>128</v>
      </c>
      <c r="H60" s="138">
        <f>_xlfn.XLOOKUP(A60,'Cheese - 110242'!A:A,'Cheese - 110242'!K:K)</f>
        <v>0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19">
        <f t="shared" si="67"/>
        <v>0</v>
      </c>
      <c r="V60" s="118" t="str">
        <f t="shared" si="54"/>
        <v/>
      </c>
      <c r="W60" s="118" t="str">
        <f t="shared" si="55"/>
        <v/>
      </c>
      <c r="X60" s="118" t="str">
        <f t="shared" si="56"/>
        <v/>
      </c>
      <c r="Y60" s="118" t="str">
        <f t="shared" si="57"/>
        <v/>
      </c>
      <c r="Z60" s="118" t="str">
        <f t="shared" si="58"/>
        <v/>
      </c>
      <c r="AA60" s="118" t="str">
        <f t="shared" si="59"/>
        <v/>
      </c>
      <c r="AB60" s="118" t="str">
        <f t="shared" si="60"/>
        <v/>
      </c>
      <c r="AC60" s="118" t="str">
        <f t="shared" si="61"/>
        <v/>
      </c>
      <c r="AD60" s="118" t="str">
        <f t="shared" si="62"/>
        <v/>
      </c>
      <c r="AE60" s="118" t="str">
        <f t="shared" si="63"/>
        <v/>
      </c>
      <c r="AF60" s="118" t="str">
        <f t="shared" si="64"/>
        <v/>
      </c>
      <c r="AG60" s="128" t="str">
        <f t="shared" si="65"/>
        <v/>
      </c>
      <c r="AH60" s="120"/>
      <c r="AI60" s="120"/>
      <c r="AJ60" s="120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s="122" customFormat="1" ht="15.75">
      <c r="A61" s="123" t="s">
        <v>188</v>
      </c>
      <c r="B61" s="124" t="s">
        <v>290</v>
      </c>
      <c r="C61" s="141">
        <v>110242</v>
      </c>
      <c r="D61" s="126">
        <v>2.88</v>
      </c>
      <c r="E61" s="311">
        <v>12</v>
      </c>
      <c r="F61" s="311">
        <v>72</v>
      </c>
      <c r="G61" s="311">
        <v>87</v>
      </c>
      <c r="H61" s="138">
        <f>_xlfn.XLOOKUP(A61,'Cheese - 110242'!A:A,'Cheese - 110242'!K:K)</f>
        <v>0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19">
        <f t="shared" si="67"/>
        <v>0</v>
      </c>
      <c r="V61" s="118" t="str">
        <f t="shared" si="54"/>
        <v/>
      </c>
      <c r="W61" s="118" t="str">
        <f t="shared" si="55"/>
        <v/>
      </c>
      <c r="X61" s="118" t="str">
        <f t="shared" si="56"/>
        <v/>
      </c>
      <c r="Y61" s="118" t="str">
        <f t="shared" si="57"/>
        <v/>
      </c>
      <c r="Z61" s="118" t="str">
        <f t="shared" si="58"/>
        <v/>
      </c>
      <c r="AA61" s="118" t="str">
        <f t="shared" si="59"/>
        <v/>
      </c>
      <c r="AB61" s="118" t="str">
        <f t="shared" si="60"/>
        <v/>
      </c>
      <c r="AC61" s="118" t="str">
        <f t="shared" si="61"/>
        <v/>
      </c>
      <c r="AD61" s="118" t="str">
        <f t="shared" si="62"/>
        <v/>
      </c>
      <c r="AE61" s="118" t="str">
        <f t="shared" si="63"/>
        <v/>
      </c>
      <c r="AF61" s="118" t="str">
        <f t="shared" si="64"/>
        <v/>
      </c>
      <c r="AG61" s="128" t="str">
        <f t="shared" si="65"/>
        <v/>
      </c>
      <c r="AH61" s="120"/>
      <c r="AI61" s="120"/>
      <c r="AJ61" s="120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s="122" customFormat="1" ht="31.5">
      <c r="A62" s="123">
        <v>5965</v>
      </c>
      <c r="B62" s="124" t="s">
        <v>292</v>
      </c>
      <c r="C62" s="141">
        <v>110242</v>
      </c>
      <c r="D62" s="126">
        <v>7.5</v>
      </c>
      <c r="E62" s="311">
        <v>8</v>
      </c>
      <c r="F62" s="311">
        <v>56</v>
      </c>
      <c r="G62" s="311">
        <v>60</v>
      </c>
      <c r="H62" s="138">
        <f>_xlfn.XLOOKUP(A62,'Cheese - 110242'!A:A,'Cheese - 110242'!K:K)</f>
        <v>0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19">
        <f t="shared" si="67"/>
        <v>0</v>
      </c>
      <c r="V62" s="118" t="str">
        <f t="shared" si="54"/>
        <v/>
      </c>
      <c r="W62" s="118" t="str">
        <f t="shared" si="55"/>
        <v/>
      </c>
      <c r="X62" s="118" t="str">
        <f t="shared" si="56"/>
        <v/>
      </c>
      <c r="Y62" s="118" t="str">
        <f t="shared" si="57"/>
        <v/>
      </c>
      <c r="Z62" s="118" t="str">
        <f t="shared" si="58"/>
        <v/>
      </c>
      <c r="AA62" s="118" t="str">
        <f t="shared" si="59"/>
        <v/>
      </c>
      <c r="AB62" s="118" t="str">
        <f t="shared" si="60"/>
        <v/>
      </c>
      <c r="AC62" s="118" t="str">
        <f t="shared" si="61"/>
        <v/>
      </c>
      <c r="AD62" s="118" t="str">
        <f t="shared" si="62"/>
        <v/>
      </c>
      <c r="AE62" s="118" t="str">
        <f t="shared" si="63"/>
        <v/>
      </c>
      <c r="AF62" s="118" t="str">
        <f t="shared" si="64"/>
        <v/>
      </c>
      <c r="AG62" s="128" t="str">
        <f t="shared" si="65"/>
        <v/>
      </c>
      <c r="AH62" s="120"/>
      <c r="AI62" s="120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s="122" customFormat="1" ht="31.5">
      <c r="A63" s="123">
        <v>5966</v>
      </c>
      <c r="B63" s="124" t="s">
        <v>293</v>
      </c>
      <c r="C63" s="141">
        <v>110242</v>
      </c>
      <c r="D63" s="126">
        <v>7.5</v>
      </c>
      <c r="E63" s="311">
        <v>8</v>
      </c>
      <c r="F63" s="311">
        <v>56</v>
      </c>
      <c r="G63" s="311">
        <v>60</v>
      </c>
      <c r="H63" s="138">
        <f>_xlfn.XLOOKUP(A63,'Cheese - 110242'!A:A,'Cheese - 110242'!K:K)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19">
        <f t="shared" si="67"/>
        <v>0</v>
      </c>
      <c r="V63" s="118" t="str">
        <f t="shared" si="54"/>
        <v/>
      </c>
      <c r="W63" s="118" t="str">
        <f t="shared" si="55"/>
        <v/>
      </c>
      <c r="X63" s="118" t="str">
        <f t="shared" si="56"/>
        <v/>
      </c>
      <c r="Y63" s="118" t="str">
        <f t="shared" si="57"/>
        <v/>
      </c>
      <c r="Z63" s="118" t="str">
        <f t="shared" si="58"/>
        <v/>
      </c>
      <c r="AA63" s="118" t="str">
        <f t="shared" si="59"/>
        <v/>
      </c>
      <c r="AB63" s="118" t="str">
        <f t="shared" si="60"/>
        <v/>
      </c>
      <c r="AC63" s="118" t="str">
        <f t="shared" si="61"/>
        <v/>
      </c>
      <c r="AD63" s="118" t="str">
        <f t="shared" si="62"/>
        <v/>
      </c>
      <c r="AE63" s="118" t="str">
        <f t="shared" si="63"/>
        <v/>
      </c>
      <c r="AF63" s="118" t="str">
        <f t="shared" si="64"/>
        <v/>
      </c>
      <c r="AG63" s="128" t="str">
        <f t="shared" si="65"/>
        <v/>
      </c>
      <c r="AH63" s="120"/>
      <c r="AI63" s="120"/>
      <c r="AJ63" s="120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s="122" customFormat="1" ht="31.5">
      <c r="A64" s="123">
        <v>5967</v>
      </c>
      <c r="B64" s="124" t="s">
        <v>294</v>
      </c>
      <c r="C64" s="141">
        <v>110242</v>
      </c>
      <c r="D64" s="126">
        <v>7.51</v>
      </c>
      <c r="E64" s="311">
        <v>8</v>
      </c>
      <c r="F64" s="311">
        <v>56</v>
      </c>
      <c r="G64" s="311">
        <v>60</v>
      </c>
      <c r="H64" s="138">
        <f>_xlfn.XLOOKUP(A64,'Cheese - 110242'!A:A,'Cheese - 110242'!K:K)</f>
        <v>0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19">
        <f t="shared" si="67"/>
        <v>0</v>
      </c>
      <c r="V64" s="118" t="str">
        <f t="shared" si="54"/>
        <v/>
      </c>
      <c r="W64" s="118" t="str">
        <f t="shared" si="55"/>
        <v/>
      </c>
      <c r="X64" s="118" t="str">
        <f t="shared" si="56"/>
        <v/>
      </c>
      <c r="Y64" s="118" t="str">
        <f t="shared" si="57"/>
        <v/>
      </c>
      <c r="Z64" s="118" t="str">
        <f t="shared" si="58"/>
        <v/>
      </c>
      <c r="AA64" s="118" t="str">
        <f t="shared" si="59"/>
        <v/>
      </c>
      <c r="AB64" s="118" t="str">
        <f t="shared" si="60"/>
        <v/>
      </c>
      <c r="AC64" s="118" t="str">
        <f t="shared" si="61"/>
        <v/>
      </c>
      <c r="AD64" s="118" t="str">
        <f t="shared" si="62"/>
        <v/>
      </c>
      <c r="AE64" s="118" t="str">
        <f t="shared" si="63"/>
        <v/>
      </c>
      <c r="AF64" s="118" t="str">
        <f t="shared" si="64"/>
        <v/>
      </c>
      <c r="AG64" s="128" t="str">
        <f t="shared" si="65"/>
        <v/>
      </c>
      <c r="AH64" s="120"/>
      <c r="AI64" s="120"/>
      <c r="AJ64" s="120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s="122" customFormat="1" ht="15.75">
      <c r="A65" s="123">
        <v>5705</v>
      </c>
      <c r="B65" s="124" t="s">
        <v>190</v>
      </c>
      <c r="C65" s="141">
        <v>110242</v>
      </c>
      <c r="D65" s="126">
        <v>15</v>
      </c>
      <c r="E65" s="311">
        <v>10</v>
      </c>
      <c r="F65" s="311">
        <v>70</v>
      </c>
      <c r="G65" s="311">
        <v>263</v>
      </c>
      <c r="H65" s="138">
        <f>_xlfn.XLOOKUP(A65,'Cheese - 110242'!A:A,'Cheese - 110242'!K:K)</f>
        <v>0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19">
        <f t="shared" ref="U65:U108" si="82">SUM(I65:T65)</f>
        <v>0</v>
      </c>
      <c r="V65" s="118" t="str">
        <f t="shared" si="54"/>
        <v/>
      </c>
      <c r="W65" s="118" t="str">
        <f t="shared" si="55"/>
        <v/>
      </c>
      <c r="X65" s="118" t="str">
        <f t="shared" si="56"/>
        <v/>
      </c>
      <c r="Y65" s="118" t="str">
        <f t="shared" si="57"/>
        <v/>
      </c>
      <c r="Z65" s="118" t="str">
        <f t="shared" si="58"/>
        <v/>
      </c>
      <c r="AA65" s="118" t="str">
        <f t="shared" si="59"/>
        <v/>
      </c>
      <c r="AB65" s="118" t="str">
        <f t="shared" si="60"/>
        <v/>
      </c>
      <c r="AC65" s="118" t="str">
        <f t="shared" si="61"/>
        <v/>
      </c>
      <c r="AD65" s="118" t="str">
        <f t="shared" si="62"/>
        <v/>
      </c>
      <c r="AE65" s="118" t="str">
        <f t="shared" si="63"/>
        <v/>
      </c>
      <c r="AF65" s="118" t="str">
        <f t="shared" si="64"/>
        <v/>
      </c>
      <c r="AG65" s="128" t="str">
        <f t="shared" si="65"/>
        <v/>
      </c>
      <c r="AH65" s="120"/>
      <c r="AI65" s="120"/>
      <c r="AJ65" s="120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s="122" customFormat="1" ht="15.75">
      <c r="A66" s="123">
        <v>5734</v>
      </c>
      <c r="B66" s="124" t="s">
        <v>194</v>
      </c>
      <c r="C66" s="141">
        <v>110242</v>
      </c>
      <c r="D66" s="126">
        <v>15</v>
      </c>
      <c r="E66" s="311">
        <v>10</v>
      </c>
      <c r="F66" s="311">
        <v>70</v>
      </c>
      <c r="G66" s="311">
        <v>263</v>
      </c>
      <c r="H66" s="138">
        <f>_xlfn.XLOOKUP(A66,'Cheese - 110242'!A:A,'Cheese - 110242'!K:K)</f>
        <v>0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19">
        <f t="shared" si="82"/>
        <v>0</v>
      </c>
      <c r="V66" s="118" t="str">
        <f t="shared" si="54"/>
        <v/>
      </c>
      <c r="W66" s="118" t="str">
        <f t="shared" si="55"/>
        <v/>
      </c>
      <c r="X66" s="118" t="str">
        <f t="shared" si="56"/>
        <v/>
      </c>
      <c r="Y66" s="118" t="str">
        <f t="shared" si="57"/>
        <v/>
      </c>
      <c r="Z66" s="118" t="str">
        <f t="shared" si="58"/>
        <v/>
      </c>
      <c r="AA66" s="118" t="str">
        <f t="shared" si="59"/>
        <v/>
      </c>
      <c r="AB66" s="118" t="str">
        <f t="shared" si="60"/>
        <v/>
      </c>
      <c r="AC66" s="118" t="str">
        <f t="shared" si="61"/>
        <v/>
      </c>
      <c r="AD66" s="118" t="str">
        <f t="shared" si="62"/>
        <v/>
      </c>
      <c r="AE66" s="118" t="str">
        <f t="shared" si="63"/>
        <v/>
      </c>
      <c r="AF66" s="118" t="str">
        <f t="shared" si="64"/>
        <v/>
      </c>
      <c r="AG66" s="128" t="str">
        <f t="shared" si="65"/>
        <v/>
      </c>
      <c r="AH66" s="120"/>
      <c r="AI66" s="120"/>
      <c r="AJ66" s="120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s="122" customFormat="1" ht="15.75">
      <c r="A67" s="123">
        <v>5708</v>
      </c>
      <c r="B67" s="124" t="s">
        <v>192</v>
      </c>
      <c r="C67" s="141">
        <v>110242</v>
      </c>
      <c r="D67" s="126">
        <v>15</v>
      </c>
      <c r="E67" s="311">
        <v>10</v>
      </c>
      <c r="F67" s="311">
        <v>70</v>
      </c>
      <c r="G67" s="311">
        <v>263</v>
      </c>
      <c r="H67" s="138">
        <f>_xlfn.XLOOKUP(A67,'Cheese - 110242'!A:A,'Cheese - 110242'!K:K)</f>
        <v>0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19">
        <f t="shared" si="82"/>
        <v>0</v>
      </c>
      <c r="V67" s="118" t="str">
        <f t="shared" si="54"/>
        <v/>
      </c>
      <c r="W67" s="118" t="str">
        <f t="shared" si="55"/>
        <v/>
      </c>
      <c r="X67" s="118" t="str">
        <f t="shared" si="56"/>
        <v/>
      </c>
      <c r="Y67" s="118" t="str">
        <f t="shared" si="57"/>
        <v/>
      </c>
      <c r="Z67" s="118" t="str">
        <f t="shared" si="58"/>
        <v/>
      </c>
      <c r="AA67" s="118" t="str">
        <f t="shared" si="59"/>
        <v/>
      </c>
      <c r="AB67" s="118" t="str">
        <f t="shared" si="60"/>
        <v/>
      </c>
      <c r="AC67" s="118" t="str">
        <f t="shared" si="61"/>
        <v/>
      </c>
      <c r="AD67" s="118" t="str">
        <f t="shared" si="62"/>
        <v/>
      </c>
      <c r="AE67" s="118" t="str">
        <f t="shared" si="63"/>
        <v/>
      </c>
      <c r="AF67" s="118" t="str">
        <f t="shared" si="64"/>
        <v/>
      </c>
      <c r="AG67" s="128" t="str">
        <f t="shared" si="65"/>
        <v/>
      </c>
      <c r="AH67" s="120"/>
      <c r="AI67" s="120"/>
      <c r="AJ67" s="120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s="122" customFormat="1" ht="15.75">
      <c r="A68" s="123">
        <v>5744</v>
      </c>
      <c r="B68" s="124" t="s">
        <v>197</v>
      </c>
      <c r="C68" s="141">
        <v>110242</v>
      </c>
      <c r="D68" s="126">
        <v>15</v>
      </c>
      <c r="E68" s="311">
        <v>10</v>
      </c>
      <c r="F68" s="311">
        <v>70</v>
      </c>
      <c r="G68" s="311">
        <v>263</v>
      </c>
      <c r="H68" s="138">
        <f>_xlfn.XLOOKUP(A68,'Cheese - 110242'!A:A,'Cheese - 110242'!K:K)</f>
        <v>0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19">
        <f t="shared" si="82"/>
        <v>0</v>
      </c>
      <c r="V68" s="118" t="str">
        <f t="shared" si="54"/>
        <v/>
      </c>
      <c r="W68" s="118" t="str">
        <f t="shared" si="55"/>
        <v/>
      </c>
      <c r="X68" s="118" t="str">
        <f t="shared" si="56"/>
        <v/>
      </c>
      <c r="Y68" s="118" t="str">
        <f t="shared" si="57"/>
        <v/>
      </c>
      <c r="Z68" s="118" t="str">
        <f t="shared" si="58"/>
        <v/>
      </c>
      <c r="AA68" s="118" t="str">
        <f t="shared" si="59"/>
        <v/>
      </c>
      <c r="AB68" s="118" t="str">
        <f t="shared" si="60"/>
        <v/>
      </c>
      <c r="AC68" s="118" t="str">
        <f t="shared" si="61"/>
        <v/>
      </c>
      <c r="AD68" s="118" t="str">
        <f t="shared" si="62"/>
        <v/>
      </c>
      <c r="AE68" s="118" t="str">
        <f t="shared" si="63"/>
        <v/>
      </c>
      <c r="AF68" s="118" t="str">
        <f t="shared" si="64"/>
        <v/>
      </c>
      <c r="AG68" s="128" t="str">
        <f t="shared" si="65"/>
        <v/>
      </c>
      <c r="AH68" s="120"/>
      <c r="AI68" s="120"/>
      <c r="AJ68" s="120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s="122" customFormat="1" ht="15.75">
      <c r="A69" s="123">
        <v>5715</v>
      </c>
      <c r="B69" s="124" t="s">
        <v>205</v>
      </c>
      <c r="C69" s="141">
        <v>110242</v>
      </c>
      <c r="D69" s="126">
        <v>8.1</v>
      </c>
      <c r="E69" s="311">
        <v>10</v>
      </c>
      <c r="F69" s="311">
        <v>70</v>
      </c>
      <c r="G69" s="311">
        <v>252</v>
      </c>
      <c r="H69" s="138">
        <f>_xlfn.XLOOKUP(A69,'Cheese - 110242'!A:A,'Cheese - 110242'!K:K)</f>
        <v>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19">
        <f t="shared" si="82"/>
        <v>0</v>
      </c>
      <c r="V69" s="118" t="str">
        <f t="shared" si="54"/>
        <v/>
      </c>
      <c r="W69" s="118" t="str">
        <f t="shared" si="55"/>
        <v/>
      </c>
      <c r="X69" s="118" t="str">
        <f t="shared" si="56"/>
        <v/>
      </c>
      <c r="Y69" s="118" t="str">
        <f t="shared" si="57"/>
        <v/>
      </c>
      <c r="Z69" s="118" t="str">
        <f t="shared" si="58"/>
        <v/>
      </c>
      <c r="AA69" s="118" t="str">
        <f t="shared" si="59"/>
        <v/>
      </c>
      <c r="AB69" s="118" t="str">
        <f t="shared" si="60"/>
        <v/>
      </c>
      <c r="AC69" s="118" t="str">
        <f t="shared" si="61"/>
        <v/>
      </c>
      <c r="AD69" s="118" t="str">
        <f t="shared" si="62"/>
        <v/>
      </c>
      <c r="AE69" s="118" t="str">
        <f t="shared" si="63"/>
        <v/>
      </c>
      <c r="AF69" s="118" t="str">
        <f t="shared" si="64"/>
        <v/>
      </c>
      <c r="AG69" s="128" t="str">
        <f t="shared" si="65"/>
        <v/>
      </c>
      <c r="AH69" s="120"/>
      <c r="AI69" s="120"/>
      <c r="AJ69" s="120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s="122" customFormat="1" ht="15.75">
      <c r="A70" s="123">
        <v>5735</v>
      </c>
      <c r="B70" s="124" t="s">
        <v>206</v>
      </c>
      <c r="C70" s="141">
        <v>110242</v>
      </c>
      <c r="D70" s="126">
        <v>8.1</v>
      </c>
      <c r="E70" s="311">
        <v>10</v>
      </c>
      <c r="F70" s="311">
        <v>70</v>
      </c>
      <c r="G70" s="311">
        <v>252</v>
      </c>
      <c r="H70" s="138">
        <f>_xlfn.XLOOKUP(A70,'Cheese - 110242'!A:A,'Cheese - 110242'!K:K)</f>
        <v>0</v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19">
        <f t="shared" si="82"/>
        <v>0</v>
      </c>
      <c r="V70" s="118" t="str">
        <f t="shared" si="54"/>
        <v/>
      </c>
      <c r="W70" s="118" t="str">
        <f t="shared" si="55"/>
        <v/>
      </c>
      <c r="X70" s="118" t="str">
        <f t="shared" si="56"/>
        <v/>
      </c>
      <c r="Y70" s="118" t="str">
        <f t="shared" si="57"/>
        <v/>
      </c>
      <c r="Z70" s="118" t="str">
        <f t="shared" si="58"/>
        <v/>
      </c>
      <c r="AA70" s="118" t="str">
        <f t="shared" si="59"/>
        <v/>
      </c>
      <c r="AB70" s="118" t="str">
        <f t="shared" si="60"/>
        <v/>
      </c>
      <c r="AC70" s="118" t="str">
        <f t="shared" si="61"/>
        <v/>
      </c>
      <c r="AD70" s="118" t="str">
        <f t="shared" si="62"/>
        <v/>
      </c>
      <c r="AE70" s="118" t="str">
        <f t="shared" si="63"/>
        <v/>
      </c>
      <c r="AF70" s="118" t="str">
        <f t="shared" si="64"/>
        <v/>
      </c>
      <c r="AG70" s="128" t="str">
        <f t="shared" si="65"/>
        <v/>
      </c>
      <c r="AH70" s="120"/>
      <c r="AI70" s="120"/>
      <c r="AJ70" s="120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s="122" customFormat="1" ht="15.75">
      <c r="A71" s="123">
        <v>5718</v>
      </c>
      <c r="B71" s="124" t="s">
        <v>198</v>
      </c>
      <c r="C71" s="141">
        <v>110242</v>
      </c>
      <c r="D71" s="126">
        <v>15</v>
      </c>
      <c r="E71" s="311">
        <v>10</v>
      </c>
      <c r="F71" s="311">
        <v>70</v>
      </c>
      <c r="G71" s="311">
        <v>240</v>
      </c>
      <c r="H71" s="138">
        <f>_xlfn.XLOOKUP(A71,'Cheese - 110242'!A:A,'Cheese - 110242'!K:K)</f>
        <v>0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19">
        <f t="shared" si="82"/>
        <v>0</v>
      </c>
      <c r="V71" s="118" t="str">
        <f t="shared" si="54"/>
        <v/>
      </c>
      <c r="W71" s="118" t="str">
        <f t="shared" si="55"/>
        <v/>
      </c>
      <c r="X71" s="118" t="str">
        <f t="shared" si="56"/>
        <v/>
      </c>
      <c r="Y71" s="118" t="str">
        <f t="shared" si="57"/>
        <v/>
      </c>
      <c r="Z71" s="118" t="str">
        <f t="shared" si="58"/>
        <v/>
      </c>
      <c r="AA71" s="118" t="str">
        <f t="shared" si="59"/>
        <v/>
      </c>
      <c r="AB71" s="118" t="str">
        <f t="shared" si="60"/>
        <v/>
      </c>
      <c r="AC71" s="118" t="str">
        <f t="shared" si="61"/>
        <v/>
      </c>
      <c r="AD71" s="118" t="str">
        <f t="shared" si="62"/>
        <v/>
      </c>
      <c r="AE71" s="118" t="str">
        <f t="shared" si="63"/>
        <v/>
      </c>
      <c r="AF71" s="118" t="str">
        <f t="shared" si="64"/>
        <v/>
      </c>
      <c r="AG71" s="128" t="str">
        <f t="shared" si="65"/>
        <v/>
      </c>
      <c r="AH71" s="120"/>
      <c r="AI71" s="120"/>
      <c r="AJ71" s="120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s="122" customFormat="1" ht="15.75">
      <c r="A72" s="123">
        <v>5742</v>
      </c>
      <c r="B72" s="124" t="s">
        <v>199</v>
      </c>
      <c r="C72" s="141">
        <v>110242</v>
      </c>
      <c r="D72" s="126">
        <v>15</v>
      </c>
      <c r="E72" s="311">
        <v>10</v>
      </c>
      <c r="F72" s="311">
        <v>70</v>
      </c>
      <c r="G72" s="311">
        <v>240</v>
      </c>
      <c r="H72" s="138">
        <f>_xlfn.XLOOKUP(A72,'Cheese - 110242'!A:A,'Cheese - 110242'!K:K)</f>
        <v>0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19">
        <f t="shared" si="82"/>
        <v>0</v>
      </c>
      <c r="V72" s="118" t="str">
        <f t="shared" si="54"/>
        <v/>
      </c>
      <c r="W72" s="118" t="str">
        <f t="shared" si="55"/>
        <v/>
      </c>
      <c r="X72" s="118" t="str">
        <f t="shared" si="56"/>
        <v/>
      </c>
      <c r="Y72" s="118" t="str">
        <f t="shared" si="57"/>
        <v/>
      </c>
      <c r="Z72" s="118" t="str">
        <f t="shared" si="58"/>
        <v/>
      </c>
      <c r="AA72" s="118" t="str">
        <f t="shared" si="59"/>
        <v/>
      </c>
      <c r="AB72" s="118" t="str">
        <f t="shared" si="60"/>
        <v/>
      </c>
      <c r="AC72" s="118" t="str">
        <f t="shared" si="61"/>
        <v/>
      </c>
      <c r="AD72" s="118" t="str">
        <f t="shared" si="62"/>
        <v/>
      </c>
      <c r="AE72" s="118" t="str">
        <f t="shared" si="63"/>
        <v/>
      </c>
      <c r="AF72" s="118" t="str">
        <f t="shared" si="64"/>
        <v/>
      </c>
      <c r="AG72" s="128" t="str">
        <f t="shared" si="65"/>
        <v/>
      </c>
      <c r="AH72" s="120"/>
      <c r="AI72" s="120"/>
      <c r="AJ72" s="120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s="122" customFormat="1" ht="15.75">
      <c r="A73" s="123">
        <v>5722</v>
      </c>
      <c r="B73" s="124" t="s">
        <v>207</v>
      </c>
      <c r="C73" s="141">
        <v>110242</v>
      </c>
      <c r="D73" s="126">
        <v>8.11</v>
      </c>
      <c r="E73" s="311">
        <v>10</v>
      </c>
      <c r="F73" s="311">
        <v>70</v>
      </c>
      <c r="G73" s="311">
        <v>262</v>
      </c>
      <c r="H73" s="138">
        <f>_xlfn.XLOOKUP(A73,'Cheese - 110242'!A:A,'Cheese - 110242'!K:K)</f>
        <v>0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19">
        <f t="shared" si="82"/>
        <v>0</v>
      </c>
      <c r="V73" s="118" t="str">
        <f t="shared" si="54"/>
        <v/>
      </c>
      <c r="W73" s="118" t="str">
        <f t="shared" si="55"/>
        <v/>
      </c>
      <c r="X73" s="118" t="str">
        <f t="shared" si="56"/>
        <v/>
      </c>
      <c r="Y73" s="118" t="str">
        <f t="shared" si="57"/>
        <v/>
      </c>
      <c r="Z73" s="118" t="str">
        <f t="shared" si="58"/>
        <v/>
      </c>
      <c r="AA73" s="118" t="str">
        <f t="shared" si="59"/>
        <v/>
      </c>
      <c r="AB73" s="118" t="str">
        <f t="shared" si="60"/>
        <v/>
      </c>
      <c r="AC73" s="118" t="str">
        <f t="shared" si="61"/>
        <v/>
      </c>
      <c r="AD73" s="118" t="str">
        <f t="shared" si="62"/>
        <v/>
      </c>
      <c r="AE73" s="118" t="str">
        <f t="shared" si="63"/>
        <v/>
      </c>
      <c r="AF73" s="118" t="str">
        <f t="shared" si="64"/>
        <v/>
      </c>
      <c r="AG73" s="128" t="str">
        <f t="shared" si="65"/>
        <v/>
      </c>
      <c r="AH73" s="120"/>
      <c r="AI73" s="120"/>
      <c r="AJ73" s="120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s="122" customFormat="1" ht="15.75">
      <c r="A74" s="123">
        <v>5741</v>
      </c>
      <c r="B74" s="124" t="s">
        <v>208</v>
      </c>
      <c r="C74" s="141">
        <v>110242</v>
      </c>
      <c r="D74" s="126">
        <v>8.11</v>
      </c>
      <c r="E74" s="311">
        <v>10</v>
      </c>
      <c r="F74" s="311">
        <v>70</v>
      </c>
      <c r="G74" s="311">
        <v>262</v>
      </c>
      <c r="H74" s="138">
        <f>_xlfn.XLOOKUP(A74,'Cheese - 110242'!A:A,'Cheese - 110242'!K:K)</f>
        <v>0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19">
        <f t="shared" si="82"/>
        <v>0</v>
      </c>
      <c r="V74" s="118" t="str">
        <f t="shared" si="54"/>
        <v/>
      </c>
      <c r="W74" s="118" t="str">
        <f t="shared" si="55"/>
        <v/>
      </c>
      <c r="X74" s="118" t="str">
        <f t="shared" si="56"/>
        <v/>
      </c>
      <c r="Y74" s="118" t="str">
        <f t="shared" si="57"/>
        <v/>
      </c>
      <c r="Z74" s="118" t="str">
        <f t="shared" si="58"/>
        <v/>
      </c>
      <c r="AA74" s="118" t="str">
        <f t="shared" si="59"/>
        <v/>
      </c>
      <c r="AB74" s="118" t="str">
        <f t="shared" si="60"/>
        <v/>
      </c>
      <c r="AC74" s="118" t="str">
        <f t="shared" si="61"/>
        <v/>
      </c>
      <c r="AD74" s="118" t="str">
        <f t="shared" si="62"/>
        <v/>
      </c>
      <c r="AE74" s="118" t="str">
        <f t="shared" si="63"/>
        <v/>
      </c>
      <c r="AF74" s="118" t="str">
        <f t="shared" si="64"/>
        <v/>
      </c>
      <c r="AG74" s="128" t="str">
        <f t="shared" si="65"/>
        <v/>
      </c>
      <c r="AH74" s="120"/>
      <c r="AI74" s="120"/>
      <c r="AJ74" s="120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s="122" customFormat="1" ht="15.75">
      <c r="A75" s="123">
        <v>5724</v>
      </c>
      <c r="B75" s="124" t="s">
        <v>295</v>
      </c>
      <c r="C75" s="141">
        <v>110242</v>
      </c>
      <c r="D75" s="126">
        <v>8.1</v>
      </c>
      <c r="E75" s="311">
        <v>10</v>
      </c>
      <c r="F75" s="311">
        <v>70</v>
      </c>
      <c r="G75" s="311">
        <v>253</v>
      </c>
      <c r="H75" s="138">
        <f>_xlfn.XLOOKUP(A75,'Cheese - 110242'!A:A,'Cheese - 110242'!K:K)</f>
        <v>0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19">
        <f t="shared" si="82"/>
        <v>0</v>
      </c>
      <c r="V75" s="118" t="str">
        <f t="shared" si="54"/>
        <v/>
      </c>
      <c r="W75" s="118" t="str">
        <f t="shared" si="55"/>
        <v/>
      </c>
      <c r="X75" s="118" t="str">
        <f t="shared" si="56"/>
        <v/>
      </c>
      <c r="Y75" s="118" t="str">
        <f t="shared" si="57"/>
        <v/>
      </c>
      <c r="Z75" s="118" t="str">
        <f t="shared" si="58"/>
        <v/>
      </c>
      <c r="AA75" s="118" t="str">
        <f t="shared" si="59"/>
        <v/>
      </c>
      <c r="AB75" s="118" t="str">
        <f t="shared" si="60"/>
        <v/>
      </c>
      <c r="AC75" s="118" t="str">
        <f t="shared" si="61"/>
        <v/>
      </c>
      <c r="AD75" s="118" t="str">
        <f t="shared" si="62"/>
        <v/>
      </c>
      <c r="AE75" s="118" t="str">
        <f t="shared" si="63"/>
        <v/>
      </c>
      <c r="AF75" s="118" t="str">
        <f t="shared" si="64"/>
        <v/>
      </c>
      <c r="AG75" s="128" t="str">
        <f t="shared" si="65"/>
        <v/>
      </c>
      <c r="AH75" s="120"/>
      <c r="AI75" s="120"/>
      <c r="AJ75" s="120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s="122" customFormat="1" ht="31.5">
      <c r="A76" s="123">
        <v>5725</v>
      </c>
      <c r="B76" s="124" t="s">
        <v>296</v>
      </c>
      <c r="C76" s="141">
        <v>110242</v>
      </c>
      <c r="D76" s="126">
        <v>11.1</v>
      </c>
      <c r="E76" s="311">
        <v>10</v>
      </c>
      <c r="F76" s="311">
        <v>70</v>
      </c>
      <c r="G76" s="311">
        <v>240</v>
      </c>
      <c r="H76" s="138">
        <f>_xlfn.XLOOKUP(A76,'Cheese - 110242'!A:A,'Cheese - 110242'!K:K)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19">
        <f t="shared" si="82"/>
        <v>0</v>
      </c>
      <c r="V76" s="118" t="str">
        <f t="shared" si="54"/>
        <v/>
      </c>
      <c r="W76" s="118" t="str">
        <f t="shared" si="55"/>
        <v/>
      </c>
      <c r="X76" s="118" t="str">
        <f t="shared" si="56"/>
        <v/>
      </c>
      <c r="Y76" s="118" t="str">
        <f t="shared" si="57"/>
        <v/>
      </c>
      <c r="Z76" s="118" t="str">
        <f t="shared" si="58"/>
        <v/>
      </c>
      <c r="AA76" s="118" t="str">
        <f t="shared" si="59"/>
        <v/>
      </c>
      <c r="AB76" s="118" t="str">
        <f t="shared" si="60"/>
        <v/>
      </c>
      <c r="AC76" s="118" t="str">
        <f t="shared" si="61"/>
        <v/>
      </c>
      <c r="AD76" s="118" t="str">
        <f t="shared" si="62"/>
        <v/>
      </c>
      <c r="AE76" s="118" t="str">
        <f t="shared" si="63"/>
        <v/>
      </c>
      <c r="AF76" s="118" t="str">
        <f t="shared" si="64"/>
        <v/>
      </c>
      <c r="AG76" s="128" t="str">
        <f t="shared" si="65"/>
        <v/>
      </c>
      <c r="AH76" s="120"/>
      <c r="AI76" s="120"/>
      <c r="AJ76" s="120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s="122" customFormat="1" ht="15.75">
      <c r="A77" s="123">
        <v>5730</v>
      </c>
      <c r="B77" s="124" t="s">
        <v>200</v>
      </c>
      <c r="C77" s="141">
        <v>110242</v>
      </c>
      <c r="D77" s="126">
        <v>15</v>
      </c>
      <c r="E77" s="311">
        <v>10</v>
      </c>
      <c r="F77" s="311">
        <v>70</v>
      </c>
      <c r="G77" s="311">
        <v>268</v>
      </c>
      <c r="H77" s="138">
        <f>_xlfn.XLOOKUP(A77,'Cheese - 110242'!A:A,'Cheese - 110242'!K:K)</f>
        <v>0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19">
        <f t="shared" si="82"/>
        <v>0</v>
      </c>
      <c r="V77" s="118" t="str">
        <f t="shared" si="54"/>
        <v/>
      </c>
      <c r="W77" s="118" t="str">
        <f t="shared" si="55"/>
        <v/>
      </c>
      <c r="X77" s="118" t="str">
        <f t="shared" si="56"/>
        <v/>
      </c>
      <c r="Y77" s="118" t="str">
        <f t="shared" si="57"/>
        <v/>
      </c>
      <c r="Z77" s="118" t="str">
        <f t="shared" si="58"/>
        <v/>
      </c>
      <c r="AA77" s="118" t="str">
        <f t="shared" si="59"/>
        <v/>
      </c>
      <c r="AB77" s="118" t="str">
        <f t="shared" si="60"/>
        <v/>
      </c>
      <c r="AC77" s="118" t="str">
        <f t="shared" si="61"/>
        <v/>
      </c>
      <c r="AD77" s="118" t="str">
        <f t="shared" si="62"/>
        <v/>
      </c>
      <c r="AE77" s="118" t="str">
        <f t="shared" si="63"/>
        <v/>
      </c>
      <c r="AF77" s="118" t="str">
        <f t="shared" si="64"/>
        <v/>
      </c>
      <c r="AG77" s="128" t="str">
        <f t="shared" si="65"/>
        <v/>
      </c>
      <c r="AH77" s="120"/>
      <c r="AI77" s="120"/>
      <c r="AJ77" s="120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s="122" customFormat="1" ht="15.75">
      <c r="A78" s="123">
        <v>5745</v>
      </c>
      <c r="B78" s="124" t="s">
        <v>202</v>
      </c>
      <c r="C78" s="141">
        <v>110242</v>
      </c>
      <c r="D78" s="126">
        <v>15</v>
      </c>
      <c r="E78" s="311">
        <v>10</v>
      </c>
      <c r="F78" s="311">
        <v>70</v>
      </c>
      <c r="G78" s="311">
        <v>268</v>
      </c>
      <c r="H78" s="138">
        <f>_xlfn.XLOOKUP(A78,'Cheese - 110242'!A:A,'Cheese - 110242'!K:K)</f>
        <v>0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19">
        <f t="shared" si="82"/>
        <v>0</v>
      </c>
      <c r="V78" s="118" t="str">
        <f t="shared" si="54"/>
        <v/>
      </c>
      <c r="W78" s="118" t="str">
        <f t="shared" si="55"/>
        <v/>
      </c>
      <c r="X78" s="118" t="str">
        <f t="shared" si="56"/>
        <v/>
      </c>
      <c r="Y78" s="118" t="str">
        <f t="shared" si="57"/>
        <v/>
      </c>
      <c r="Z78" s="118" t="str">
        <f t="shared" si="58"/>
        <v/>
      </c>
      <c r="AA78" s="118" t="str">
        <f t="shared" si="59"/>
        <v/>
      </c>
      <c r="AB78" s="118" t="str">
        <f t="shared" si="60"/>
        <v/>
      </c>
      <c r="AC78" s="118" t="str">
        <f t="shared" si="61"/>
        <v/>
      </c>
      <c r="AD78" s="118" t="str">
        <f t="shared" si="62"/>
        <v/>
      </c>
      <c r="AE78" s="118" t="str">
        <f t="shared" si="63"/>
        <v/>
      </c>
      <c r="AF78" s="118" t="str">
        <f t="shared" si="64"/>
        <v/>
      </c>
      <c r="AG78" s="128" t="str">
        <f t="shared" si="65"/>
        <v/>
      </c>
      <c r="AH78" s="120"/>
      <c r="AI78" s="120"/>
      <c r="AJ78" s="120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s="122" customFormat="1" ht="15.75">
      <c r="A79" s="123">
        <v>5731</v>
      </c>
      <c r="B79" s="124" t="s">
        <v>297</v>
      </c>
      <c r="C79" s="141">
        <v>110242</v>
      </c>
      <c r="D79" s="126">
        <v>15</v>
      </c>
      <c r="E79" s="311">
        <v>10</v>
      </c>
      <c r="F79" s="311">
        <v>70</v>
      </c>
      <c r="G79" s="311">
        <v>240</v>
      </c>
      <c r="H79" s="138">
        <f>_xlfn.XLOOKUP(A79,'Cheese - 110242'!A:A,'Cheese - 110242'!K:K)</f>
        <v>0</v>
      </c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19">
        <f t="shared" si="82"/>
        <v>0</v>
      </c>
      <c r="V79" s="118" t="str">
        <f t="shared" si="54"/>
        <v/>
      </c>
      <c r="W79" s="118" t="str">
        <f t="shared" si="55"/>
        <v/>
      </c>
      <c r="X79" s="118" t="str">
        <f t="shared" si="56"/>
        <v/>
      </c>
      <c r="Y79" s="118" t="str">
        <f t="shared" si="57"/>
        <v/>
      </c>
      <c r="Z79" s="118" t="str">
        <f t="shared" si="58"/>
        <v/>
      </c>
      <c r="AA79" s="118" t="str">
        <f t="shared" si="59"/>
        <v/>
      </c>
      <c r="AB79" s="118" t="str">
        <f t="shared" si="60"/>
        <v/>
      </c>
      <c r="AC79" s="118" t="str">
        <f t="shared" si="61"/>
        <v/>
      </c>
      <c r="AD79" s="118" t="str">
        <f t="shared" si="62"/>
        <v/>
      </c>
      <c r="AE79" s="118" t="str">
        <f t="shared" si="63"/>
        <v/>
      </c>
      <c r="AF79" s="118" t="str">
        <f t="shared" si="64"/>
        <v/>
      </c>
      <c r="AG79" s="128" t="str">
        <f t="shared" si="65"/>
        <v/>
      </c>
      <c r="AH79" s="120"/>
      <c r="AI79" s="120"/>
      <c r="AJ79" s="120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s="122" customFormat="1" ht="31.5">
      <c r="A80" s="123">
        <v>5738</v>
      </c>
      <c r="B80" s="124" t="s">
        <v>204</v>
      </c>
      <c r="C80" s="141">
        <v>110242</v>
      </c>
      <c r="D80" s="126">
        <v>15</v>
      </c>
      <c r="E80" s="311">
        <v>10</v>
      </c>
      <c r="F80" s="311">
        <v>70</v>
      </c>
      <c r="G80" s="311">
        <v>240</v>
      </c>
      <c r="H80" s="138">
        <f>_xlfn.XLOOKUP(A80,'Cheese - 110242'!A:A,'Cheese - 110242'!K:K)</f>
        <v>0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19">
        <f t="shared" si="82"/>
        <v>0</v>
      </c>
      <c r="V80" s="118" t="str">
        <f t="shared" si="54"/>
        <v/>
      </c>
      <c r="W80" s="118" t="str">
        <f t="shared" si="55"/>
        <v/>
      </c>
      <c r="X80" s="118" t="str">
        <f t="shared" si="56"/>
        <v/>
      </c>
      <c r="Y80" s="118" t="str">
        <f t="shared" si="57"/>
        <v/>
      </c>
      <c r="Z80" s="118" t="str">
        <f t="shared" si="58"/>
        <v/>
      </c>
      <c r="AA80" s="118" t="str">
        <f t="shared" si="59"/>
        <v/>
      </c>
      <c r="AB80" s="118" t="str">
        <f t="shared" si="60"/>
        <v/>
      </c>
      <c r="AC80" s="118" t="str">
        <f t="shared" si="61"/>
        <v/>
      </c>
      <c r="AD80" s="118" t="str">
        <f t="shared" si="62"/>
        <v/>
      </c>
      <c r="AE80" s="118" t="str">
        <f t="shared" si="63"/>
        <v/>
      </c>
      <c r="AF80" s="118" t="str">
        <f t="shared" si="64"/>
        <v/>
      </c>
      <c r="AG80" s="128" t="str">
        <f t="shared" si="65"/>
        <v/>
      </c>
      <c r="AH80" s="120"/>
      <c r="AI80" s="120"/>
      <c r="AJ80" s="120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s="122" customFormat="1" ht="31.5">
      <c r="A81" s="123">
        <v>5784</v>
      </c>
      <c r="B81" s="124" t="s">
        <v>298</v>
      </c>
      <c r="C81" s="141">
        <v>110242</v>
      </c>
      <c r="D81" s="126">
        <v>3.07</v>
      </c>
      <c r="E81" s="311">
        <v>8</v>
      </c>
      <c r="F81" s="311">
        <v>56</v>
      </c>
      <c r="G81" s="311">
        <v>48</v>
      </c>
      <c r="H81" s="138">
        <f>_xlfn.XLOOKUP(A81,'Cheese - 110242'!A:A,'Cheese - 110242'!K:K)</f>
        <v>0</v>
      </c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19">
        <f t="shared" si="82"/>
        <v>0</v>
      </c>
      <c r="V81" s="118" t="str">
        <f t="shared" si="54"/>
        <v/>
      </c>
      <c r="W81" s="118" t="str">
        <f t="shared" si="55"/>
        <v/>
      </c>
      <c r="X81" s="118" t="str">
        <f t="shared" si="56"/>
        <v/>
      </c>
      <c r="Y81" s="118" t="str">
        <f t="shared" si="57"/>
        <v/>
      </c>
      <c r="Z81" s="118" t="str">
        <f t="shared" si="58"/>
        <v/>
      </c>
      <c r="AA81" s="118" t="str">
        <f t="shared" si="59"/>
        <v/>
      </c>
      <c r="AB81" s="118" t="str">
        <f t="shared" si="60"/>
        <v/>
      </c>
      <c r="AC81" s="118" t="str">
        <f t="shared" si="61"/>
        <v/>
      </c>
      <c r="AD81" s="118" t="str">
        <f t="shared" si="62"/>
        <v/>
      </c>
      <c r="AE81" s="118" t="str">
        <f t="shared" si="63"/>
        <v/>
      </c>
      <c r="AF81" s="118" t="str">
        <f t="shared" si="64"/>
        <v/>
      </c>
      <c r="AG81" s="128" t="str">
        <f t="shared" si="65"/>
        <v/>
      </c>
      <c r="AH81" s="120"/>
      <c r="AI81" s="120"/>
      <c r="AJ81" s="120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s="122" customFormat="1" ht="31.5">
      <c r="A82" s="123">
        <v>5785</v>
      </c>
      <c r="B82" s="124" t="s">
        <v>299</v>
      </c>
      <c r="C82" s="141">
        <v>110242</v>
      </c>
      <c r="D82" s="126">
        <v>3.07</v>
      </c>
      <c r="E82" s="311">
        <v>8</v>
      </c>
      <c r="F82" s="311">
        <v>56</v>
      </c>
      <c r="G82" s="311">
        <v>48</v>
      </c>
      <c r="H82" s="138">
        <f>_xlfn.XLOOKUP(A82,'Cheese - 110242'!A:A,'Cheese - 110242'!K:K)</f>
        <v>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19">
        <f t="shared" si="82"/>
        <v>0</v>
      </c>
      <c r="V82" s="118" t="str">
        <f t="shared" si="54"/>
        <v/>
      </c>
      <c r="W82" s="118" t="str">
        <f t="shared" si="55"/>
        <v/>
      </c>
      <c r="X82" s="118" t="str">
        <f t="shared" si="56"/>
        <v/>
      </c>
      <c r="Y82" s="118" t="str">
        <f t="shared" si="57"/>
        <v/>
      </c>
      <c r="Z82" s="118" t="str">
        <f t="shared" si="58"/>
        <v/>
      </c>
      <c r="AA82" s="118" t="str">
        <f t="shared" si="59"/>
        <v/>
      </c>
      <c r="AB82" s="118" t="str">
        <f t="shared" si="60"/>
        <v/>
      </c>
      <c r="AC82" s="118" t="str">
        <f t="shared" si="61"/>
        <v/>
      </c>
      <c r="AD82" s="118" t="str">
        <f t="shared" si="62"/>
        <v/>
      </c>
      <c r="AE82" s="118" t="str">
        <f t="shared" si="63"/>
        <v/>
      </c>
      <c r="AF82" s="118" t="str">
        <f t="shared" si="64"/>
        <v/>
      </c>
      <c r="AG82" s="128" t="str">
        <f t="shared" si="65"/>
        <v/>
      </c>
      <c r="AH82" s="120"/>
      <c r="AI82" s="120"/>
      <c r="AJ82" s="120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s="122" customFormat="1" ht="31.5">
      <c r="A83" s="123">
        <v>5786</v>
      </c>
      <c r="B83" s="124" t="s">
        <v>300</v>
      </c>
      <c r="C83" s="141">
        <v>110242</v>
      </c>
      <c r="D83" s="126">
        <v>3.07</v>
      </c>
      <c r="E83" s="311">
        <v>8</v>
      </c>
      <c r="F83" s="311">
        <v>56</v>
      </c>
      <c r="G83" s="311">
        <v>48</v>
      </c>
      <c r="H83" s="138">
        <f>_xlfn.XLOOKUP(A83,'Cheese - 110242'!A:A,'Cheese - 110242'!K:K)</f>
        <v>0</v>
      </c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19">
        <f t="shared" si="82"/>
        <v>0</v>
      </c>
      <c r="V83" s="118" t="str">
        <f t="shared" si="54"/>
        <v/>
      </c>
      <c r="W83" s="118" t="str">
        <f t="shared" si="55"/>
        <v/>
      </c>
      <c r="X83" s="118" t="str">
        <f t="shared" si="56"/>
        <v/>
      </c>
      <c r="Y83" s="118" t="str">
        <f t="shared" si="57"/>
        <v/>
      </c>
      <c r="Z83" s="118" t="str">
        <f t="shared" si="58"/>
        <v/>
      </c>
      <c r="AA83" s="118" t="str">
        <f t="shared" si="59"/>
        <v/>
      </c>
      <c r="AB83" s="118" t="str">
        <f t="shared" si="60"/>
        <v/>
      </c>
      <c r="AC83" s="118" t="str">
        <f t="shared" si="61"/>
        <v/>
      </c>
      <c r="AD83" s="118" t="str">
        <f t="shared" si="62"/>
        <v/>
      </c>
      <c r="AE83" s="118" t="str">
        <f t="shared" si="63"/>
        <v/>
      </c>
      <c r="AF83" s="118" t="str">
        <f t="shared" si="64"/>
        <v/>
      </c>
      <c r="AG83" s="128" t="str">
        <f t="shared" si="65"/>
        <v/>
      </c>
      <c r="AH83" s="120"/>
      <c r="AI83" s="120"/>
      <c r="AJ83" s="120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s="122" customFormat="1" ht="31.5">
      <c r="A84" s="123">
        <v>5960</v>
      </c>
      <c r="B84" s="124" t="s">
        <v>301</v>
      </c>
      <c r="C84" s="141">
        <v>110242</v>
      </c>
      <c r="D84" s="126">
        <v>4.8</v>
      </c>
      <c r="E84" s="311">
        <v>12</v>
      </c>
      <c r="F84" s="311">
        <v>72</v>
      </c>
      <c r="G84" s="311">
        <v>53</v>
      </c>
      <c r="H84" s="138">
        <f>_xlfn.XLOOKUP(A84,'Cheese - 110242'!A:A,'Cheese - 110242'!K:K)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19">
        <f t="shared" si="82"/>
        <v>0</v>
      </c>
      <c r="V84" s="118" t="str">
        <f t="shared" si="54"/>
        <v/>
      </c>
      <c r="W84" s="118" t="str">
        <f t="shared" si="55"/>
        <v/>
      </c>
      <c r="X84" s="118" t="str">
        <f t="shared" si="56"/>
        <v/>
      </c>
      <c r="Y84" s="118" t="str">
        <f t="shared" si="57"/>
        <v/>
      </c>
      <c r="Z84" s="118" t="str">
        <f t="shared" si="58"/>
        <v/>
      </c>
      <c r="AA84" s="118" t="str">
        <f t="shared" si="59"/>
        <v/>
      </c>
      <c r="AB84" s="118" t="str">
        <f t="shared" si="60"/>
        <v/>
      </c>
      <c r="AC84" s="118" t="str">
        <f t="shared" si="61"/>
        <v/>
      </c>
      <c r="AD84" s="118" t="str">
        <f t="shared" si="62"/>
        <v/>
      </c>
      <c r="AE84" s="118" t="str">
        <f t="shared" si="63"/>
        <v/>
      </c>
      <c r="AF84" s="118" t="str">
        <f t="shared" si="64"/>
        <v/>
      </c>
      <c r="AG84" s="128" t="str">
        <f t="shared" si="65"/>
        <v/>
      </c>
      <c r="AH84" s="120"/>
      <c r="AI84" s="120"/>
      <c r="AJ84" s="120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s="122" customFormat="1" ht="31.5">
      <c r="A85" s="123">
        <v>5961</v>
      </c>
      <c r="B85" s="124" t="s">
        <v>302</v>
      </c>
      <c r="C85" s="141">
        <v>110242</v>
      </c>
      <c r="D85" s="126">
        <v>3.41</v>
      </c>
      <c r="E85" s="311">
        <v>12</v>
      </c>
      <c r="F85" s="311">
        <v>72</v>
      </c>
      <c r="G85" s="311">
        <v>53</v>
      </c>
      <c r="H85" s="138">
        <f>_xlfn.XLOOKUP(A85,'Cheese - 110242'!A:A,'Cheese - 110242'!K:K)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19">
        <f t="shared" si="82"/>
        <v>0</v>
      </c>
      <c r="V85" s="118" t="str">
        <f t="shared" ref="V85:V108" si="83">IF($U85=0,"",I85)</f>
        <v/>
      </c>
      <c r="W85" s="118" t="str">
        <f t="shared" ref="W85:W108" si="84">IF($U85=0,"",J85)</f>
        <v/>
      </c>
      <c r="X85" s="118" t="str">
        <f t="shared" ref="X85:X108" si="85">IF($U85=0,"",K85)</f>
        <v/>
      </c>
      <c r="Y85" s="118" t="str">
        <f t="shared" ref="Y85:Y108" si="86">IF($U85=0,"",L85)</f>
        <v/>
      </c>
      <c r="Z85" s="118" t="str">
        <f t="shared" ref="Z85:Z108" si="87">IF($U85=0,"",M85)</f>
        <v/>
      </c>
      <c r="AA85" s="118" t="str">
        <f t="shared" ref="AA85:AA108" si="88">IF($U85=0,"",N85)</f>
        <v/>
      </c>
      <c r="AB85" s="118" t="str">
        <f t="shared" ref="AB85:AB108" si="89">IF($U85=0,"",O85)</f>
        <v/>
      </c>
      <c r="AC85" s="118" t="str">
        <f t="shared" ref="AC85:AC108" si="90">IF($U85=0,"",P85)</f>
        <v/>
      </c>
      <c r="AD85" s="118" t="str">
        <f t="shared" ref="AD85:AD108" si="91">IF($U85=0,"",Q85)</f>
        <v/>
      </c>
      <c r="AE85" s="118" t="str">
        <f t="shared" ref="AE85:AE108" si="92">IF($U85=0,"",R85)</f>
        <v/>
      </c>
      <c r="AF85" s="118" t="str">
        <f t="shared" ref="AF85:AF108" si="93">IF($U85=0,"",S85)</f>
        <v/>
      </c>
      <c r="AG85" s="128" t="str">
        <f t="shared" ref="AG85:AG108" si="94">IF($U85=0,"",T85)</f>
        <v/>
      </c>
      <c r="AH85" s="120"/>
      <c r="AI85" s="120"/>
      <c r="AJ85" s="120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s="122" customFormat="1" ht="31.5">
      <c r="A86" s="123">
        <v>5963</v>
      </c>
      <c r="B86" s="124" t="s">
        <v>303</v>
      </c>
      <c r="C86" s="141">
        <v>110242</v>
      </c>
      <c r="D86" s="126">
        <v>3.41</v>
      </c>
      <c r="E86" s="311">
        <v>12</v>
      </c>
      <c r="F86" s="311">
        <v>72</v>
      </c>
      <c r="G86" s="311">
        <v>53</v>
      </c>
      <c r="H86" s="138">
        <f>_xlfn.XLOOKUP(A86,'Cheese - 110242'!A:A,'Cheese - 110242'!K:K)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19">
        <f t="shared" si="82"/>
        <v>0</v>
      </c>
      <c r="V86" s="118" t="str">
        <f t="shared" si="83"/>
        <v/>
      </c>
      <c r="W86" s="118" t="str">
        <f t="shared" si="84"/>
        <v/>
      </c>
      <c r="X86" s="118" t="str">
        <f t="shared" si="85"/>
        <v/>
      </c>
      <c r="Y86" s="118" t="str">
        <f t="shared" si="86"/>
        <v/>
      </c>
      <c r="Z86" s="118" t="str">
        <f t="shared" si="87"/>
        <v/>
      </c>
      <c r="AA86" s="118" t="str">
        <f t="shared" si="88"/>
        <v/>
      </c>
      <c r="AB86" s="118" t="str">
        <f t="shared" si="89"/>
        <v/>
      </c>
      <c r="AC86" s="118" t="str">
        <f t="shared" si="90"/>
        <v/>
      </c>
      <c r="AD86" s="118" t="str">
        <f t="shared" si="91"/>
        <v/>
      </c>
      <c r="AE86" s="118" t="str">
        <f t="shared" si="92"/>
        <v/>
      </c>
      <c r="AF86" s="118" t="str">
        <f t="shared" si="93"/>
        <v/>
      </c>
      <c r="AG86" s="128" t="str">
        <f t="shared" si="94"/>
        <v/>
      </c>
      <c r="AH86" s="120"/>
      <c r="AI86" s="120"/>
      <c r="AJ86" s="120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  <row r="87" spans="1:260" s="122" customFormat="1" ht="15.75">
      <c r="A87" s="123">
        <v>5756</v>
      </c>
      <c r="B87" s="124" t="s">
        <v>304</v>
      </c>
      <c r="C87" s="141">
        <v>110242</v>
      </c>
      <c r="D87" s="126">
        <v>5.12</v>
      </c>
      <c r="E87" s="311" t="s">
        <v>291</v>
      </c>
      <c r="F87" s="311">
        <v>70</v>
      </c>
      <c r="G87" s="311">
        <v>80</v>
      </c>
      <c r="H87" s="138">
        <f>_xlfn.XLOOKUP(A87,'Cheese - 110242'!A:A,'Cheese - 110242'!K:K)</f>
        <v>0</v>
      </c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19">
        <f t="shared" si="82"/>
        <v>0</v>
      </c>
      <c r="V87" s="118" t="str">
        <f t="shared" si="83"/>
        <v/>
      </c>
      <c r="W87" s="118" t="str">
        <f t="shared" si="84"/>
        <v/>
      </c>
      <c r="X87" s="118" t="str">
        <f t="shared" si="85"/>
        <v/>
      </c>
      <c r="Y87" s="118" t="str">
        <f t="shared" si="86"/>
        <v/>
      </c>
      <c r="Z87" s="118" t="str">
        <f t="shared" si="87"/>
        <v/>
      </c>
      <c r="AA87" s="118" t="str">
        <f t="shared" si="88"/>
        <v/>
      </c>
      <c r="AB87" s="118" t="str">
        <f t="shared" si="89"/>
        <v/>
      </c>
      <c r="AC87" s="118" t="str">
        <f t="shared" si="90"/>
        <v/>
      </c>
      <c r="AD87" s="118" t="str">
        <f t="shared" si="91"/>
        <v/>
      </c>
      <c r="AE87" s="118" t="str">
        <f t="shared" si="92"/>
        <v/>
      </c>
      <c r="AF87" s="118" t="str">
        <f t="shared" si="93"/>
        <v/>
      </c>
      <c r="AG87" s="128" t="str">
        <f t="shared" si="94"/>
        <v/>
      </c>
      <c r="AH87" s="120"/>
      <c r="AI87" s="120"/>
      <c r="AJ87" s="120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  <c r="IY87" s="121"/>
      <c r="IZ87" s="121"/>
    </row>
    <row r="88" spans="1:260" s="122" customFormat="1" ht="15.75">
      <c r="A88" s="123">
        <v>5757</v>
      </c>
      <c r="B88" s="124" t="s">
        <v>305</v>
      </c>
      <c r="C88" s="141">
        <v>110242</v>
      </c>
      <c r="D88" s="126">
        <v>7.2</v>
      </c>
      <c r="E88" s="311" t="s">
        <v>291</v>
      </c>
      <c r="F88" s="311">
        <v>70</v>
      </c>
      <c r="G88" s="311">
        <v>80</v>
      </c>
      <c r="H88" s="138">
        <f>_xlfn.XLOOKUP(A88,'Cheese - 110242'!A:A,'Cheese - 110242'!K:K)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19">
        <f t="shared" si="82"/>
        <v>0</v>
      </c>
      <c r="V88" s="118" t="str">
        <f t="shared" si="83"/>
        <v/>
      </c>
      <c r="W88" s="118" t="str">
        <f t="shared" si="84"/>
        <v/>
      </c>
      <c r="X88" s="118" t="str">
        <f t="shared" si="85"/>
        <v/>
      </c>
      <c r="Y88" s="118" t="str">
        <f t="shared" si="86"/>
        <v/>
      </c>
      <c r="Z88" s="118" t="str">
        <f t="shared" si="87"/>
        <v/>
      </c>
      <c r="AA88" s="118" t="str">
        <f t="shared" si="88"/>
        <v/>
      </c>
      <c r="AB88" s="118" t="str">
        <f t="shared" si="89"/>
        <v/>
      </c>
      <c r="AC88" s="118" t="str">
        <f t="shared" si="90"/>
        <v/>
      </c>
      <c r="AD88" s="118" t="str">
        <f t="shared" si="91"/>
        <v/>
      </c>
      <c r="AE88" s="118" t="str">
        <f t="shared" si="92"/>
        <v/>
      </c>
      <c r="AF88" s="118" t="str">
        <f t="shared" si="93"/>
        <v/>
      </c>
      <c r="AG88" s="128" t="str">
        <f t="shared" si="94"/>
        <v/>
      </c>
      <c r="AH88" s="120"/>
      <c r="AI88" s="120"/>
      <c r="AJ88" s="120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  <c r="IY88" s="121"/>
      <c r="IZ88" s="121"/>
    </row>
    <row r="89" spans="1:260" s="122" customFormat="1" ht="15.75">
      <c r="A89" s="123">
        <v>5758</v>
      </c>
      <c r="B89" s="124" t="s">
        <v>304</v>
      </c>
      <c r="C89" s="141">
        <v>110242</v>
      </c>
      <c r="D89" s="126">
        <v>5.08</v>
      </c>
      <c r="E89" s="311" t="s">
        <v>291</v>
      </c>
      <c r="F89" s="311">
        <v>70</v>
      </c>
      <c r="G89" s="311">
        <v>80</v>
      </c>
      <c r="H89" s="138">
        <f>_xlfn.XLOOKUP(A89,'Cheese - 110242'!A:A,'Cheese - 110242'!K:K)</f>
        <v>0</v>
      </c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19">
        <f t="shared" si="82"/>
        <v>0</v>
      </c>
      <c r="V89" s="118" t="str">
        <f t="shared" si="83"/>
        <v/>
      </c>
      <c r="W89" s="118" t="str">
        <f t="shared" si="84"/>
        <v/>
      </c>
      <c r="X89" s="118" t="str">
        <f t="shared" si="85"/>
        <v/>
      </c>
      <c r="Y89" s="118" t="str">
        <f t="shared" si="86"/>
        <v/>
      </c>
      <c r="Z89" s="118" t="str">
        <f t="shared" si="87"/>
        <v/>
      </c>
      <c r="AA89" s="118" t="str">
        <f t="shared" si="88"/>
        <v/>
      </c>
      <c r="AB89" s="118" t="str">
        <f t="shared" si="89"/>
        <v/>
      </c>
      <c r="AC89" s="118" t="str">
        <f t="shared" si="90"/>
        <v/>
      </c>
      <c r="AD89" s="118" t="str">
        <f t="shared" si="91"/>
        <v/>
      </c>
      <c r="AE89" s="118" t="str">
        <f t="shared" si="92"/>
        <v/>
      </c>
      <c r="AF89" s="118" t="str">
        <f t="shared" si="93"/>
        <v/>
      </c>
      <c r="AG89" s="128" t="str">
        <f t="shared" si="94"/>
        <v/>
      </c>
      <c r="AH89" s="120"/>
      <c r="AI89" s="120"/>
      <c r="AJ89" s="120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  <c r="IY89" s="121"/>
      <c r="IZ89" s="121"/>
    </row>
    <row r="90" spans="1:260" s="122" customFormat="1" ht="15.75">
      <c r="A90" s="123">
        <v>5759</v>
      </c>
      <c r="B90" s="124" t="s">
        <v>305</v>
      </c>
      <c r="C90" s="141">
        <v>110242</v>
      </c>
      <c r="D90" s="126">
        <v>7.2</v>
      </c>
      <c r="E90" s="311" t="s">
        <v>291</v>
      </c>
      <c r="F90" s="311">
        <v>70</v>
      </c>
      <c r="G90" s="311">
        <v>80</v>
      </c>
      <c r="H90" s="138">
        <f>_xlfn.XLOOKUP(A90,'Cheese - 110242'!A:A,'Cheese - 110242'!K:K)</f>
        <v>0</v>
      </c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19">
        <f t="shared" si="82"/>
        <v>0</v>
      </c>
      <c r="V90" s="118" t="str">
        <f t="shared" si="83"/>
        <v/>
      </c>
      <c r="W90" s="118" t="str">
        <f t="shared" si="84"/>
        <v/>
      </c>
      <c r="X90" s="118" t="str">
        <f t="shared" si="85"/>
        <v/>
      </c>
      <c r="Y90" s="118" t="str">
        <f t="shared" si="86"/>
        <v/>
      </c>
      <c r="Z90" s="118" t="str">
        <f t="shared" si="87"/>
        <v/>
      </c>
      <c r="AA90" s="118" t="str">
        <f t="shared" si="88"/>
        <v/>
      </c>
      <c r="AB90" s="118" t="str">
        <f t="shared" si="89"/>
        <v/>
      </c>
      <c r="AC90" s="118" t="str">
        <f t="shared" si="90"/>
        <v/>
      </c>
      <c r="AD90" s="118" t="str">
        <f t="shared" si="91"/>
        <v/>
      </c>
      <c r="AE90" s="118" t="str">
        <f t="shared" si="92"/>
        <v/>
      </c>
      <c r="AF90" s="118" t="str">
        <f t="shared" si="93"/>
        <v/>
      </c>
      <c r="AG90" s="128" t="str">
        <f t="shared" si="94"/>
        <v/>
      </c>
      <c r="AH90" s="120"/>
      <c r="AI90" s="120"/>
      <c r="AJ90" s="120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  <c r="IY90" s="121"/>
      <c r="IZ90" s="121"/>
    </row>
    <row r="91" spans="1:260" s="122" customFormat="1" ht="15.75">
      <c r="A91" s="123">
        <v>5761</v>
      </c>
      <c r="B91" s="124" t="s">
        <v>304</v>
      </c>
      <c r="C91" s="141">
        <v>110242</v>
      </c>
      <c r="D91" s="126">
        <v>5.0199999999999996</v>
      </c>
      <c r="E91" s="311" t="s">
        <v>291</v>
      </c>
      <c r="F91" s="311">
        <v>70</v>
      </c>
      <c r="G91" s="311">
        <v>80</v>
      </c>
      <c r="H91" s="138">
        <f>_xlfn.XLOOKUP(A91,'Cheese - 110242'!A:A,'Cheese - 110242'!K:K)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19">
        <f t="shared" si="82"/>
        <v>0</v>
      </c>
      <c r="V91" s="118" t="str">
        <f t="shared" si="83"/>
        <v/>
      </c>
      <c r="W91" s="118" t="str">
        <f t="shared" si="84"/>
        <v/>
      </c>
      <c r="X91" s="118" t="str">
        <f t="shared" si="85"/>
        <v/>
      </c>
      <c r="Y91" s="118" t="str">
        <f t="shared" si="86"/>
        <v/>
      </c>
      <c r="Z91" s="118" t="str">
        <f t="shared" si="87"/>
        <v/>
      </c>
      <c r="AA91" s="118" t="str">
        <f t="shared" si="88"/>
        <v/>
      </c>
      <c r="AB91" s="118" t="str">
        <f t="shared" si="89"/>
        <v/>
      </c>
      <c r="AC91" s="118" t="str">
        <f t="shared" si="90"/>
        <v/>
      </c>
      <c r="AD91" s="118" t="str">
        <f t="shared" si="91"/>
        <v/>
      </c>
      <c r="AE91" s="118" t="str">
        <f t="shared" si="92"/>
        <v/>
      </c>
      <c r="AF91" s="118" t="str">
        <f t="shared" si="93"/>
        <v/>
      </c>
      <c r="AG91" s="128" t="str">
        <f t="shared" si="94"/>
        <v/>
      </c>
      <c r="AH91" s="120"/>
      <c r="AI91" s="120"/>
      <c r="AJ91" s="120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  <c r="IU91" s="121"/>
      <c r="IV91" s="121"/>
      <c r="IW91" s="121"/>
      <c r="IX91" s="121"/>
      <c r="IY91" s="121"/>
      <c r="IZ91" s="121"/>
    </row>
    <row r="92" spans="1:260" s="122" customFormat="1" ht="15.75">
      <c r="A92" s="123">
        <v>5764</v>
      </c>
      <c r="B92" s="124" t="s">
        <v>219</v>
      </c>
      <c r="C92" s="141">
        <v>110242</v>
      </c>
      <c r="D92" s="126">
        <v>5.12</v>
      </c>
      <c r="E92" s="311" t="s">
        <v>291</v>
      </c>
      <c r="F92" s="311">
        <v>70</v>
      </c>
      <c r="G92" s="311">
        <v>80</v>
      </c>
      <c r="H92" s="138">
        <f>_xlfn.XLOOKUP(A92,'Cheese - 110242'!A:A,'Cheese - 110242'!K:K)</f>
        <v>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19">
        <f t="shared" si="82"/>
        <v>0</v>
      </c>
      <c r="V92" s="118" t="str">
        <f t="shared" si="83"/>
        <v/>
      </c>
      <c r="W92" s="118" t="str">
        <f t="shared" si="84"/>
        <v/>
      </c>
      <c r="X92" s="118" t="str">
        <f t="shared" si="85"/>
        <v/>
      </c>
      <c r="Y92" s="118" t="str">
        <f t="shared" si="86"/>
        <v/>
      </c>
      <c r="Z92" s="118" t="str">
        <f t="shared" si="87"/>
        <v/>
      </c>
      <c r="AA92" s="118" t="str">
        <f t="shared" si="88"/>
        <v/>
      </c>
      <c r="AB92" s="118" t="str">
        <f t="shared" si="89"/>
        <v/>
      </c>
      <c r="AC92" s="118" t="str">
        <f t="shared" si="90"/>
        <v/>
      </c>
      <c r="AD92" s="118" t="str">
        <f t="shared" si="91"/>
        <v/>
      </c>
      <c r="AE92" s="118" t="str">
        <f t="shared" si="92"/>
        <v/>
      </c>
      <c r="AF92" s="118" t="str">
        <f t="shared" si="93"/>
        <v/>
      </c>
      <c r="AG92" s="128" t="str">
        <f t="shared" si="94"/>
        <v/>
      </c>
      <c r="AH92" s="120"/>
      <c r="AI92" s="120"/>
      <c r="AJ92" s="120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  <c r="IU92" s="121"/>
      <c r="IV92" s="121"/>
      <c r="IW92" s="121"/>
      <c r="IX92" s="121"/>
      <c r="IY92" s="121"/>
      <c r="IZ92" s="121"/>
    </row>
    <row r="93" spans="1:260" s="122" customFormat="1" ht="15.75">
      <c r="A93" s="123">
        <v>5765</v>
      </c>
      <c r="B93" s="124" t="s">
        <v>304</v>
      </c>
      <c r="C93" s="141">
        <v>110242</v>
      </c>
      <c r="D93" s="126">
        <v>5.12</v>
      </c>
      <c r="E93" s="311" t="s">
        <v>291</v>
      </c>
      <c r="F93" s="311">
        <v>70</v>
      </c>
      <c r="G93" s="311">
        <v>80</v>
      </c>
      <c r="H93" s="138">
        <f>_xlfn.XLOOKUP(A93,'Cheese - 110242'!A:A,'Cheese - 110242'!K:K)</f>
        <v>0</v>
      </c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19">
        <f t="shared" si="82"/>
        <v>0</v>
      </c>
      <c r="V93" s="118" t="str">
        <f t="shared" si="83"/>
        <v/>
      </c>
      <c r="W93" s="118" t="str">
        <f t="shared" si="84"/>
        <v/>
      </c>
      <c r="X93" s="118" t="str">
        <f t="shared" si="85"/>
        <v/>
      </c>
      <c r="Y93" s="118" t="str">
        <f t="shared" si="86"/>
        <v/>
      </c>
      <c r="Z93" s="118" t="str">
        <f t="shared" si="87"/>
        <v/>
      </c>
      <c r="AA93" s="118" t="str">
        <f t="shared" si="88"/>
        <v/>
      </c>
      <c r="AB93" s="118" t="str">
        <f t="shared" si="89"/>
        <v/>
      </c>
      <c r="AC93" s="118" t="str">
        <f t="shared" si="90"/>
        <v/>
      </c>
      <c r="AD93" s="118" t="str">
        <f t="shared" si="91"/>
        <v/>
      </c>
      <c r="AE93" s="118" t="str">
        <f t="shared" si="92"/>
        <v/>
      </c>
      <c r="AF93" s="118" t="str">
        <f t="shared" si="93"/>
        <v/>
      </c>
      <c r="AG93" s="128" t="str">
        <f t="shared" si="94"/>
        <v/>
      </c>
      <c r="AH93" s="120"/>
      <c r="AI93" s="120"/>
      <c r="AJ93" s="120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  <c r="IU93" s="121"/>
      <c r="IV93" s="121"/>
      <c r="IW93" s="121"/>
      <c r="IX93" s="121"/>
      <c r="IY93" s="121"/>
      <c r="IZ93" s="121"/>
    </row>
    <row r="94" spans="1:260" s="122" customFormat="1" ht="15.75">
      <c r="A94" s="123">
        <v>5768</v>
      </c>
      <c r="B94" s="124" t="s">
        <v>305</v>
      </c>
      <c r="C94" s="141">
        <v>110242</v>
      </c>
      <c r="D94" s="126">
        <v>7.2</v>
      </c>
      <c r="E94" s="311" t="s">
        <v>291</v>
      </c>
      <c r="F94" s="311">
        <v>70</v>
      </c>
      <c r="G94" s="311">
        <v>80</v>
      </c>
      <c r="H94" s="138">
        <f>_xlfn.XLOOKUP(A94,'Cheese - 110242'!A:A,'Cheese - 110242'!K:K)</f>
        <v>0</v>
      </c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19">
        <f t="shared" si="82"/>
        <v>0</v>
      </c>
      <c r="V94" s="118" t="str">
        <f t="shared" si="83"/>
        <v/>
      </c>
      <c r="W94" s="118" t="str">
        <f t="shared" si="84"/>
        <v/>
      </c>
      <c r="X94" s="118" t="str">
        <f t="shared" si="85"/>
        <v/>
      </c>
      <c r="Y94" s="118" t="str">
        <f t="shared" si="86"/>
        <v/>
      </c>
      <c r="Z94" s="118" t="str">
        <f t="shared" si="87"/>
        <v/>
      </c>
      <c r="AA94" s="118" t="str">
        <f t="shared" si="88"/>
        <v/>
      </c>
      <c r="AB94" s="118" t="str">
        <f t="shared" si="89"/>
        <v/>
      </c>
      <c r="AC94" s="118" t="str">
        <f t="shared" si="90"/>
        <v/>
      </c>
      <c r="AD94" s="118" t="str">
        <f t="shared" si="91"/>
        <v/>
      </c>
      <c r="AE94" s="118" t="str">
        <f t="shared" si="92"/>
        <v/>
      </c>
      <c r="AF94" s="118" t="str">
        <f t="shared" si="93"/>
        <v/>
      </c>
      <c r="AG94" s="128" t="str">
        <f t="shared" si="94"/>
        <v/>
      </c>
      <c r="AH94" s="120"/>
      <c r="AI94" s="120"/>
      <c r="AJ94" s="120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</row>
    <row r="95" spans="1:260" s="122" customFormat="1" ht="31.5">
      <c r="A95" s="123">
        <v>5776</v>
      </c>
      <c r="B95" s="124" t="s">
        <v>223</v>
      </c>
      <c r="C95" s="141">
        <v>110242</v>
      </c>
      <c r="D95" s="126">
        <v>7.26</v>
      </c>
      <c r="E95" s="311" t="s">
        <v>291</v>
      </c>
      <c r="F95" s="311">
        <v>70</v>
      </c>
      <c r="G95" s="311">
        <v>80</v>
      </c>
      <c r="H95" s="138">
        <f>_xlfn.XLOOKUP(A95,'Cheese - 110242'!A:A,'Cheese - 110242'!K:K)</f>
        <v>0</v>
      </c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19">
        <f t="shared" si="82"/>
        <v>0</v>
      </c>
      <c r="V95" s="118" t="str">
        <f t="shared" si="83"/>
        <v/>
      </c>
      <c r="W95" s="118" t="str">
        <f t="shared" si="84"/>
        <v/>
      </c>
      <c r="X95" s="118" t="str">
        <f t="shared" si="85"/>
        <v/>
      </c>
      <c r="Y95" s="118" t="str">
        <f t="shared" si="86"/>
        <v/>
      </c>
      <c r="Z95" s="118" t="str">
        <f t="shared" si="87"/>
        <v/>
      </c>
      <c r="AA95" s="118" t="str">
        <f t="shared" si="88"/>
        <v/>
      </c>
      <c r="AB95" s="118" t="str">
        <f t="shared" si="89"/>
        <v/>
      </c>
      <c r="AC95" s="118" t="str">
        <f t="shared" si="90"/>
        <v/>
      </c>
      <c r="AD95" s="118" t="str">
        <f t="shared" si="91"/>
        <v/>
      </c>
      <c r="AE95" s="118" t="str">
        <f t="shared" si="92"/>
        <v/>
      </c>
      <c r="AF95" s="118" t="str">
        <f t="shared" si="93"/>
        <v/>
      </c>
      <c r="AG95" s="128" t="str">
        <f t="shared" si="94"/>
        <v/>
      </c>
      <c r="AH95" s="120"/>
      <c r="AI95" s="120"/>
      <c r="AJ95" s="120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</row>
    <row r="96" spans="1:260" s="122" customFormat="1" ht="15.75">
      <c r="A96" s="123">
        <v>5769</v>
      </c>
      <c r="B96" s="124" t="s">
        <v>305</v>
      </c>
      <c r="C96" s="141">
        <v>110242</v>
      </c>
      <c r="D96" s="126">
        <v>7.2</v>
      </c>
      <c r="E96" s="311" t="s">
        <v>291</v>
      </c>
      <c r="F96" s="311">
        <v>70</v>
      </c>
      <c r="G96" s="311">
        <v>80</v>
      </c>
      <c r="H96" s="138">
        <f>_xlfn.XLOOKUP(A96,'Cheese - 110242'!A:A,'Cheese - 110242'!K:K)</f>
        <v>0</v>
      </c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19">
        <f t="shared" si="82"/>
        <v>0</v>
      </c>
      <c r="V96" s="118" t="str">
        <f t="shared" si="83"/>
        <v/>
      </c>
      <c r="W96" s="118" t="str">
        <f t="shared" si="84"/>
        <v/>
      </c>
      <c r="X96" s="118" t="str">
        <f t="shared" si="85"/>
        <v/>
      </c>
      <c r="Y96" s="118" t="str">
        <f t="shared" si="86"/>
        <v/>
      </c>
      <c r="Z96" s="118" t="str">
        <f t="shared" si="87"/>
        <v/>
      </c>
      <c r="AA96" s="118" t="str">
        <f t="shared" si="88"/>
        <v/>
      </c>
      <c r="AB96" s="118" t="str">
        <f t="shared" si="89"/>
        <v/>
      </c>
      <c r="AC96" s="118" t="str">
        <f t="shared" si="90"/>
        <v/>
      </c>
      <c r="AD96" s="118" t="str">
        <f t="shared" si="91"/>
        <v/>
      </c>
      <c r="AE96" s="118" t="str">
        <f t="shared" si="92"/>
        <v/>
      </c>
      <c r="AF96" s="118" t="str">
        <f t="shared" si="93"/>
        <v/>
      </c>
      <c r="AG96" s="128" t="str">
        <f t="shared" si="94"/>
        <v/>
      </c>
      <c r="AH96" s="120"/>
      <c r="AI96" s="120"/>
      <c r="AJ96" s="120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</row>
    <row r="97" spans="1:260" s="122" customFormat="1" ht="31.5">
      <c r="A97" s="123">
        <v>5749</v>
      </c>
      <c r="B97" s="124" t="s">
        <v>225</v>
      </c>
      <c r="C97" s="141">
        <v>110242</v>
      </c>
      <c r="D97" s="126">
        <v>7.2</v>
      </c>
      <c r="E97" s="311" t="s">
        <v>291</v>
      </c>
      <c r="F97" s="311">
        <v>70</v>
      </c>
      <c r="G97" s="311">
        <v>80</v>
      </c>
      <c r="H97" s="138">
        <f>_xlfn.XLOOKUP(A97,'Cheese - 110242'!A:A,'Cheese - 110242'!K:K)</f>
        <v>0</v>
      </c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19">
        <f t="shared" si="82"/>
        <v>0</v>
      </c>
      <c r="V97" s="118" t="str">
        <f t="shared" si="83"/>
        <v/>
      </c>
      <c r="W97" s="118" t="str">
        <f t="shared" si="84"/>
        <v/>
      </c>
      <c r="X97" s="118" t="str">
        <f t="shared" si="85"/>
        <v/>
      </c>
      <c r="Y97" s="118" t="str">
        <f t="shared" si="86"/>
        <v/>
      </c>
      <c r="Z97" s="118" t="str">
        <f t="shared" si="87"/>
        <v/>
      </c>
      <c r="AA97" s="118" t="str">
        <f t="shared" si="88"/>
        <v/>
      </c>
      <c r="AB97" s="118" t="str">
        <f t="shared" si="89"/>
        <v/>
      </c>
      <c r="AC97" s="118" t="str">
        <f t="shared" si="90"/>
        <v/>
      </c>
      <c r="AD97" s="118" t="str">
        <f t="shared" si="91"/>
        <v/>
      </c>
      <c r="AE97" s="118" t="str">
        <f t="shared" si="92"/>
        <v/>
      </c>
      <c r="AF97" s="118" t="str">
        <f t="shared" si="93"/>
        <v/>
      </c>
      <c r="AG97" s="128" t="str">
        <f t="shared" si="94"/>
        <v/>
      </c>
      <c r="AH97" s="120"/>
      <c r="AI97" s="120"/>
      <c r="AJ97" s="120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</row>
    <row r="98" spans="1:260" s="122" customFormat="1" ht="15.75">
      <c r="A98" s="123">
        <v>5773</v>
      </c>
      <c r="B98" s="124" t="s">
        <v>306</v>
      </c>
      <c r="C98" s="141">
        <v>110242</v>
      </c>
      <c r="D98" s="126">
        <v>7.2</v>
      </c>
      <c r="E98" s="311" t="s">
        <v>291</v>
      </c>
      <c r="F98" s="311">
        <v>70</v>
      </c>
      <c r="G98" s="311">
        <v>80</v>
      </c>
      <c r="H98" s="138">
        <f>_xlfn.XLOOKUP(A98,'Cheese - 110242'!A:A,'Cheese - 110242'!K:K)</f>
        <v>0</v>
      </c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19">
        <f t="shared" si="82"/>
        <v>0</v>
      </c>
      <c r="V98" s="118" t="str">
        <f t="shared" si="83"/>
        <v/>
      </c>
      <c r="W98" s="118" t="str">
        <f t="shared" si="84"/>
        <v/>
      </c>
      <c r="X98" s="118" t="str">
        <f t="shared" si="85"/>
        <v/>
      </c>
      <c r="Y98" s="118" t="str">
        <f t="shared" si="86"/>
        <v/>
      </c>
      <c r="Z98" s="118" t="str">
        <f t="shared" si="87"/>
        <v/>
      </c>
      <c r="AA98" s="118" t="str">
        <f t="shared" si="88"/>
        <v/>
      </c>
      <c r="AB98" s="118" t="str">
        <f t="shared" si="89"/>
        <v/>
      </c>
      <c r="AC98" s="118" t="str">
        <f t="shared" si="90"/>
        <v/>
      </c>
      <c r="AD98" s="118" t="str">
        <f t="shared" si="91"/>
        <v/>
      </c>
      <c r="AE98" s="118" t="str">
        <f t="shared" si="92"/>
        <v/>
      </c>
      <c r="AF98" s="118" t="str">
        <f t="shared" si="93"/>
        <v/>
      </c>
      <c r="AG98" s="128" t="str">
        <f t="shared" si="94"/>
        <v/>
      </c>
      <c r="AH98" s="120"/>
      <c r="AI98" s="120"/>
      <c r="AJ98" s="120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</row>
    <row r="99" spans="1:260" s="122" customFormat="1" ht="15.75">
      <c r="A99" s="123">
        <v>5743</v>
      </c>
      <c r="B99" s="124" t="s">
        <v>228</v>
      </c>
      <c r="C99" s="141">
        <v>110242</v>
      </c>
      <c r="D99" s="126">
        <v>7.2</v>
      </c>
      <c r="E99" s="311" t="s">
        <v>291</v>
      </c>
      <c r="F99" s="311">
        <v>70</v>
      </c>
      <c r="G99" s="311">
        <v>80</v>
      </c>
      <c r="H99" s="138">
        <f>_xlfn.XLOOKUP(A99,'Cheese - 110242'!A:A,'Cheese - 110242'!K:K)</f>
        <v>0</v>
      </c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19">
        <f t="shared" si="82"/>
        <v>0</v>
      </c>
      <c r="V99" s="118" t="str">
        <f t="shared" si="83"/>
        <v/>
      </c>
      <c r="W99" s="118" t="str">
        <f t="shared" si="84"/>
        <v/>
      </c>
      <c r="X99" s="118" t="str">
        <f t="shared" si="85"/>
        <v/>
      </c>
      <c r="Y99" s="118" t="str">
        <f t="shared" si="86"/>
        <v/>
      </c>
      <c r="Z99" s="118" t="str">
        <f t="shared" si="87"/>
        <v/>
      </c>
      <c r="AA99" s="118" t="str">
        <f t="shared" si="88"/>
        <v/>
      </c>
      <c r="AB99" s="118" t="str">
        <f t="shared" si="89"/>
        <v/>
      </c>
      <c r="AC99" s="118" t="str">
        <f t="shared" si="90"/>
        <v/>
      </c>
      <c r="AD99" s="118" t="str">
        <f t="shared" si="91"/>
        <v/>
      </c>
      <c r="AE99" s="118" t="str">
        <f t="shared" si="92"/>
        <v/>
      </c>
      <c r="AF99" s="118" t="str">
        <f t="shared" si="93"/>
        <v/>
      </c>
      <c r="AG99" s="128" t="str">
        <f t="shared" si="94"/>
        <v/>
      </c>
      <c r="AH99" s="120"/>
      <c r="AI99" s="120"/>
      <c r="AJ99" s="120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</row>
    <row r="100" spans="1:260" s="122" customFormat="1" ht="15.75">
      <c r="A100" s="123">
        <v>5911</v>
      </c>
      <c r="B100" s="124" t="s">
        <v>307</v>
      </c>
      <c r="C100" s="221" t="s">
        <v>308</v>
      </c>
      <c r="D100" s="126" t="s">
        <v>309</v>
      </c>
      <c r="E100" s="311">
        <v>9</v>
      </c>
      <c r="F100" s="311">
        <v>54</v>
      </c>
      <c r="G100" s="311">
        <v>139</v>
      </c>
      <c r="H100" s="211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19">
        <f t="shared" si="82"/>
        <v>0</v>
      </c>
      <c r="V100" s="118" t="str">
        <f t="shared" si="83"/>
        <v/>
      </c>
      <c r="W100" s="118" t="str">
        <f t="shared" si="84"/>
        <v/>
      </c>
      <c r="X100" s="118" t="str">
        <f t="shared" si="85"/>
        <v/>
      </c>
      <c r="Y100" s="118" t="str">
        <f t="shared" si="86"/>
        <v/>
      </c>
      <c r="Z100" s="118" t="str">
        <f t="shared" si="87"/>
        <v/>
      </c>
      <c r="AA100" s="118" t="str">
        <f t="shared" si="88"/>
        <v/>
      </c>
      <c r="AB100" s="118" t="str">
        <f t="shared" si="89"/>
        <v/>
      </c>
      <c r="AC100" s="118" t="str">
        <f t="shared" si="90"/>
        <v/>
      </c>
      <c r="AD100" s="118" t="str">
        <f t="shared" si="91"/>
        <v/>
      </c>
      <c r="AE100" s="118" t="str">
        <f t="shared" si="92"/>
        <v/>
      </c>
      <c r="AF100" s="118" t="str">
        <f t="shared" si="93"/>
        <v/>
      </c>
      <c r="AG100" s="128" t="str">
        <f t="shared" si="94"/>
        <v/>
      </c>
      <c r="AH100" s="120"/>
      <c r="AI100" s="120"/>
      <c r="AJ100" s="120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</row>
    <row r="101" spans="1:260" s="122" customFormat="1" ht="15.75">
      <c r="A101" s="123">
        <v>5732</v>
      </c>
      <c r="B101" s="310" t="s">
        <v>310</v>
      </c>
      <c r="C101" s="221" t="s">
        <v>308</v>
      </c>
      <c r="D101" s="126" t="s">
        <v>309</v>
      </c>
      <c r="E101" s="311">
        <v>10</v>
      </c>
      <c r="F101" s="311">
        <v>60</v>
      </c>
      <c r="G101" s="311">
        <v>480</v>
      </c>
      <c r="H101" s="211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19">
        <f t="shared" si="82"/>
        <v>0</v>
      </c>
      <c r="V101" s="118" t="str">
        <f t="shared" ref="V101:V106" si="95">IF($U101=0,"",I101)</f>
        <v/>
      </c>
      <c r="W101" s="118" t="str">
        <f t="shared" ref="W101:W106" si="96">IF($U101=0,"",J101)</f>
        <v/>
      </c>
      <c r="X101" s="118" t="str">
        <f t="shared" ref="X101:X106" si="97">IF($U101=0,"",K101)</f>
        <v/>
      </c>
      <c r="Y101" s="118" t="str">
        <f t="shared" ref="Y101:Y106" si="98">IF($U101=0,"",L101)</f>
        <v/>
      </c>
      <c r="Z101" s="118" t="str">
        <f t="shared" ref="Z101:Z106" si="99">IF($U101=0,"",M101)</f>
        <v/>
      </c>
      <c r="AA101" s="118" t="str">
        <f t="shared" ref="AA101:AA106" si="100">IF($U101=0,"",N101)</f>
        <v/>
      </c>
      <c r="AB101" s="118" t="str">
        <f t="shared" ref="AB101:AB106" si="101">IF($U101=0,"",O101)</f>
        <v/>
      </c>
      <c r="AC101" s="118" t="str">
        <f t="shared" ref="AC101:AC106" si="102">IF($U101=0,"",P101)</f>
        <v/>
      </c>
      <c r="AD101" s="118" t="str">
        <f t="shared" ref="AD101:AD106" si="103">IF($U101=0,"",Q101)</f>
        <v/>
      </c>
      <c r="AE101" s="118" t="str">
        <f t="shared" ref="AE101:AE106" si="104">IF($U101=0,"",R101)</f>
        <v/>
      </c>
      <c r="AF101" s="118" t="str">
        <f t="shared" ref="AF101:AF106" si="105">IF($U101=0,"",S101)</f>
        <v/>
      </c>
      <c r="AG101" s="128" t="str">
        <f t="shared" ref="AG101:AG106" si="106">IF($U101=0,"",T101)</f>
        <v/>
      </c>
      <c r="AH101" s="120"/>
      <c r="AI101" s="120"/>
      <c r="AJ101" s="120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</row>
    <row r="102" spans="1:260" s="122" customFormat="1" ht="15.75">
      <c r="A102" s="123">
        <v>73650</v>
      </c>
      <c r="B102" s="310" t="s">
        <v>311</v>
      </c>
      <c r="C102" s="221" t="s">
        <v>308</v>
      </c>
      <c r="D102" s="126" t="s">
        <v>309</v>
      </c>
      <c r="E102" s="311">
        <v>10</v>
      </c>
      <c r="F102" s="311">
        <v>90</v>
      </c>
      <c r="G102" s="311">
        <v>320</v>
      </c>
      <c r="H102" s="211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19">
        <f t="shared" si="82"/>
        <v>0</v>
      </c>
      <c r="V102" s="118" t="str">
        <f t="shared" si="95"/>
        <v/>
      </c>
      <c r="W102" s="118" t="str">
        <f t="shared" si="96"/>
        <v/>
      </c>
      <c r="X102" s="118" t="str">
        <f t="shared" si="97"/>
        <v/>
      </c>
      <c r="Y102" s="118" t="str">
        <f t="shared" si="98"/>
        <v/>
      </c>
      <c r="Z102" s="118" t="str">
        <f t="shared" si="99"/>
        <v/>
      </c>
      <c r="AA102" s="118" t="str">
        <f t="shared" si="100"/>
        <v/>
      </c>
      <c r="AB102" s="118" t="str">
        <f t="shared" si="101"/>
        <v/>
      </c>
      <c r="AC102" s="118" t="str">
        <f t="shared" si="102"/>
        <v/>
      </c>
      <c r="AD102" s="118" t="str">
        <f t="shared" si="103"/>
        <v/>
      </c>
      <c r="AE102" s="118" t="str">
        <f t="shared" si="104"/>
        <v/>
      </c>
      <c r="AF102" s="118" t="str">
        <f t="shared" si="105"/>
        <v/>
      </c>
      <c r="AG102" s="128" t="str">
        <f t="shared" si="106"/>
        <v/>
      </c>
      <c r="AH102" s="120"/>
      <c r="AI102" s="120"/>
      <c r="AJ102" s="120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</row>
    <row r="103" spans="1:260" s="122" customFormat="1" ht="15.75">
      <c r="A103" s="123">
        <v>73400</v>
      </c>
      <c r="B103" s="124" t="s">
        <v>312</v>
      </c>
      <c r="C103" s="221" t="s">
        <v>308</v>
      </c>
      <c r="D103" s="126" t="s">
        <v>309</v>
      </c>
      <c r="E103" s="311">
        <v>10</v>
      </c>
      <c r="F103" s="311">
        <v>70</v>
      </c>
      <c r="G103" s="311">
        <v>480</v>
      </c>
      <c r="H103" s="211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19">
        <f t="shared" si="82"/>
        <v>0</v>
      </c>
      <c r="V103" s="118" t="str">
        <f t="shared" si="95"/>
        <v/>
      </c>
      <c r="W103" s="118" t="str">
        <f t="shared" si="96"/>
        <v/>
      </c>
      <c r="X103" s="118" t="str">
        <f t="shared" si="97"/>
        <v/>
      </c>
      <c r="Y103" s="118" t="str">
        <f t="shared" si="98"/>
        <v/>
      </c>
      <c r="Z103" s="118" t="str">
        <f t="shared" si="99"/>
        <v/>
      </c>
      <c r="AA103" s="118" t="str">
        <f t="shared" si="100"/>
        <v/>
      </c>
      <c r="AB103" s="118" t="str">
        <f t="shared" si="101"/>
        <v/>
      </c>
      <c r="AC103" s="118" t="str">
        <f t="shared" si="102"/>
        <v/>
      </c>
      <c r="AD103" s="118" t="str">
        <f t="shared" si="103"/>
        <v/>
      </c>
      <c r="AE103" s="118" t="str">
        <f t="shared" si="104"/>
        <v/>
      </c>
      <c r="AF103" s="118" t="str">
        <f t="shared" si="105"/>
        <v/>
      </c>
      <c r="AG103" s="128" t="str">
        <f t="shared" si="106"/>
        <v/>
      </c>
      <c r="AH103" s="120"/>
      <c r="AI103" s="120"/>
      <c r="AJ103" s="120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</row>
    <row r="104" spans="1:260" s="122" customFormat="1" ht="15.75">
      <c r="A104" s="123">
        <v>73420</v>
      </c>
      <c r="B104" s="124" t="s">
        <v>313</v>
      </c>
      <c r="C104" s="221" t="s">
        <v>308</v>
      </c>
      <c r="D104" s="126" t="s">
        <v>309</v>
      </c>
      <c r="E104" s="311">
        <v>10</v>
      </c>
      <c r="F104" s="311">
        <v>70</v>
      </c>
      <c r="G104" s="311">
        <v>480</v>
      </c>
      <c r="H104" s="211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19">
        <f t="shared" si="82"/>
        <v>0</v>
      </c>
      <c r="V104" s="118" t="str">
        <f t="shared" si="95"/>
        <v/>
      </c>
      <c r="W104" s="118" t="str">
        <f t="shared" si="96"/>
        <v/>
      </c>
      <c r="X104" s="118" t="str">
        <f t="shared" si="97"/>
        <v/>
      </c>
      <c r="Y104" s="118" t="str">
        <f t="shared" si="98"/>
        <v/>
      </c>
      <c r="Z104" s="118" t="str">
        <f t="shared" si="99"/>
        <v/>
      </c>
      <c r="AA104" s="118" t="str">
        <f t="shared" si="100"/>
        <v/>
      </c>
      <c r="AB104" s="118" t="str">
        <f t="shared" si="101"/>
        <v/>
      </c>
      <c r="AC104" s="118" t="str">
        <f t="shared" si="102"/>
        <v/>
      </c>
      <c r="AD104" s="118" t="str">
        <f t="shared" si="103"/>
        <v/>
      </c>
      <c r="AE104" s="118" t="str">
        <f t="shared" si="104"/>
        <v/>
      </c>
      <c r="AF104" s="118" t="str">
        <f t="shared" si="105"/>
        <v/>
      </c>
      <c r="AG104" s="128" t="str">
        <f t="shared" si="106"/>
        <v/>
      </c>
      <c r="AH104" s="120"/>
      <c r="AI104" s="120"/>
      <c r="AJ104" s="120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  <c r="IT104" s="121"/>
      <c r="IU104" s="121"/>
      <c r="IV104" s="121"/>
      <c r="IW104" s="121"/>
      <c r="IX104" s="121"/>
      <c r="IY104" s="121"/>
      <c r="IZ104" s="121"/>
    </row>
    <row r="105" spans="1:260" s="122" customFormat="1" ht="15.75">
      <c r="A105" s="123">
        <v>73450</v>
      </c>
      <c r="B105" s="124" t="s">
        <v>314</v>
      </c>
      <c r="C105" s="221" t="s">
        <v>308</v>
      </c>
      <c r="D105" s="126" t="s">
        <v>309</v>
      </c>
      <c r="E105" s="311">
        <v>10</v>
      </c>
      <c r="F105" s="311">
        <v>70</v>
      </c>
      <c r="G105" s="311">
        <v>480</v>
      </c>
      <c r="H105" s="211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19">
        <f t="shared" si="82"/>
        <v>0</v>
      </c>
      <c r="V105" s="118" t="str">
        <f t="shared" si="95"/>
        <v/>
      </c>
      <c r="W105" s="118" t="str">
        <f t="shared" si="96"/>
        <v/>
      </c>
      <c r="X105" s="118" t="str">
        <f t="shared" si="97"/>
        <v/>
      </c>
      <c r="Y105" s="118" t="str">
        <f t="shared" si="98"/>
        <v/>
      </c>
      <c r="Z105" s="118" t="str">
        <f t="shared" si="99"/>
        <v/>
      </c>
      <c r="AA105" s="118" t="str">
        <f t="shared" si="100"/>
        <v/>
      </c>
      <c r="AB105" s="118" t="str">
        <f t="shared" si="101"/>
        <v/>
      </c>
      <c r="AC105" s="118" t="str">
        <f t="shared" si="102"/>
        <v/>
      </c>
      <c r="AD105" s="118" t="str">
        <f t="shared" si="103"/>
        <v/>
      </c>
      <c r="AE105" s="118" t="str">
        <f t="shared" si="104"/>
        <v/>
      </c>
      <c r="AF105" s="118" t="str">
        <f t="shared" si="105"/>
        <v/>
      </c>
      <c r="AG105" s="128" t="str">
        <f t="shared" si="106"/>
        <v/>
      </c>
      <c r="AH105" s="120"/>
      <c r="AI105" s="120"/>
      <c r="AJ105" s="120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  <c r="IT105" s="121"/>
      <c r="IU105" s="121"/>
      <c r="IV105" s="121"/>
      <c r="IW105" s="121"/>
      <c r="IX105" s="121"/>
      <c r="IY105" s="121"/>
      <c r="IZ105" s="121"/>
    </row>
    <row r="106" spans="1:260" s="122" customFormat="1" ht="15.75">
      <c r="A106" s="123">
        <v>73460</v>
      </c>
      <c r="B106" s="124" t="s">
        <v>315</v>
      </c>
      <c r="C106" s="221" t="s">
        <v>308</v>
      </c>
      <c r="D106" s="126" t="s">
        <v>309</v>
      </c>
      <c r="E106" s="311">
        <v>10</v>
      </c>
      <c r="F106" s="311">
        <v>70</v>
      </c>
      <c r="G106" s="311">
        <v>480</v>
      </c>
      <c r="H106" s="211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19">
        <f t="shared" si="82"/>
        <v>0</v>
      </c>
      <c r="V106" s="118" t="str">
        <f t="shared" si="95"/>
        <v/>
      </c>
      <c r="W106" s="118" t="str">
        <f t="shared" si="96"/>
        <v/>
      </c>
      <c r="X106" s="118" t="str">
        <f t="shared" si="97"/>
        <v/>
      </c>
      <c r="Y106" s="118" t="str">
        <f t="shared" si="98"/>
        <v/>
      </c>
      <c r="Z106" s="118" t="str">
        <f t="shared" si="99"/>
        <v/>
      </c>
      <c r="AA106" s="118" t="str">
        <f t="shared" si="100"/>
        <v/>
      </c>
      <c r="AB106" s="118" t="str">
        <f t="shared" si="101"/>
        <v/>
      </c>
      <c r="AC106" s="118" t="str">
        <f t="shared" si="102"/>
        <v/>
      </c>
      <c r="AD106" s="118" t="str">
        <f t="shared" si="103"/>
        <v/>
      </c>
      <c r="AE106" s="118" t="str">
        <f t="shared" si="104"/>
        <v/>
      </c>
      <c r="AF106" s="118" t="str">
        <f t="shared" si="105"/>
        <v/>
      </c>
      <c r="AG106" s="128" t="str">
        <f t="shared" si="106"/>
        <v/>
      </c>
      <c r="AH106" s="120"/>
      <c r="AI106" s="120"/>
      <c r="AJ106" s="120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  <c r="IT106" s="121"/>
      <c r="IU106" s="121"/>
      <c r="IV106" s="121"/>
      <c r="IW106" s="121"/>
      <c r="IX106" s="121"/>
      <c r="IY106" s="121"/>
      <c r="IZ106" s="121"/>
    </row>
    <row r="107" spans="1:260" s="122" customFormat="1" ht="15.75">
      <c r="A107" s="123">
        <v>73470</v>
      </c>
      <c r="B107" s="124" t="s">
        <v>316</v>
      </c>
      <c r="C107" s="221" t="s">
        <v>308</v>
      </c>
      <c r="D107" s="126" t="s">
        <v>309</v>
      </c>
      <c r="E107" s="311">
        <v>10</v>
      </c>
      <c r="F107" s="311">
        <v>70</v>
      </c>
      <c r="G107" s="311">
        <v>480</v>
      </c>
      <c r="H107" s="211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19">
        <f t="shared" si="82"/>
        <v>0</v>
      </c>
      <c r="V107" s="118" t="str">
        <f t="shared" si="83"/>
        <v/>
      </c>
      <c r="W107" s="118" t="str">
        <f t="shared" si="84"/>
        <v/>
      </c>
      <c r="X107" s="118" t="str">
        <f t="shared" si="85"/>
        <v/>
      </c>
      <c r="Y107" s="118" t="str">
        <f t="shared" si="86"/>
        <v/>
      </c>
      <c r="Z107" s="118" t="str">
        <f t="shared" si="87"/>
        <v/>
      </c>
      <c r="AA107" s="118" t="str">
        <f t="shared" si="88"/>
        <v/>
      </c>
      <c r="AB107" s="118" t="str">
        <f t="shared" si="89"/>
        <v/>
      </c>
      <c r="AC107" s="118" t="str">
        <f t="shared" si="90"/>
        <v/>
      </c>
      <c r="AD107" s="118" t="str">
        <f t="shared" si="91"/>
        <v/>
      </c>
      <c r="AE107" s="118" t="str">
        <f t="shared" si="92"/>
        <v/>
      </c>
      <c r="AF107" s="118" t="str">
        <f t="shared" si="93"/>
        <v/>
      </c>
      <c r="AG107" s="128" t="str">
        <f t="shared" si="94"/>
        <v/>
      </c>
      <c r="AH107" s="120"/>
      <c r="AI107" s="120"/>
      <c r="AJ107" s="120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  <c r="EC107" s="121"/>
      <c r="ED107" s="121"/>
      <c r="EE107" s="121"/>
      <c r="EF107" s="121"/>
      <c r="EG107" s="121"/>
      <c r="EH107" s="121"/>
      <c r="EI107" s="121"/>
      <c r="EJ107" s="121"/>
      <c r="EK107" s="121"/>
      <c r="EL107" s="121"/>
      <c r="EM107" s="121"/>
      <c r="EN107" s="121"/>
      <c r="EO107" s="121"/>
      <c r="EP107" s="121"/>
      <c r="EQ107" s="121"/>
      <c r="ER107" s="121"/>
      <c r="ES107" s="121"/>
      <c r="ET107" s="121"/>
      <c r="EU107" s="121"/>
      <c r="EV107" s="121"/>
      <c r="EW107" s="121"/>
      <c r="EX107" s="121"/>
      <c r="EY107" s="121"/>
      <c r="EZ107" s="121"/>
      <c r="FA107" s="121"/>
      <c r="FB107" s="121"/>
      <c r="FC107" s="121"/>
      <c r="FD107" s="121"/>
      <c r="FE107" s="121"/>
      <c r="FF107" s="121"/>
      <c r="FG107" s="121"/>
      <c r="FH107" s="121"/>
      <c r="FI107" s="121"/>
      <c r="FJ107" s="121"/>
      <c r="FK107" s="121"/>
      <c r="FL107" s="121"/>
      <c r="FM107" s="121"/>
      <c r="FN107" s="121"/>
      <c r="FO107" s="121"/>
      <c r="FP107" s="121"/>
      <c r="FQ107" s="121"/>
      <c r="FR107" s="121"/>
      <c r="FS107" s="121"/>
      <c r="FT107" s="121"/>
      <c r="FU107" s="121"/>
      <c r="FV107" s="121"/>
      <c r="FW107" s="121"/>
      <c r="FX107" s="121"/>
      <c r="FY107" s="121"/>
      <c r="FZ107" s="121"/>
      <c r="GA107" s="121"/>
      <c r="GB107" s="121"/>
      <c r="GC107" s="121"/>
      <c r="GD107" s="121"/>
      <c r="GE107" s="121"/>
      <c r="GF107" s="121"/>
      <c r="GG107" s="121"/>
      <c r="GH107" s="121"/>
      <c r="GI107" s="121"/>
      <c r="GJ107" s="121"/>
      <c r="GK107" s="121"/>
      <c r="GL107" s="121"/>
      <c r="GM107" s="121"/>
      <c r="GN107" s="121"/>
      <c r="GO107" s="121"/>
      <c r="GP107" s="121"/>
      <c r="GQ107" s="121"/>
      <c r="GR107" s="121"/>
      <c r="GS107" s="121"/>
      <c r="GT107" s="121"/>
      <c r="GU107" s="121"/>
      <c r="GV107" s="121"/>
      <c r="GW107" s="121"/>
      <c r="GX107" s="121"/>
      <c r="GY107" s="121"/>
      <c r="GZ107" s="121"/>
      <c r="HA107" s="121"/>
      <c r="HB107" s="121"/>
      <c r="HC107" s="121"/>
      <c r="HD107" s="121"/>
      <c r="HE107" s="121"/>
      <c r="HF107" s="121"/>
      <c r="HG107" s="121"/>
      <c r="HH107" s="121"/>
      <c r="HI107" s="121"/>
      <c r="HJ107" s="121"/>
      <c r="HK107" s="121"/>
      <c r="HL107" s="121"/>
      <c r="HM107" s="121"/>
      <c r="HN107" s="121"/>
      <c r="HO107" s="121"/>
      <c r="HP107" s="121"/>
      <c r="HQ107" s="121"/>
      <c r="HR107" s="121"/>
      <c r="HS107" s="121"/>
      <c r="HT107" s="121"/>
      <c r="HU107" s="121"/>
      <c r="HV107" s="121"/>
      <c r="HW107" s="121"/>
      <c r="HX107" s="121"/>
      <c r="HY107" s="121"/>
      <c r="HZ107" s="121"/>
      <c r="IA107" s="121"/>
      <c r="IB107" s="121"/>
      <c r="IC107" s="121"/>
      <c r="ID107" s="121"/>
      <c r="IE107" s="121"/>
      <c r="IF107" s="121"/>
      <c r="IG107" s="121"/>
      <c r="IH107" s="121"/>
      <c r="II107" s="121"/>
      <c r="IJ107" s="121"/>
      <c r="IK107" s="121"/>
      <c r="IL107" s="121"/>
      <c r="IM107" s="121"/>
      <c r="IN107" s="121"/>
      <c r="IO107" s="121"/>
      <c r="IP107" s="121"/>
      <c r="IQ107" s="121"/>
      <c r="IR107" s="121"/>
      <c r="IS107" s="121"/>
      <c r="IT107" s="121"/>
      <c r="IU107" s="121"/>
      <c r="IV107" s="121"/>
      <c r="IW107" s="121"/>
      <c r="IX107" s="121"/>
      <c r="IY107" s="121"/>
      <c r="IZ107" s="121"/>
    </row>
    <row r="108" spans="1:260" s="122" customFormat="1" ht="15.75">
      <c r="A108" s="123">
        <v>73480</v>
      </c>
      <c r="B108" s="124" t="s">
        <v>317</v>
      </c>
      <c r="C108" s="221" t="s">
        <v>308</v>
      </c>
      <c r="D108" s="126" t="s">
        <v>309</v>
      </c>
      <c r="E108" s="311">
        <v>10</v>
      </c>
      <c r="F108" s="311">
        <v>70</v>
      </c>
      <c r="G108" s="311">
        <v>480</v>
      </c>
      <c r="H108" s="211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19">
        <f t="shared" si="82"/>
        <v>0</v>
      </c>
      <c r="V108" s="118" t="str">
        <f t="shared" si="83"/>
        <v/>
      </c>
      <c r="W108" s="118" t="str">
        <f t="shared" si="84"/>
        <v/>
      </c>
      <c r="X108" s="118" t="str">
        <f t="shared" si="85"/>
        <v/>
      </c>
      <c r="Y108" s="118" t="str">
        <f t="shared" si="86"/>
        <v/>
      </c>
      <c r="Z108" s="118" t="str">
        <f t="shared" si="87"/>
        <v/>
      </c>
      <c r="AA108" s="118" t="str">
        <f t="shared" si="88"/>
        <v/>
      </c>
      <c r="AB108" s="118" t="str">
        <f t="shared" si="89"/>
        <v/>
      </c>
      <c r="AC108" s="118" t="str">
        <f t="shared" si="90"/>
        <v/>
      </c>
      <c r="AD108" s="118" t="str">
        <f t="shared" si="91"/>
        <v/>
      </c>
      <c r="AE108" s="118" t="str">
        <f t="shared" si="92"/>
        <v/>
      </c>
      <c r="AF108" s="118" t="str">
        <f t="shared" si="93"/>
        <v/>
      </c>
      <c r="AG108" s="128" t="str">
        <f t="shared" si="94"/>
        <v/>
      </c>
      <c r="AH108" s="120"/>
      <c r="AI108" s="120"/>
      <c r="AJ108" s="120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121"/>
      <c r="CO108" s="121"/>
      <c r="CP108" s="121"/>
      <c r="CQ108" s="121"/>
      <c r="CR108" s="121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1"/>
      <c r="DF108" s="121"/>
      <c r="DG108" s="121"/>
      <c r="DH108" s="121"/>
      <c r="DI108" s="121"/>
      <c r="DJ108" s="121"/>
      <c r="DK108" s="121"/>
      <c r="DL108" s="121"/>
      <c r="DM108" s="121"/>
      <c r="DN108" s="121"/>
      <c r="DO108" s="121"/>
      <c r="DP108" s="121"/>
      <c r="DQ108" s="121"/>
      <c r="DR108" s="121"/>
      <c r="DS108" s="121"/>
      <c r="DT108" s="121"/>
      <c r="DU108" s="121"/>
      <c r="DV108" s="121"/>
      <c r="DW108" s="121"/>
      <c r="DX108" s="121"/>
      <c r="DY108" s="121"/>
      <c r="DZ108" s="121"/>
      <c r="EA108" s="121"/>
      <c r="EB108" s="121"/>
      <c r="EC108" s="121"/>
      <c r="ED108" s="121"/>
      <c r="EE108" s="121"/>
      <c r="EF108" s="121"/>
      <c r="EG108" s="121"/>
      <c r="EH108" s="121"/>
      <c r="EI108" s="121"/>
      <c r="EJ108" s="121"/>
      <c r="EK108" s="121"/>
      <c r="EL108" s="121"/>
      <c r="EM108" s="121"/>
      <c r="EN108" s="121"/>
      <c r="EO108" s="121"/>
      <c r="EP108" s="121"/>
      <c r="EQ108" s="121"/>
      <c r="ER108" s="121"/>
      <c r="ES108" s="121"/>
      <c r="ET108" s="121"/>
      <c r="EU108" s="121"/>
      <c r="EV108" s="121"/>
      <c r="EW108" s="121"/>
      <c r="EX108" s="121"/>
      <c r="EY108" s="121"/>
      <c r="EZ108" s="121"/>
      <c r="FA108" s="121"/>
      <c r="FB108" s="121"/>
      <c r="FC108" s="121"/>
      <c r="FD108" s="121"/>
      <c r="FE108" s="121"/>
      <c r="FF108" s="121"/>
      <c r="FG108" s="121"/>
      <c r="FH108" s="121"/>
      <c r="FI108" s="121"/>
      <c r="FJ108" s="121"/>
      <c r="FK108" s="121"/>
      <c r="FL108" s="121"/>
      <c r="FM108" s="121"/>
      <c r="FN108" s="121"/>
      <c r="FO108" s="121"/>
      <c r="FP108" s="121"/>
      <c r="FQ108" s="121"/>
      <c r="FR108" s="121"/>
      <c r="FS108" s="121"/>
      <c r="FT108" s="121"/>
      <c r="FU108" s="121"/>
      <c r="FV108" s="121"/>
      <c r="FW108" s="121"/>
      <c r="FX108" s="121"/>
      <c r="FY108" s="121"/>
      <c r="FZ108" s="121"/>
      <c r="GA108" s="121"/>
      <c r="GB108" s="121"/>
      <c r="GC108" s="121"/>
      <c r="GD108" s="121"/>
      <c r="GE108" s="121"/>
      <c r="GF108" s="121"/>
      <c r="GG108" s="121"/>
      <c r="GH108" s="121"/>
      <c r="GI108" s="121"/>
      <c r="GJ108" s="121"/>
      <c r="GK108" s="121"/>
      <c r="GL108" s="121"/>
      <c r="GM108" s="121"/>
      <c r="GN108" s="121"/>
      <c r="GO108" s="121"/>
      <c r="GP108" s="121"/>
      <c r="GQ108" s="121"/>
      <c r="GR108" s="121"/>
      <c r="GS108" s="121"/>
      <c r="GT108" s="121"/>
      <c r="GU108" s="121"/>
      <c r="GV108" s="121"/>
      <c r="GW108" s="121"/>
      <c r="GX108" s="121"/>
      <c r="GY108" s="121"/>
      <c r="GZ108" s="121"/>
      <c r="HA108" s="121"/>
      <c r="HB108" s="121"/>
      <c r="HC108" s="121"/>
      <c r="HD108" s="121"/>
      <c r="HE108" s="121"/>
      <c r="HF108" s="121"/>
      <c r="HG108" s="121"/>
      <c r="HH108" s="121"/>
      <c r="HI108" s="121"/>
      <c r="HJ108" s="121"/>
      <c r="HK108" s="121"/>
      <c r="HL108" s="121"/>
      <c r="HM108" s="121"/>
      <c r="HN108" s="121"/>
      <c r="HO108" s="121"/>
      <c r="HP108" s="121"/>
      <c r="HQ108" s="121"/>
      <c r="HR108" s="121"/>
      <c r="HS108" s="121"/>
      <c r="HT108" s="121"/>
      <c r="HU108" s="121"/>
      <c r="HV108" s="121"/>
      <c r="HW108" s="121"/>
      <c r="HX108" s="121"/>
      <c r="HY108" s="121"/>
      <c r="HZ108" s="121"/>
      <c r="IA108" s="121"/>
      <c r="IB108" s="121"/>
      <c r="IC108" s="121"/>
      <c r="ID108" s="121"/>
      <c r="IE108" s="121"/>
      <c r="IF108" s="121"/>
      <c r="IG108" s="121"/>
      <c r="IH108" s="121"/>
      <c r="II108" s="121"/>
      <c r="IJ108" s="121"/>
      <c r="IK108" s="121"/>
      <c r="IL108" s="121"/>
      <c r="IM108" s="121"/>
      <c r="IN108" s="121"/>
      <c r="IO108" s="121"/>
      <c r="IP108" s="121"/>
      <c r="IQ108" s="121"/>
      <c r="IR108" s="121"/>
      <c r="IS108" s="121"/>
      <c r="IT108" s="121"/>
      <c r="IU108" s="121"/>
      <c r="IV108" s="121"/>
      <c r="IW108" s="121"/>
      <c r="IX108" s="121"/>
      <c r="IY108" s="121"/>
      <c r="IZ108" s="121"/>
    </row>
    <row r="109" spans="1:260">
      <c r="A109" s="111"/>
      <c r="G109" s="427"/>
      <c r="I109" s="66"/>
    </row>
    <row r="110" spans="1:260">
      <c r="A110" s="111"/>
      <c r="G110" s="427"/>
    </row>
    <row r="111" spans="1:260">
      <c r="A111" s="111"/>
    </row>
    <row r="112" spans="1:260">
      <c r="A112" s="111"/>
    </row>
    <row r="118" spans="21:21">
      <c r="U118" s="69"/>
    </row>
  </sheetData>
  <sheetProtection selectLockedCells="1" autoFilter="0"/>
  <autoFilter ref="A11:H108" xr:uid="{4BA9D6FB-E71C-4AAE-8D97-DCAE114392B6}"/>
  <sortState xmlns:xlrd2="http://schemas.microsoft.com/office/spreadsheetml/2017/richdata2" ref="A12:G99">
    <sortCondition ref="C12:C99"/>
  </sortState>
  <mergeCells count="27">
    <mergeCell ref="A9:B9"/>
    <mergeCell ref="A10:B10"/>
    <mergeCell ref="C6:H7"/>
    <mergeCell ref="I3:T3"/>
    <mergeCell ref="A4:B4"/>
    <mergeCell ref="A5:B5"/>
    <mergeCell ref="A6:B6"/>
    <mergeCell ref="A7:B7"/>
    <mergeCell ref="A8:B8"/>
    <mergeCell ref="G109:G110"/>
    <mergeCell ref="I11:T11"/>
    <mergeCell ref="C8:H9"/>
    <mergeCell ref="C5:H5"/>
    <mergeCell ref="C10:H10"/>
    <mergeCell ref="AF9:AF10"/>
    <mergeCell ref="AG9:AG10"/>
    <mergeCell ref="V6:AG7"/>
    <mergeCell ref="AA9:AA10"/>
    <mergeCell ref="AB9:AB10"/>
    <mergeCell ref="AC9:AC10"/>
    <mergeCell ref="AD9:AD10"/>
    <mergeCell ref="AE9:AE10"/>
    <mergeCell ref="V9:V10"/>
    <mergeCell ref="W9:W10"/>
    <mergeCell ref="X9:X10"/>
    <mergeCell ref="Y9:Y10"/>
    <mergeCell ref="Z9:Z10"/>
  </mergeCells>
  <phoneticPr fontId="86" type="noConversion"/>
  <conditionalFormatting sqref="B12:B108">
    <cfRule type="expression" dxfId="5" priority="12">
      <formula>U12&gt;H12</formula>
    </cfRule>
    <cfRule type="expression" dxfId="4" priority="13" stopIfTrue="1">
      <formula>U12&lt;H12</formula>
    </cfRule>
  </conditionalFormatting>
  <conditionalFormatting sqref="H12:H108">
    <cfRule type="cellIs" dxfId="3" priority="62" operator="lessThan">
      <formula>1</formula>
    </cfRule>
  </conditionalFormatting>
  <hyperlinks>
    <hyperlink ref="B100" r:id="rId1" xr:uid="{1A5D6259-FC6E-437B-BD5F-8917E15AB59A}"/>
    <hyperlink ref="B103" r:id="rId2" xr:uid="{DE5316FB-71C9-48B0-A64B-663DF65909B0}"/>
    <hyperlink ref="B104" r:id="rId3" xr:uid="{6CC481BB-F002-4BFA-9AEF-1E18B5395CB8}"/>
    <hyperlink ref="B105" r:id="rId4" xr:uid="{590248C6-E0E9-4229-92F6-AAA2F321676B}"/>
    <hyperlink ref="B106" r:id="rId5" xr:uid="{98B7D966-4C2F-408F-AD89-8F3327803834}"/>
    <hyperlink ref="B107" r:id="rId6" xr:uid="{F866FFCE-2E9A-41BB-8521-9A94BB54CC38}"/>
    <hyperlink ref="B108" r:id="rId7" xr:uid="{283A0EA6-653A-48F2-BFB6-72AABA638833}"/>
    <hyperlink ref="B101" r:id="rId8" xr:uid="{EEC59758-7D9F-4190-BDBF-425CAAB61CB8}"/>
    <hyperlink ref="B102" r:id="rId9" xr:uid="{54B73543-47B4-46F6-9C81-3E647B0B894A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C52F-AD8E-4192-893C-8EDEC6763D7B}">
  <sheetPr>
    <tabColor theme="1"/>
    <pageSetUpPr fitToPage="1"/>
  </sheetPr>
  <dimension ref="A1:JA118"/>
  <sheetViews>
    <sheetView zoomScale="80" zoomScaleNormal="80" workbookViewId="0">
      <pane xSplit="8" ySplit="11" topLeftCell="I49" activePane="bottomRight" state="frozen"/>
      <selection pane="topRight" activeCell="I1" sqref="I1"/>
      <selection pane="bottomLeft" activeCell="A12" sqref="A12"/>
      <selection pane="bottomRight" activeCell="L61" sqref="L61"/>
    </sheetView>
  </sheetViews>
  <sheetFormatPr defaultColWidth="0" defaultRowHeight="16.5"/>
  <cols>
    <col min="1" max="1" width="9" style="110" customWidth="1"/>
    <col min="2" max="2" width="42.7109375" style="103" customWidth="1"/>
    <col min="3" max="3" width="15" style="104" customWidth="1"/>
    <col min="4" max="4" width="10.140625" style="104" customWidth="1"/>
    <col min="5" max="5" width="9.28515625" style="107" customWidth="1"/>
    <col min="6" max="6" width="10.5703125" style="107" customWidth="1"/>
    <col min="7" max="7" width="12" style="107" customWidth="1"/>
    <col min="8" max="8" width="11.7109375" style="62" customWidth="1"/>
    <col min="9" max="11" width="10.140625" style="60" customWidth="1"/>
    <col min="12" max="12" width="10.85546875" style="60" customWidth="1"/>
    <col min="13" max="14" width="11" style="60" bestFit="1" customWidth="1"/>
    <col min="15" max="20" width="10.140625" style="60" customWidth="1"/>
    <col min="21" max="21" width="12.28515625" style="62" customWidth="1"/>
    <col min="22" max="22" width="9.140625" style="117" customWidth="1"/>
    <col min="23" max="23" width="11.42578125" style="117" customWidth="1"/>
    <col min="24" max="25" width="11.42578125" style="116" customWidth="1"/>
    <col min="26" max="27" width="11.85546875" style="116" customWidth="1"/>
    <col min="28" max="33" width="9.140625" style="116" customWidth="1"/>
    <col min="34" max="251" width="9.140625" style="60" customWidth="1"/>
    <col min="252" max="254" width="7.5703125" style="60" customWidth="1"/>
    <col min="255" max="255" width="9.42578125" style="60" bestFit="1" customWidth="1"/>
    <col min="256" max="256" width="13.140625" style="60" customWidth="1"/>
    <col min="257" max="257" width="6.7109375" style="60" customWidth="1"/>
    <col min="258" max="259" width="7.42578125" style="60" customWidth="1"/>
    <col min="260" max="260" width="9.28515625" style="60" customWidth="1"/>
    <col min="261" max="261" width="10.85546875" style="60" customWidth="1"/>
    <col min="262" max="262" width="9.7109375" style="60" customWidth="1"/>
    <col min="263" max="263" width="10.28515625" style="60" customWidth="1"/>
    <col min="264" max="266" width="8.140625" style="60" customWidth="1"/>
    <col min="267" max="267" width="10.5703125" style="60" customWidth="1"/>
    <col min="268" max="270" width="9.28515625" style="60" customWidth="1"/>
    <col min="271" max="276" width="8.140625" style="60" customWidth="1"/>
    <col min="277" max="277" width="6.85546875" style="60" customWidth="1"/>
    <col min="278" max="278" width="9.140625" style="60" customWidth="1"/>
    <col min="279" max="279" width="11.42578125" style="60" customWidth="1"/>
    <col min="280" max="280" width="9.5703125" style="60" customWidth="1"/>
    <col min="281" max="507" width="0" style="60" hidden="1"/>
    <col min="508" max="510" width="7.5703125" style="60" customWidth="1"/>
    <col min="511" max="511" width="37.7109375" style="60" customWidth="1"/>
    <col min="512" max="512" width="13.140625" style="60" customWidth="1"/>
    <col min="513" max="513" width="6.7109375" style="60" customWidth="1"/>
    <col min="514" max="515" width="7.42578125" style="60" customWidth="1"/>
    <col min="516" max="516" width="9.28515625" style="60" customWidth="1"/>
    <col min="517" max="517" width="10.85546875" style="60" customWidth="1"/>
    <col min="518" max="518" width="9.7109375" style="60" customWidth="1"/>
    <col min="519" max="519" width="10.28515625" style="60" customWidth="1"/>
    <col min="520" max="522" width="8.140625" style="60" customWidth="1"/>
    <col min="523" max="523" width="10.5703125" style="60" customWidth="1"/>
    <col min="524" max="526" width="9.28515625" style="60" customWidth="1"/>
    <col min="527" max="532" width="8.140625" style="60" customWidth="1"/>
    <col min="533" max="533" width="6.85546875" style="60" customWidth="1"/>
    <col min="534" max="534" width="9.140625" style="60" customWidth="1"/>
    <col min="535" max="535" width="11.42578125" style="60" customWidth="1"/>
    <col min="536" max="536" width="9.5703125" style="60" customWidth="1"/>
    <col min="537" max="763" width="0" style="60" hidden="1"/>
    <col min="764" max="766" width="7.5703125" style="60" customWidth="1"/>
    <col min="767" max="767" width="37.7109375" style="60" customWidth="1"/>
    <col min="768" max="768" width="13.140625" style="60" customWidth="1"/>
    <col min="769" max="769" width="6.7109375" style="60" customWidth="1"/>
    <col min="770" max="771" width="7.42578125" style="60" customWidth="1"/>
    <col min="772" max="772" width="9.28515625" style="60" customWidth="1"/>
    <col min="773" max="773" width="10.85546875" style="60" customWidth="1"/>
    <col min="774" max="774" width="9.7109375" style="60" customWidth="1"/>
    <col min="775" max="775" width="10.28515625" style="60" customWidth="1"/>
    <col min="776" max="778" width="8.140625" style="60" customWidth="1"/>
    <col min="779" max="779" width="10.5703125" style="60" customWidth="1"/>
    <col min="780" max="782" width="9.28515625" style="60" customWidth="1"/>
    <col min="783" max="788" width="8.140625" style="60" customWidth="1"/>
    <col min="789" max="789" width="6.85546875" style="60" customWidth="1"/>
    <col min="790" max="790" width="9.140625" style="60" customWidth="1"/>
    <col min="791" max="791" width="11.42578125" style="60" customWidth="1"/>
    <col min="792" max="792" width="9.5703125" style="60" customWidth="1"/>
    <col min="793" max="1019" width="0" style="60" hidden="1"/>
    <col min="1020" max="1022" width="7.5703125" style="60" customWidth="1"/>
    <col min="1023" max="1023" width="37.7109375" style="60" customWidth="1"/>
    <col min="1024" max="1024" width="13.140625" style="60" customWidth="1"/>
    <col min="1025" max="1025" width="6.7109375" style="60" customWidth="1"/>
    <col min="1026" max="1027" width="7.42578125" style="60" customWidth="1"/>
    <col min="1028" max="1028" width="9.28515625" style="60" customWidth="1"/>
    <col min="1029" max="1029" width="10.85546875" style="60" customWidth="1"/>
    <col min="1030" max="1030" width="9.7109375" style="60" customWidth="1"/>
    <col min="1031" max="1031" width="10.28515625" style="60" customWidth="1"/>
    <col min="1032" max="1034" width="8.140625" style="60" customWidth="1"/>
    <col min="1035" max="1035" width="10.5703125" style="60" customWidth="1"/>
    <col min="1036" max="1038" width="9.28515625" style="60" customWidth="1"/>
    <col min="1039" max="1044" width="8.140625" style="60" customWidth="1"/>
    <col min="1045" max="1045" width="6.85546875" style="60" customWidth="1"/>
    <col min="1046" max="1046" width="9.140625" style="60" customWidth="1"/>
    <col min="1047" max="1047" width="11.42578125" style="60" customWidth="1"/>
    <col min="1048" max="1048" width="9.5703125" style="60" customWidth="1"/>
    <col min="1049" max="1275" width="0" style="60" hidden="1"/>
    <col min="1276" max="1278" width="7.5703125" style="60" customWidth="1"/>
    <col min="1279" max="1279" width="37.7109375" style="60" customWidth="1"/>
    <col min="1280" max="1280" width="13.140625" style="60" customWidth="1"/>
    <col min="1281" max="1281" width="6.7109375" style="60" customWidth="1"/>
    <col min="1282" max="1283" width="7.42578125" style="60" customWidth="1"/>
    <col min="1284" max="1284" width="9.28515625" style="60" customWidth="1"/>
    <col min="1285" max="1285" width="10.85546875" style="60" customWidth="1"/>
    <col min="1286" max="1286" width="9.7109375" style="60" customWidth="1"/>
    <col min="1287" max="1287" width="10.28515625" style="60" customWidth="1"/>
    <col min="1288" max="1290" width="8.140625" style="60" customWidth="1"/>
    <col min="1291" max="1291" width="10.5703125" style="60" customWidth="1"/>
    <col min="1292" max="1294" width="9.28515625" style="60" customWidth="1"/>
    <col min="1295" max="1300" width="8.140625" style="60" customWidth="1"/>
    <col min="1301" max="1301" width="6.85546875" style="60" customWidth="1"/>
    <col min="1302" max="1302" width="9.140625" style="60" customWidth="1"/>
    <col min="1303" max="1303" width="11.42578125" style="60" customWidth="1"/>
    <col min="1304" max="1304" width="9.5703125" style="60" customWidth="1"/>
    <col min="1305" max="1531" width="0" style="60" hidden="1"/>
    <col min="1532" max="1534" width="7.5703125" style="60" customWidth="1"/>
    <col min="1535" max="1535" width="37.7109375" style="60" customWidth="1"/>
    <col min="1536" max="1536" width="13.140625" style="60" customWidth="1"/>
    <col min="1537" max="1537" width="6.7109375" style="60" customWidth="1"/>
    <col min="1538" max="1539" width="7.42578125" style="60" customWidth="1"/>
    <col min="1540" max="1540" width="9.28515625" style="60" customWidth="1"/>
    <col min="1541" max="1541" width="10.85546875" style="60" customWidth="1"/>
    <col min="1542" max="1542" width="9.7109375" style="60" customWidth="1"/>
    <col min="1543" max="1543" width="10.28515625" style="60" customWidth="1"/>
    <col min="1544" max="1546" width="8.140625" style="60" customWidth="1"/>
    <col min="1547" max="1547" width="10.5703125" style="60" customWidth="1"/>
    <col min="1548" max="1550" width="9.28515625" style="60" customWidth="1"/>
    <col min="1551" max="1556" width="8.140625" style="60" customWidth="1"/>
    <col min="1557" max="1557" width="6.85546875" style="60" customWidth="1"/>
    <col min="1558" max="1558" width="9.140625" style="60" customWidth="1"/>
    <col min="1559" max="1559" width="11.42578125" style="60" customWidth="1"/>
    <col min="1560" max="1560" width="9.5703125" style="60" customWidth="1"/>
    <col min="1561" max="1787" width="0" style="60" hidden="1"/>
    <col min="1788" max="1790" width="7.5703125" style="60" customWidth="1"/>
    <col min="1791" max="1791" width="37.7109375" style="60" customWidth="1"/>
    <col min="1792" max="1792" width="13.140625" style="60" customWidth="1"/>
    <col min="1793" max="1793" width="6.7109375" style="60" customWidth="1"/>
    <col min="1794" max="1795" width="7.42578125" style="60" customWidth="1"/>
    <col min="1796" max="1796" width="9.28515625" style="60" customWidth="1"/>
    <col min="1797" max="1797" width="10.85546875" style="60" customWidth="1"/>
    <col min="1798" max="1798" width="9.7109375" style="60" customWidth="1"/>
    <col min="1799" max="1799" width="10.28515625" style="60" customWidth="1"/>
    <col min="1800" max="1802" width="8.140625" style="60" customWidth="1"/>
    <col min="1803" max="1803" width="10.5703125" style="60" customWidth="1"/>
    <col min="1804" max="1806" width="9.28515625" style="60" customWidth="1"/>
    <col min="1807" max="1812" width="8.140625" style="60" customWidth="1"/>
    <col min="1813" max="1813" width="6.85546875" style="60" customWidth="1"/>
    <col min="1814" max="1814" width="9.140625" style="60" customWidth="1"/>
    <col min="1815" max="1815" width="11.42578125" style="60" customWidth="1"/>
    <col min="1816" max="1816" width="9.5703125" style="60" customWidth="1"/>
    <col min="1817" max="2043" width="0" style="60" hidden="1"/>
    <col min="2044" max="2046" width="7.5703125" style="60" customWidth="1"/>
    <col min="2047" max="2047" width="37.7109375" style="60" customWidth="1"/>
    <col min="2048" max="2048" width="13.140625" style="60" customWidth="1"/>
    <col min="2049" max="2049" width="6.7109375" style="60" customWidth="1"/>
    <col min="2050" max="2051" width="7.42578125" style="60" customWidth="1"/>
    <col min="2052" max="2052" width="9.28515625" style="60" customWidth="1"/>
    <col min="2053" max="2053" width="10.85546875" style="60" customWidth="1"/>
    <col min="2054" max="2054" width="9.7109375" style="60" customWidth="1"/>
    <col min="2055" max="2055" width="10.28515625" style="60" customWidth="1"/>
    <col min="2056" max="2058" width="8.140625" style="60" customWidth="1"/>
    <col min="2059" max="2059" width="10.5703125" style="60" customWidth="1"/>
    <col min="2060" max="2062" width="9.28515625" style="60" customWidth="1"/>
    <col min="2063" max="2068" width="8.140625" style="60" customWidth="1"/>
    <col min="2069" max="2069" width="6.85546875" style="60" customWidth="1"/>
    <col min="2070" max="2070" width="9.140625" style="60" customWidth="1"/>
    <col min="2071" max="2071" width="11.42578125" style="60" customWidth="1"/>
    <col min="2072" max="2072" width="9.5703125" style="60" customWidth="1"/>
    <col min="2073" max="2299" width="0" style="60" hidden="1"/>
    <col min="2300" max="2302" width="7.5703125" style="60" customWidth="1"/>
    <col min="2303" max="2303" width="37.7109375" style="60" customWidth="1"/>
    <col min="2304" max="2304" width="13.140625" style="60" customWidth="1"/>
    <col min="2305" max="2305" width="6.7109375" style="60" customWidth="1"/>
    <col min="2306" max="2307" width="7.42578125" style="60" customWidth="1"/>
    <col min="2308" max="2308" width="9.28515625" style="60" customWidth="1"/>
    <col min="2309" max="2309" width="10.85546875" style="60" customWidth="1"/>
    <col min="2310" max="2310" width="9.7109375" style="60" customWidth="1"/>
    <col min="2311" max="2311" width="10.28515625" style="60" customWidth="1"/>
    <col min="2312" max="2314" width="8.140625" style="60" customWidth="1"/>
    <col min="2315" max="2315" width="10.5703125" style="60" customWidth="1"/>
    <col min="2316" max="2318" width="9.28515625" style="60" customWidth="1"/>
    <col min="2319" max="2324" width="8.140625" style="60" customWidth="1"/>
    <col min="2325" max="2325" width="6.85546875" style="60" customWidth="1"/>
    <col min="2326" max="2326" width="9.140625" style="60" customWidth="1"/>
    <col min="2327" max="2327" width="11.42578125" style="60" customWidth="1"/>
    <col min="2328" max="2328" width="9.5703125" style="60" customWidth="1"/>
    <col min="2329" max="2555" width="0" style="60" hidden="1"/>
    <col min="2556" max="2558" width="7.5703125" style="60" customWidth="1"/>
    <col min="2559" max="2559" width="37.7109375" style="60" customWidth="1"/>
    <col min="2560" max="2560" width="13.140625" style="60" customWidth="1"/>
    <col min="2561" max="2561" width="6.7109375" style="60" customWidth="1"/>
    <col min="2562" max="2563" width="7.42578125" style="60" customWidth="1"/>
    <col min="2564" max="2564" width="9.28515625" style="60" customWidth="1"/>
    <col min="2565" max="2565" width="10.85546875" style="60" customWidth="1"/>
    <col min="2566" max="2566" width="9.7109375" style="60" customWidth="1"/>
    <col min="2567" max="2567" width="10.28515625" style="60" customWidth="1"/>
    <col min="2568" max="2570" width="8.140625" style="60" customWidth="1"/>
    <col min="2571" max="2571" width="10.5703125" style="60" customWidth="1"/>
    <col min="2572" max="2574" width="9.28515625" style="60" customWidth="1"/>
    <col min="2575" max="2580" width="8.140625" style="60" customWidth="1"/>
    <col min="2581" max="2581" width="6.85546875" style="60" customWidth="1"/>
    <col min="2582" max="2582" width="9.140625" style="60" customWidth="1"/>
    <col min="2583" max="2583" width="11.42578125" style="60" customWidth="1"/>
    <col min="2584" max="2584" width="9.5703125" style="60" customWidth="1"/>
    <col min="2585" max="2811" width="0" style="60" hidden="1"/>
    <col min="2812" max="2814" width="7.5703125" style="60" customWidth="1"/>
    <col min="2815" max="2815" width="37.7109375" style="60" customWidth="1"/>
    <col min="2816" max="2816" width="13.140625" style="60" customWidth="1"/>
    <col min="2817" max="2817" width="6.7109375" style="60" customWidth="1"/>
    <col min="2818" max="2819" width="7.42578125" style="60" customWidth="1"/>
    <col min="2820" max="2820" width="9.28515625" style="60" customWidth="1"/>
    <col min="2821" max="2821" width="10.85546875" style="60" customWidth="1"/>
    <col min="2822" max="2822" width="9.7109375" style="60" customWidth="1"/>
    <col min="2823" max="2823" width="10.28515625" style="60" customWidth="1"/>
    <col min="2824" max="2826" width="8.140625" style="60" customWidth="1"/>
    <col min="2827" max="2827" width="10.5703125" style="60" customWidth="1"/>
    <col min="2828" max="2830" width="9.28515625" style="60" customWidth="1"/>
    <col min="2831" max="2836" width="8.140625" style="60" customWidth="1"/>
    <col min="2837" max="2837" width="6.85546875" style="60" customWidth="1"/>
    <col min="2838" max="2838" width="9.140625" style="60" customWidth="1"/>
    <col min="2839" max="2839" width="11.42578125" style="60" customWidth="1"/>
    <col min="2840" max="2840" width="9.5703125" style="60" customWidth="1"/>
    <col min="2841" max="3067" width="0" style="60" hidden="1"/>
    <col min="3068" max="3070" width="7.5703125" style="60" customWidth="1"/>
    <col min="3071" max="3071" width="37.7109375" style="60" customWidth="1"/>
    <col min="3072" max="3072" width="13.140625" style="60" customWidth="1"/>
    <col min="3073" max="3073" width="6.7109375" style="60" customWidth="1"/>
    <col min="3074" max="3075" width="7.42578125" style="60" customWidth="1"/>
    <col min="3076" max="3076" width="9.28515625" style="60" customWidth="1"/>
    <col min="3077" max="3077" width="10.85546875" style="60" customWidth="1"/>
    <col min="3078" max="3078" width="9.7109375" style="60" customWidth="1"/>
    <col min="3079" max="3079" width="10.28515625" style="60" customWidth="1"/>
    <col min="3080" max="3082" width="8.140625" style="60" customWidth="1"/>
    <col min="3083" max="3083" width="10.5703125" style="60" customWidth="1"/>
    <col min="3084" max="3086" width="9.28515625" style="60" customWidth="1"/>
    <col min="3087" max="3092" width="8.140625" style="60" customWidth="1"/>
    <col min="3093" max="3093" width="6.85546875" style="60" customWidth="1"/>
    <col min="3094" max="3094" width="9.140625" style="60" customWidth="1"/>
    <col min="3095" max="3095" width="11.42578125" style="60" customWidth="1"/>
    <col min="3096" max="3096" width="9.5703125" style="60" customWidth="1"/>
    <col min="3097" max="3323" width="0" style="60" hidden="1"/>
    <col min="3324" max="3326" width="7.5703125" style="60" customWidth="1"/>
    <col min="3327" max="3327" width="37.7109375" style="60" customWidth="1"/>
    <col min="3328" max="3328" width="13.140625" style="60" customWidth="1"/>
    <col min="3329" max="3329" width="6.7109375" style="60" customWidth="1"/>
    <col min="3330" max="3331" width="7.42578125" style="60" customWidth="1"/>
    <col min="3332" max="3332" width="9.28515625" style="60" customWidth="1"/>
    <col min="3333" max="3333" width="10.85546875" style="60" customWidth="1"/>
    <col min="3334" max="3334" width="9.7109375" style="60" customWidth="1"/>
    <col min="3335" max="3335" width="10.28515625" style="60" customWidth="1"/>
    <col min="3336" max="3338" width="8.140625" style="60" customWidth="1"/>
    <col min="3339" max="3339" width="10.5703125" style="60" customWidth="1"/>
    <col min="3340" max="3342" width="9.28515625" style="60" customWidth="1"/>
    <col min="3343" max="3348" width="8.140625" style="60" customWidth="1"/>
    <col min="3349" max="3349" width="6.85546875" style="60" customWidth="1"/>
    <col min="3350" max="3350" width="9.140625" style="60" customWidth="1"/>
    <col min="3351" max="3351" width="11.42578125" style="60" customWidth="1"/>
    <col min="3352" max="3352" width="9.5703125" style="60" customWidth="1"/>
    <col min="3353" max="3579" width="0" style="60" hidden="1"/>
    <col min="3580" max="3582" width="7.5703125" style="60" customWidth="1"/>
    <col min="3583" max="3583" width="37.7109375" style="60" customWidth="1"/>
    <col min="3584" max="3584" width="13.140625" style="60" customWidth="1"/>
    <col min="3585" max="3585" width="6.7109375" style="60" customWidth="1"/>
    <col min="3586" max="3587" width="7.42578125" style="60" customWidth="1"/>
    <col min="3588" max="3588" width="9.28515625" style="60" customWidth="1"/>
    <col min="3589" max="3589" width="10.85546875" style="60" customWidth="1"/>
    <col min="3590" max="3590" width="9.7109375" style="60" customWidth="1"/>
    <col min="3591" max="3591" width="10.28515625" style="60" customWidth="1"/>
    <col min="3592" max="3594" width="8.140625" style="60" customWidth="1"/>
    <col min="3595" max="3595" width="10.5703125" style="60" customWidth="1"/>
    <col min="3596" max="3598" width="9.28515625" style="60" customWidth="1"/>
    <col min="3599" max="3604" width="8.140625" style="60" customWidth="1"/>
    <col min="3605" max="3605" width="6.85546875" style="60" customWidth="1"/>
    <col min="3606" max="3606" width="9.140625" style="60" customWidth="1"/>
    <col min="3607" max="3607" width="11.42578125" style="60" customWidth="1"/>
    <col min="3608" max="3608" width="9.5703125" style="60" customWidth="1"/>
    <col min="3609" max="3835" width="0" style="60" hidden="1"/>
    <col min="3836" max="3838" width="7.5703125" style="60" customWidth="1"/>
    <col min="3839" max="3839" width="37.7109375" style="60" customWidth="1"/>
    <col min="3840" max="3840" width="13.140625" style="60" customWidth="1"/>
    <col min="3841" max="3841" width="6.7109375" style="60" customWidth="1"/>
    <col min="3842" max="3843" width="7.42578125" style="60" customWidth="1"/>
    <col min="3844" max="3844" width="9.28515625" style="60" customWidth="1"/>
    <col min="3845" max="3845" width="10.85546875" style="60" customWidth="1"/>
    <col min="3846" max="3846" width="9.7109375" style="60" customWidth="1"/>
    <col min="3847" max="3847" width="10.28515625" style="60" customWidth="1"/>
    <col min="3848" max="3850" width="8.140625" style="60" customWidth="1"/>
    <col min="3851" max="3851" width="10.5703125" style="60" customWidth="1"/>
    <col min="3852" max="3854" width="9.28515625" style="60" customWidth="1"/>
    <col min="3855" max="3860" width="8.140625" style="60" customWidth="1"/>
    <col min="3861" max="3861" width="6.85546875" style="60" customWidth="1"/>
    <col min="3862" max="3862" width="9.140625" style="60" customWidth="1"/>
    <col min="3863" max="3863" width="11.42578125" style="60" customWidth="1"/>
    <col min="3864" max="3864" width="9.5703125" style="60" customWidth="1"/>
    <col min="3865" max="4091" width="0" style="60" hidden="1"/>
    <col min="4092" max="4094" width="7.5703125" style="60" customWidth="1"/>
    <col min="4095" max="4095" width="37.7109375" style="60" customWidth="1"/>
    <col min="4096" max="4096" width="13.140625" style="60" customWidth="1"/>
    <col min="4097" max="4097" width="6.7109375" style="60" customWidth="1"/>
    <col min="4098" max="4099" width="7.42578125" style="60" customWidth="1"/>
    <col min="4100" max="4100" width="9.28515625" style="60" customWidth="1"/>
    <col min="4101" max="4101" width="10.85546875" style="60" customWidth="1"/>
    <col min="4102" max="4102" width="9.7109375" style="60" customWidth="1"/>
    <col min="4103" max="4103" width="10.28515625" style="60" customWidth="1"/>
    <col min="4104" max="4106" width="8.140625" style="60" customWidth="1"/>
    <col min="4107" max="4107" width="10.5703125" style="60" customWidth="1"/>
    <col min="4108" max="4110" width="9.28515625" style="60" customWidth="1"/>
    <col min="4111" max="4116" width="8.140625" style="60" customWidth="1"/>
    <col min="4117" max="4117" width="6.85546875" style="60" customWidth="1"/>
    <col min="4118" max="4118" width="9.140625" style="60" customWidth="1"/>
    <col min="4119" max="4119" width="11.42578125" style="60" customWidth="1"/>
    <col min="4120" max="4120" width="9.5703125" style="60" customWidth="1"/>
    <col min="4121" max="4347" width="0" style="60" hidden="1"/>
    <col min="4348" max="4350" width="7.5703125" style="60" customWidth="1"/>
    <col min="4351" max="4351" width="37.7109375" style="60" customWidth="1"/>
    <col min="4352" max="4352" width="13.140625" style="60" customWidth="1"/>
    <col min="4353" max="4353" width="6.7109375" style="60" customWidth="1"/>
    <col min="4354" max="4355" width="7.42578125" style="60" customWidth="1"/>
    <col min="4356" max="4356" width="9.28515625" style="60" customWidth="1"/>
    <col min="4357" max="4357" width="10.85546875" style="60" customWidth="1"/>
    <col min="4358" max="4358" width="9.7109375" style="60" customWidth="1"/>
    <col min="4359" max="4359" width="10.28515625" style="60" customWidth="1"/>
    <col min="4360" max="4362" width="8.140625" style="60" customWidth="1"/>
    <col min="4363" max="4363" width="10.5703125" style="60" customWidth="1"/>
    <col min="4364" max="4366" width="9.28515625" style="60" customWidth="1"/>
    <col min="4367" max="4372" width="8.140625" style="60" customWidth="1"/>
    <col min="4373" max="4373" width="6.85546875" style="60" customWidth="1"/>
    <col min="4374" max="4374" width="9.140625" style="60" customWidth="1"/>
    <col min="4375" max="4375" width="11.42578125" style="60" customWidth="1"/>
    <col min="4376" max="4376" width="9.5703125" style="60" customWidth="1"/>
    <col min="4377" max="4603" width="0" style="60" hidden="1"/>
    <col min="4604" max="4606" width="7.5703125" style="60" customWidth="1"/>
    <col min="4607" max="4607" width="37.7109375" style="60" customWidth="1"/>
    <col min="4608" max="4608" width="13.140625" style="60" customWidth="1"/>
    <col min="4609" max="4609" width="6.7109375" style="60" customWidth="1"/>
    <col min="4610" max="4611" width="7.42578125" style="60" customWidth="1"/>
    <col min="4612" max="4612" width="9.28515625" style="60" customWidth="1"/>
    <col min="4613" max="4613" width="10.85546875" style="60" customWidth="1"/>
    <col min="4614" max="4614" width="9.7109375" style="60" customWidth="1"/>
    <col min="4615" max="4615" width="10.28515625" style="60" customWidth="1"/>
    <col min="4616" max="4618" width="8.140625" style="60" customWidth="1"/>
    <col min="4619" max="4619" width="10.5703125" style="60" customWidth="1"/>
    <col min="4620" max="4622" width="9.28515625" style="60" customWidth="1"/>
    <col min="4623" max="4628" width="8.140625" style="60" customWidth="1"/>
    <col min="4629" max="4629" width="6.85546875" style="60" customWidth="1"/>
    <col min="4630" max="4630" width="9.140625" style="60" customWidth="1"/>
    <col min="4631" max="4631" width="11.42578125" style="60" customWidth="1"/>
    <col min="4632" max="4632" width="9.5703125" style="60" customWidth="1"/>
    <col min="4633" max="4859" width="0" style="60" hidden="1"/>
    <col min="4860" max="4862" width="7.5703125" style="60" customWidth="1"/>
    <col min="4863" max="4863" width="37.7109375" style="60" customWidth="1"/>
    <col min="4864" max="4864" width="13.140625" style="60" customWidth="1"/>
    <col min="4865" max="4865" width="6.7109375" style="60" customWidth="1"/>
    <col min="4866" max="4867" width="7.42578125" style="60" customWidth="1"/>
    <col min="4868" max="4868" width="9.28515625" style="60" customWidth="1"/>
    <col min="4869" max="4869" width="10.85546875" style="60" customWidth="1"/>
    <col min="4870" max="4870" width="9.7109375" style="60" customWidth="1"/>
    <col min="4871" max="4871" width="10.28515625" style="60" customWidth="1"/>
    <col min="4872" max="4874" width="8.140625" style="60" customWidth="1"/>
    <col min="4875" max="4875" width="10.5703125" style="60" customWidth="1"/>
    <col min="4876" max="4878" width="9.28515625" style="60" customWidth="1"/>
    <col min="4879" max="4884" width="8.140625" style="60" customWidth="1"/>
    <col min="4885" max="4885" width="6.85546875" style="60" customWidth="1"/>
    <col min="4886" max="4886" width="9.140625" style="60" customWidth="1"/>
    <col min="4887" max="4887" width="11.42578125" style="60" customWidth="1"/>
    <col min="4888" max="4888" width="9.5703125" style="60" customWidth="1"/>
    <col min="4889" max="5115" width="0" style="60" hidden="1"/>
    <col min="5116" max="5118" width="7.5703125" style="60" customWidth="1"/>
    <col min="5119" max="5119" width="37.7109375" style="60" customWidth="1"/>
    <col min="5120" max="5120" width="13.140625" style="60" customWidth="1"/>
    <col min="5121" max="5121" width="6.7109375" style="60" customWidth="1"/>
    <col min="5122" max="5123" width="7.42578125" style="60" customWidth="1"/>
    <col min="5124" max="5124" width="9.28515625" style="60" customWidth="1"/>
    <col min="5125" max="5125" width="10.85546875" style="60" customWidth="1"/>
    <col min="5126" max="5126" width="9.7109375" style="60" customWidth="1"/>
    <col min="5127" max="5127" width="10.28515625" style="60" customWidth="1"/>
    <col min="5128" max="5130" width="8.140625" style="60" customWidth="1"/>
    <col min="5131" max="5131" width="10.5703125" style="60" customWidth="1"/>
    <col min="5132" max="5134" width="9.28515625" style="60" customWidth="1"/>
    <col min="5135" max="5140" width="8.140625" style="60" customWidth="1"/>
    <col min="5141" max="5141" width="6.85546875" style="60" customWidth="1"/>
    <col min="5142" max="5142" width="9.140625" style="60" customWidth="1"/>
    <col min="5143" max="5143" width="11.42578125" style="60" customWidth="1"/>
    <col min="5144" max="5144" width="9.5703125" style="60" customWidth="1"/>
    <col min="5145" max="5371" width="0" style="60" hidden="1"/>
    <col min="5372" max="5374" width="7.5703125" style="60" customWidth="1"/>
    <col min="5375" max="5375" width="37.7109375" style="60" customWidth="1"/>
    <col min="5376" max="5376" width="13.140625" style="60" customWidth="1"/>
    <col min="5377" max="5377" width="6.7109375" style="60" customWidth="1"/>
    <col min="5378" max="5379" width="7.42578125" style="60" customWidth="1"/>
    <col min="5380" max="5380" width="9.28515625" style="60" customWidth="1"/>
    <col min="5381" max="5381" width="10.85546875" style="60" customWidth="1"/>
    <col min="5382" max="5382" width="9.7109375" style="60" customWidth="1"/>
    <col min="5383" max="5383" width="10.28515625" style="60" customWidth="1"/>
    <col min="5384" max="5386" width="8.140625" style="60" customWidth="1"/>
    <col min="5387" max="5387" width="10.5703125" style="60" customWidth="1"/>
    <col min="5388" max="5390" width="9.28515625" style="60" customWidth="1"/>
    <col min="5391" max="5396" width="8.140625" style="60" customWidth="1"/>
    <col min="5397" max="5397" width="6.85546875" style="60" customWidth="1"/>
    <col min="5398" max="5398" width="9.140625" style="60" customWidth="1"/>
    <col min="5399" max="5399" width="11.42578125" style="60" customWidth="1"/>
    <col min="5400" max="5400" width="9.5703125" style="60" customWidth="1"/>
    <col min="5401" max="5627" width="0" style="60" hidden="1"/>
    <col min="5628" max="5630" width="7.5703125" style="60" customWidth="1"/>
    <col min="5631" max="5631" width="37.7109375" style="60" customWidth="1"/>
    <col min="5632" max="5632" width="13.140625" style="60" customWidth="1"/>
    <col min="5633" max="5633" width="6.7109375" style="60" customWidth="1"/>
    <col min="5634" max="5635" width="7.42578125" style="60" customWidth="1"/>
    <col min="5636" max="5636" width="9.28515625" style="60" customWidth="1"/>
    <col min="5637" max="5637" width="10.85546875" style="60" customWidth="1"/>
    <col min="5638" max="5638" width="9.7109375" style="60" customWidth="1"/>
    <col min="5639" max="5639" width="10.28515625" style="60" customWidth="1"/>
    <col min="5640" max="5642" width="8.140625" style="60" customWidth="1"/>
    <col min="5643" max="5643" width="10.5703125" style="60" customWidth="1"/>
    <col min="5644" max="5646" width="9.28515625" style="60" customWidth="1"/>
    <col min="5647" max="5652" width="8.140625" style="60" customWidth="1"/>
    <col min="5653" max="5653" width="6.85546875" style="60" customWidth="1"/>
    <col min="5654" max="5654" width="9.140625" style="60" customWidth="1"/>
    <col min="5655" max="5655" width="11.42578125" style="60" customWidth="1"/>
    <col min="5656" max="5656" width="9.5703125" style="60" customWidth="1"/>
    <col min="5657" max="5883" width="0" style="60" hidden="1"/>
    <col min="5884" max="5886" width="7.5703125" style="60" customWidth="1"/>
    <col min="5887" max="5887" width="37.7109375" style="60" customWidth="1"/>
    <col min="5888" max="5888" width="13.140625" style="60" customWidth="1"/>
    <col min="5889" max="5889" width="6.7109375" style="60" customWidth="1"/>
    <col min="5890" max="5891" width="7.42578125" style="60" customWidth="1"/>
    <col min="5892" max="5892" width="9.28515625" style="60" customWidth="1"/>
    <col min="5893" max="5893" width="10.85546875" style="60" customWidth="1"/>
    <col min="5894" max="5894" width="9.7109375" style="60" customWidth="1"/>
    <col min="5895" max="5895" width="10.28515625" style="60" customWidth="1"/>
    <col min="5896" max="5898" width="8.140625" style="60" customWidth="1"/>
    <col min="5899" max="5899" width="10.5703125" style="60" customWidth="1"/>
    <col min="5900" max="5902" width="9.28515625" style="60" customWidth="1"/>
    <col min="5903" max="5908" width="8.140625" style="60" customWidth="1"/>
    <col min="5909" max="5909" width="6.85546875" style="60" customWidth="1"/>
    <col min="5910" max="5910" width="9.140625" style="60" customWidth="1"/>
    <col min="5911" max="5911" width="11.42578125" style="60" customWidth="1"/>
    <col min="5912" max="5912" width="9.5703125" style="60" customWidth="1"/>
    <col min="5913" max="6139" width="0" style="60" hidden="1"/>
    <col min="6140" max="6142" width="7.5703125" style="60" customWidth="1"/>
    <col min="6143" max="6143" width="37.7109375" style="60" customWidth="1"/>
    <col min="6144" max="6144" width="13.140625" style="60" customWidth="1"/>
    <col min="6145" max="6145" width="6.7109375" style="60" customWidth="1"/>
    <col min="6146" max="6147" width="7.42578125" style="60" customWidth="1"/>
    <col min="6148" max="6148" width="9.28515625" style="60" customWidth="1"/>
    <col min="6149" max="6149" width="10.85546875" style="60" customWidth="1"/>
    <col min="6150" max="6150" width="9.7109375" style="60" customWidth="1"/>
    <col min="6151" max="6151" width="10.28515625" style="60" customWidth="1"/>
    <col min="6152" max="6154" width="8.140625" style="60" customWidth="1"/>
    <col min="6155" max="6155" width="10.5703125" style="60" customWidth="1"/>
    <col min="6156" max="6158" width="9.28515625" style="60" customWidth="1"/>
    <col min="6159" max="6164" width="8.140625" style="60" customWidth="1"/>
    <col min="6165" max="6165" width="6.85546875" style="60" customWidth="1"/>
    <col min="6166" max="6166" width="9.140625" style="60" customWidth="1"/>
    <col min="6167" max="6167" width="11.42578125" style="60" customWidth="1"/>
    <col min="6168" max="6168" width="9.5703125" style="60" customWidth="1"/>
    <col min="6169" max="6395" width="0" style="60" hidden="1"/>
    <col min="6396" max="6398" width="7.5703125" style="60" customWidth="1"/>
    <col min="6399" max="6399" width="37.7109375" style="60" customWidth="1"/>
    <col min="6400" max="6400" width="13.140625" style="60" customWidth="1"/>
    <col min="6401" max="6401" width="6.7109375" style="60" customWidth="1"/>
    <col min="6402" max="6403" width="7.42578125" style="60" customWidth="1"/>
    <col min="6404" max="6404" width="9.28515625" style="60" customWidth="1"/>
    <col min="6405" max="6405" width="10.85546875" style="60" customWidth="1"/>
    <col min="6406" max="6406" width="9.7109375" style="60" customWidth="1"/>
    <col min="6407" max="6407" width="10.28515625" style="60" customWidth="1"/>
    <col min="6408" max="6410" width="8.140625" style="60" customWidth="1"/>
    <col min="6411" max="6411" width="10.5703125" style="60" customWidth="1"/>
    <col min="6412" max="6414" width="9.28515625" style="60" customWidth="1"/>
    <col min="6415" max="6420" width="8.140625" style="60" customWidth="1"/>
    <col min="6421" max="6421" width="6.85546875" style="60" customWidth="1"/>
    <col min="6422" max="6422" width="9.140625" style="60" customWidth="1"/>
    <col min="6423" max="6423" width="11.42578125" style="60" customWidth="1"/>
    <col min="6424" max="6424" width="9.5703125" style="60" customWidth="1"/>
    <col min="6425" max="6651" width="0" style="60" hidden="1"/>
    <col min="6652" max="6654" width="7.5703125" style="60" customWidth="1"/>
    <col min="6655" max="6655" width="37.7109375" style="60" customWidth="1"/>
    <col min="6656" max="6656" width="13.140625" style="60" customWidth="1"/>
    <col min="6657" max="6657" width="6.7109375" style="60" customWidth="1"/>
    <col min="6658" max="6659" width="7.42578125" style="60" customWidth="1"/>
    <col min="6660" max="6660" width="9.28515625" style="60" customWidth="1"/>
    <col min="6661" max="6661" width="10.85546875" style="60" customWidth="1"/>
    <col min="6662" max="6662" width="9.7109375" style="60" customWidth="1"/>
    <col min="6663" max="6663" width="10.28515625" style="60" customWidth="1"/>
    <col min="6664" max="6666" width="8.140625" style="60" customWidth="1"/>
    <col min="6667" max="6667" width="10.5703125" style="60" customWidth="1"/>
    <col min="6668" max="6670" width="9.28515625" style="60" customWidth="1"/>
    <col min="6671" max="6676" width="8.140625" style="60" customWidth="1"/>
    <col min="6677" max="6677" width="6.85546875" style="60" customWidth="1"/>
    <col min="6678" max="6678" width="9.140625" style="60" customWidth="1"/>
    <col min="6679" max="6679" width="11.42578125" style="60" customWidth="1"/>
    <col min="6680" max="6680" width="9.5703125" style="60" customWidth="1"/>
    <col min="6681" max="6907" width="0" style="60" hidden="1"/>
    <col min="6908" max="6910" width="7.5703125" style="60" customWidth="1"/>
    <col min="6911" max="6911" width="37.7109375" style="60" customWidth="1"/>
    <col min="6912" max="6912" width="13.140625" style="60" customWidth="1"/>
    <col min="6913" max="6913" width="6.7109375" style="60" customWidth="1"/>
    <col min="6914" max="6915" width="7.42578125" style="60" customWidth="1"/>
    <col min="6916" max="6916" width="9.28515625" style="60" customWidth="1"/>
    <col min="6917" max="6917" width="10.85546875" style="60" customWidth="1"/>
    <col min="6918" max="6918" width="9.7109375" style="60" customWidth="1"/>
    <col min="6919" max="6919" width="10.28515625" style="60" customWidth="1"/>
    <col min="6920" max="6922" width="8.140625" style="60" customWidth="1"/>
    <col min="6923" max="6923" width="10.5703125" style="60" customWidth="1"/>
    <col min="6924" max="6926" width="9.28515625" style="60" customWidth="1"/>
    <col min="6927" max="6932" width="8.140625" style="60" customWidth="1"/>
    <col min="6933" max="6933" width="6.85546875" style="60" customWidth="1"/>
    <col min="6934" max="6934" width="9.140625" style="60" customWidth="1"/>
    <col min="6935" max="6935" width="11.42578125" style="60" customWidth="1"/>
    <col min="6936" max="6936" width="9.5703125" style="60" customWidth="1"/>
    <col min="6937" max="7163" width="0" style="60" hidden="1"/>
    <col min="7164" max="7166" width="7.5703125" style="60" customWidth="1"/>
    <col min="7167" max="7167" width="37.7109375" style="60" customWidth="1"/>
    <col min="7168" max="7168" width="13.140625" style="60" customWidth="1"/>
    <col min="7169" max="7169" width="6.7109375" style="60" customWidth="1"/>
    <col min="7170" max="7171" width="7.42578125" style="60" customWidth="1"/>
    <col min="7172" max="7172" width="9.28515625" style="60" customWidth="1"/>
    <col min="7173" max="7173" width="10.85546875" style="60" customWidth="1"/>
    <col min="7174" max="7174" width="9.7109375" style="60" customWidth="1"/>
    <col min="7175" max="7175" width="10.28515625" style="60" customWidth="1"/>
    <col min="7176" max="7178" width="8.140625" style="60" customWidth="1"/>
    <col min="7179" max="7179" width="10.5703125" style="60" customWidth="1"/>
    <col min="7180" max="7182" width="9.28515625" style="60" customWidth="1"/>
    <col min="7183" max="7188" width="8.140625" style="60" customWidth="1"/>
    <col min="7189" max="7189" width="6.85546875" style="60" customWidth="1"/>
    <col min="7190" max="7190" width="9.140625" style="60" customWidth="1"/>
    <col min="7191" max="7191" width="11.42578125" style="60" customWidth="1"/>
    <col min="7192" max="7192" width="9.5703125" style="60" customWidth="1"/>
    <col min="7193" max="7419" width="0" style="60" hidden="1"/>
    <col min="7420" max="7422" width="7.5703125" style="60" customWidth="1"/>
    <col min="7423" max="7423" width="37.7109375" style="60" customWidth="1"/>
    <col min="7424" max="7424" width="13.140625" style="60" customWidth="1"/>
    <col min="7425" max="7425" width="6.7109375" style="60" customWidth="1"/>
    <col min="7426" max="7427" width="7.42578125" style="60" customWidth="1"/>
    <col min="7428" max="7428" width="9.28515625" style="60" customWidth="1"/>
    <col min="7429" max="7429" width="10.85546875" style="60" customWidth="1"/>
    <col min="7430" max="7430" width="9.7109375" style="60" customWidth="1"/>
    <col min="7431" max="7431" width="10.28515625" style="60" customWidth="1"/>
    <col min="7432" max="7434" width="8.140625" style="60" customWidth="1"/>
    <col min="7435" max="7435" width="10.5703125" style="60" customWidth="1"/>
    <col min="7436" max="7438" width="9.28515625" style="60" customWidth="1"/>
    <col min="7439" max="7444" width="8.140625" style="60" customWidth="1"/>
    <col min="7445" max="7445" width="6.85546875" style="60" customWidth="1"/>
    <col min="7446" max="7446" width="9.140625" style="60" customWidth="1"/>
    <col min="7447" max="7447" width="11.42578125" style="60" customWidth="1"/>
    <col min="7448" max="7448" width="9.5703125" style="60" customWidth="1"/>
    <col min="7449" max="7675" width="0" style="60" hidden="1"/>
    <col min="7676" max="7678" width="7.5703125" style="60" customWidth="1"/>
    <col min="7679" max="7679" width="37.7109375" style="60" customWidth="1"/>
    <col min="7680" max="7680" width="13.140625" style="60" customWidth="1"/>
    <col min="7681" max="7681" width="6.7109375" style="60" customWidth="1"/>
    <col min="7682" max="7683" width="7.42578125" style="60" customWidth="1"/>
    <col min="7684" max="7684" width="9.28515625" style="60" customWidth="1"/>
    <col min="7685" max="7685" width="10.85546875" style="60" customWidth="1"/>
    <col min="7686" max="7686" width="9.7109375" style="60" customWidth="1"/>
    <col min="7687" max="7687" width="10.28515625" style="60" customWidth="1"/>
    <col min="7688" max="7690" width="8.140625" style="60" customWidth="1"/>
    <col min="7691" max="7691" width="10.5703125" style="60" customWidth="1"/>
    <col min="7692" max="7694" width="9.28515625" style="60" customWidth="1"/>
    <col min="7695" max="7700" width="8.140625" style="60" customWidth="1"/>
    <col min="7701" max="7701" width="6.85546875" style="60" customWidth="1"/>
    <col min="7702" max="7702" width="9.140625" style="60" customWidth="1"/>
    <col min="7703" max="7703" width="11.42578125" style="60" customWidth="1"/>
    <col min="7704" max="7704" width="9.5703125" style="60" customWidth="1"/>
    <col min="7705" max="7931" width="0" style="60" hidden="1"/>
    <col min="7932" max="7934" width="7.5703125" style="60" customWidth="1"/>
    <col min="7935" max="7935" width="37.7109375" style="60" customWidth="1"/>
    <col min="7936" max="7936" width="13.140625" style="60" customWidth="1"/>
    <col min="7937" max="7937" width="6.7109375" style="60" customWidth="1"/>
    <col min="7938" max="7939" width="7.42578125" style="60" customWidth="1"/>
    <col min="7940" max="7940" width="9.28515625" style="60" customWidth="1"/>
    <col min="7941" max="7941" width="10.85546875" style="60" customWidth="1"/>
    <col min="7942" max="7942" width="9.7109375" style="60" customWidth="1"/>
    <col min="7943" max="7943" width="10.28515625" style="60" customWidth="1"/>
    <col min="7944" max="7946" width="8.140625" style="60" customWidth="1"/>
    <col min="7947" max="7947" width="10.5703125" style="60" customWidth="1"/>
    <col min="7948" max="7950" width="9.28515625" style="60" customWidth="1"/>
    <col min="7951" max="7956" width="8.140625" style="60" customWidth="1"/>
    <col min="7957" max="7957" width="6.85546875" style="60" customWidth="1"/>
    <col min="7958" max="7958" width="9.140625" style="60" customWidth="1"/>
    <col min="7959" max="7959" width="11.42578125" style="60" customWidth="1"/>
    <col min="7960" max="7960" width="9.5703125" style="60" customWidth="1"/>
    <col min="7961" max="8187" width="0" style="60" hidden="1"/>
    <col min="8188" max="8190" width="7.5703125" style="60" customWidth="1"/>
    <col min="8191" max="8191" width="37.7109375" style="60" customWidth="1"/>
    <col min="8192" max="8192" width="13.140625" style="60" customWidth="1"/>
    <col min="8193" max="8193" width="6.7109375" style="60" customWidth="1"/>
    <col min="8194" max="8195" width="7.42578125" style="60" customWidth="1"/>
    <col min="8196" max="8196" width="9.28515625" style="60" customWidth="1"/>
    <col min="8197" max="8197" width="10.85546875" style="60" customWidth="1"/>
    <col min="8198" max="8198" width="9.7109375" style="60" customWidth="1"/>
    <col min="8199" max="8199" width="10.28515625" style="60" customWidth="1"/>
    <col min="8200" max="8202" width="8.140625" style="60" customWidth="1"/>
    <col min="8203" max="8203" width="10.5703125" style="60" customWidth="1"/>
    <col min="8204" max="8206" width="9.28515625" style="60" customWidth="1"/>
    <col min="8207" max="8212" width="8.140625" style="60" customWidth="1"/>
    <col min="8213" max="8213" width="6.85546875" style="60" customWidth="1"/>
    <col min="8214" max="8214" width="9.140625" style="60" customWidth="1"/>
    <col min="8215" max="8215" width="11.42578125" style="60" customWidth="1"/>
    <col min="8216" max="8216" width="9.5703125" style="60" customWidth="1"/>
    <col min="8217" max="8443" width="0" style="60" hidden="1"/>
    <col min="8444" max="8446" width="7.5703125" style="60" customWidth="1"/>
    <col min="8447" max="8447" width="37.7109375" style="60" customWidth="1"/>
    <col min="8448" max="8448" width="13.140625" style="60" customWidth="1"/>
    <col min="8449" max="8449" width="6.7109375" style="60" customWidth="1"/>
    <col min="8450" max="8451" width="7.42578125" style="60" customWidth="1"/>
    <col min="8452" max="8452" width="9.28515625" style="60" customWidth="1"/>
    <col min="8453" max="8453" width="10.85546875" style="60" customWidth="1"/>
    <col min="8454" max="8454" width="9.7109375" style="60" customWidth="1"/>
    <col min="8455" max="8455" width="10.28515625" style="60" customWidth="1"/>
    <col min="8456" max="8458" width="8.140625" style="60" customWidth="1"/>
    <col min="8459" max="8459" width="10.5703125" style="60" customWidth="1"/>
    <col min="8460" max="8462" width="9.28515625" style="60" customWidth="1"/>
    <col min="8463" max="8468" width="8.140625" style="60" customWidth="1"/>
    <col min="8469" max="8469" width="6.85546875" style="60" customWidth="1"/>
    <col min="8470" max="8470" width="9.140625" style="60" customWidth="1"/>
    <col min="8471" max="8471" width="11.42578125" style="60" customWidth="1"/>
    <col min="8472" max="8472" width="9.5703125" style="60" customWidth="1"/>
    <col min="8473" max="8699" width="0" style="60" hidden="1"/>
    <col min="8700" max="8702" width="7.5703125" style="60" customWidth="1"/>
    <col min="8703" max="8703" width="37.7109375" style="60" customWidth="1"/>
    <col min="8704" max="8704" width="13.140625" style="60" customWidth="1"/>
    <col min="8705" max="8705" width="6.7109375" style="60" customWidth="1"/>
    <col min="8706" max="8707" width="7.42578125" style="60" customWidth="1"/>
    <col min="8708" max="8708" width="9.28515625" style="60" customWidth="1"/>
    <col min="8709" max="8709" width="10.85546875" style="60" customWidth="1"/>
    <col min="8710" max="8710" width="9.7109375" style="60" customWidth="1"/>
    <col min="8711" max="8711" width="10.28515625" style="60" customWidth="1"/>
    <col min="8712" max="8714" width="8.140625" style="60" customWidth="1"/>
    <col min="8715" max="8715" width="10.5703125" style="60" customWidth="1"/>
    <col min="8716" max="8718" width="9.28515625" style="60" customWidth="1"/>
    <col min="8719" max="8724" width="8.140625" style="60" customWidth="1"/>
    <col min="8725" max="8725" width="6.85546875" style="60" customWidth="1"/>
    <col min="8726" max="8726" width="9.140625" style="60" customWidth="1"/>
    <col min="8727" max="8727" width="11.42578125" style="60" customWidth="1"/>
    <col min="8728" max="8728" width="9.5703125" style="60" customWidth="1"/>
    <col min="8729" max="8955" width="0" style="60" hidden="1"/>
    <col min="8956" max="8958" width="7.5703125" style="60" customWidth="1"/>
    <col min="8959" max="8959" width="37.7109375" style="60" customWidth="1"/>
    <col min="8960" max="8960" width="13.140625" style="60" customWidth="1"/>
    <col min="8961" max="8961" width="6.7109375" style="60" customWidth="1"/>
    <col min="8962" max="8963" width="7.42578125" style="60" customWidth="1"/>
    <col min="8964" max="8964" width="9.28515625" style="60" customWidth="1"/>
    <col min="8965" max="8965" width="10.85546875" style="60" customWidth="1"/>
    <col min="8966" max="8966" width="9.7109375" style="60" customWidth="1"/>
    <col min="8967" max="8967" width="10.28515625" style="60" customWidth="1"/>
    <col min="8968" max="8970" width="8.140625" style="60" customWidth="1"/>
    <col min="8971" max="8971" width="10.5703125" style="60" customWidth="1"/>
    <col min="8972" max="8974" width="9.28515625" style="60" customWidth="1"/>
    <col min="8975" max="8980" width="8.140625" style="60" customWidth="1"/>
    <col min="8981" max="8981" width="6.85546875" style="60" customWidth="1"/>
    <col min="8982" max="8982" width="9.140625" style="60" customWidth="1"/>
    <col min="8983" max="8983" width="11.42578125" style="60" customWidth="1"/>
    <col min="8984" max="8984" width="9.5703125" style="60" customWidth="1"/>
    <col min="8985" max="9211" width="0" style="60" hidden="1"/>
    <col min="9212" max="9214" width="7.5703125" style="60" customWidth="1"/>
    <col min="9215" max="9215" width="37.7109375" style="60" customWidth="1"/>
    <col min="9216" max="9216" width="13.140625" style="60" customWidth="1"/>
    <col min="9217" max="9217" width="6.7109375" style="60" customWidth="1"/>
    <col min="9218" max="9219" width="7.42578125" style="60" customWidth="1"/>
    <col min="9220" max="9220" width="9.28515625" style="60" customWidth="1"/>
    <col min="9221" max="9221" width="10.85546875" style="60" customWidth="1"/>
    <col min="9222" max="9222" width="9.7109375" style="60" customWidth="1"/>
    <col min="9223" max="9223" width="10.28515625" style="60" customWidth="1"/>
    <col min="9224" max="9226" width="8.140625" style="60" customWidth="1"/>
    <col min="9227" max="9227" width="10.5703125" style="60" customWidth="1"/>
    <col min="9228" max="9230" width="9.28515625" style="60" customWidth="1"/>
    <col min="9231" max="9236" width="8.140625" style="60" customWidth="1"/>
    <col min="9237" max="9237" width="6.85546875" style="60" customWidth="1"/>
    <col min="9238" max="9238" width="9.140625" style="60" customWidth="1"/>
    <col min="9239" max="9239" width="11.42578125" style="60" customWidth="1"/>
    <col min="9240" max="9240" width="9.5703125" style="60" customWidth="1"/>
    <col min="9241" max="9467" width="0" style="60" hidden="1"/>
    <col min="9468" max="9470" width="7.5703125" style="60" customWidth="1"/>
    <col min="9471" max="9471" width="37.7109375" style="60" customWidth="1"/>
    <col min="9472" max="9472" width="13.140625" style="60" customWidth="1"/>
    <col min="9473" max="9473" width="6.7109375" style="60" customWidth="1"/>
    <col min="9474" max="9475" width="7.42578125" style="60" customWidth="1"/>
    <col min="9476" max="9476" width="9.28515625" style="60" customWidth="1"/>
    <col min="9477" max="9477" width="10.85546875" style="60" customWidth="1"/>
    <col min="9478" max="9478" width="9.7109375" style="60" customWidth="1"/>
    <col min="9479" max="9479" width="10.28515625" style="60" customWidth="1"/>
    <col min="9480" max="9482" width="8.140625" style="60" customWidth="1"/>
    <col min="9483" max="9483" width="10.5703125" style="60" customWidth="1"/>
    <col min="9484" max="9486" width="9.28515625" style="60" customWidth="1"/>
    <col min="9487" max="9492" width="8.140625" style="60" customWidth="1"/>
    <col min="9493" max="9493" width="6.85546875" style="60" customWidth="1"/>
    <col min="9494" max="9494" width="9.140625" style="60" customWidth="1"/>
    <col min="9495" max="9495" width="11.42578125" style="60" customWidth="1"/>
    <col min="9496" max="9496" width="9.5703125" style="60" customWidth="1"/>
    <col min="9497" max="9723" width="0" style="60" hidden="1"/>
    <col min="9724" max="9726" width="7.5703125" style="60" customWidth="1"/>
    <col min="9727" max="9727" width="37.7109375" style="60" customWidth="1"/>
    <col min="9728" max="9728" width="13.140625" style="60" customWidth="1"/>
    <col min="9729" max="9729" width="6.7109375" style="60" customWidth="1"/>
    <col min="9730" max="9731" width="7.42578125" style="60" customWidth="1"/>
    <col min="9732" max="9732" width="9.28515625" style="60" customWidth="1"/>
    <col min="9733" max="9733" width="10.85546875" style="60" customWidth="1"/>
    <col min="9734" max="9734" width="9.7109375" style="60" customWidth="1"/>
    <col min="9735" max="9735" width="10.28515625" style="60" customWidth="1"/>
    <col min="9736" max="9738" width="8.140625" style="60" customWidth="1"/>
    <col min="9739" max="9739" width="10.5703125" style="60" customWidth="1"/>
    <col min="9740" max="9742" width="9.28515625" style="60" customWidth="1"/>
    <col min="9743" max="9748" width="8.140625" style="60" customWidth="1"/>
    <col min="9749" max="9749" width="6.85546875" style="60" customWidth="1"/>
    <col min="9750" max="9750" width="9.140625" style="60" customWidth="1"/>
    <col min="9751" max="9751" width="11.42578125" style="60" customWidth="1"/>
    <col min="9752" max="9752" width="9.5703125" style="60" customWidth="1"/>
    <col min="9753" max="9979" width="0" style="60" hidden="1"/>
    <col min="9980" max="9982" width="7.5703125" style="60" customWidth="1"/>
    <col min="9983" max="9983" width="37.7109375" style="60" customWidth="1"/>
    <col min="9984" max="9984" width="13.140625" style="60" customWidth="1"/>
    <col min="9985" max="9985" width="6.7109375" style="60" customWidth="1"/>
    <col min="9986" max="9987" width="7.42578125" style="60" customWidth="1"/>
    <col min="9988" max="9988" width="9.28515625" style="60" customWidth="1"/>
    <col min="9989" max="9989" width="10.85546875" style="60" customWidth="1"/>
    <col min="9990" max="9990" width="9.7109375" style="60" customWidth="1"/>
    <col min="9991" max="9991" width="10.28515625" style="60" customWidth="1"/>
    <col min="9992" max="9994" width="8.140625" style="60" customWidth="1"/>
    <col min="9995" max="9995" width="10.5703125" style="60" customWidth="1"/>
    <col min="9996" max="9998" width="9.28515625" style="60" customWidth="1"/>
    <col min="9999" max="10004" width="8.140625" style="60" customWidth="1"/>
    <col min="10005" max="10005" width="6.85546875" style="60" customWidth="1"/>
    <col min="10006" max="10006" width="9.140625" style="60" customWidth="1"/>
    <col min="10007" max="10007" width="11.42578125" style="60" customWidth="1"/>
    <col min="10008" max="10008" width="9.5703125" style="60" customWidth="1"/>
    <col min="10009" max="10235" width="0" style="60" hidden="1"/>
    <col min="10236" max="10238" width="7.5703125" style="60" customWidth="1"/>
    <col min="10239" max="10239" width="37.7109375" style="60" customWidth="1"/>
    <col min="10240" max="10240" width="13.140625" style="60" customWidth="1"/>
    <col min="10241" max="10241" width="6.7109375" style="60" customWidth="1"/>
    <col min="10242" max="10243" width="7.42578125" style="60" customWidth="1"/>
    <col min="10244" max="10244" width="9.28515625" style="60" customWidth="1"/>
    <col min="10245" max="10245" width="10.85546875" style="60" customWidth="1"/>
    <col min="10246" max="10246" width="9.7109375" style="60" customWidth="1"/>
    <col min="10247" max="10247" width="10.28515625" style="60" customWidth="1"/>
    <col min="10248" max="10250" width="8.140625" style="60" customWidth="1"/>
    <col min="10251" max="10251" width="10.5703125" style="60" customWidth="1"/>
    <col min="10252" max="10254" width="9.28515625" style="60" customWidth="1"/>
    <col min="10255" max="10260" width="8.140625" style="60" customWidth="1"/>
    <col min="10261" max="10261" width="6.85546875" style="60" customWidth="1"/>
    <col min="10262" max="10262" width="9.140625" style="60" customWidth="1"/>
    <col min="10263" max="10263" width="11.42578125" style="60" customWidth="1"/>
    <col min="10264" max="10264" width="9.5703125" style="60" customWidth="1"/>
    <col min="10265" max="10491" width="0" style="60" hidden="1"/>
    <col min="10492" max="10494" width="7.5703125" style="60" customWidth="1"/>
    <col min="10495" max="10495" width="37.7109375" style="60" customWidth="1"/>
    <col min="10496" max="10496" width="13.140625" style="60" customWidth="1"/>
    <col min="10497" max="10497" width="6.7109375" style="60" customWidth="1"/>
    <col min="10498" max="10499" width="7.42578125" style="60" customWidth="1"/>
    <col min="10500" max="10500" width="9.28515625" style="60" customWidth="1"/>
    <col min="10501" max="10501" width="10.85546875" style="60" customWidth="1"/>
    <col min="10502" max="10502" width="9.7109375" style="60" customWidth="1"/>
    <col min="10503" max="10503" width="10.28515625" style="60" customWidth="1"/>
    <col min="10504" max="10506" width="8.140625" style="60" customWidth="1"/>
    <col min="10507" max="10507" width="10.5703125" style="60" customWidth="1"/>
    <col min="10508" max="10510" width="9.28515625" style="60" customWidth="1"/>
    <col min="10511" max="10516" width="8.140625" style="60" customWidth="1"/>
    <col min="10517" max="10517" width="6.85546875" style="60" customWidth="1"/>
    <col min="10518" max="10518" width="9.140625" style="60" customWidth="1"/>
    <col min="10519" max="10519" width="11.42578125" style="60" customWidth="1"/>
    <col min="10520" max="10520" width="9.5703125" style="60" customWidth="1"/>
    <col min="10521" max="10747" width="0" style="60" hidden="1"/>
    <col min="10748" max="10750" width="7.5703125" style="60" customWidth="1"/>
    <col min="10751" max="10751" width="37.7109375" style="60" customWidth="1"/>
    <col min="10752" max="10752" width="13.140625" style="60" customWidth="1"/>
    <col min="10753" max="10753" width="6.7109375" style="60" customWidth="1"/>
    <col min="10754" max="10755" width="7.42578125" style="60" customWidth="1"/>
    <col min="10756" max="10756" width="9.28515625" style="60" customWidth="1"/>
    <col min="10757" max="10757" width="10.85546875" style="60" customWidth="1"/>
    <col min="10758" max="10758" width="9.7109375" style="60" customWidth="1"/>
    <col min="10759" max="10759" width="10.28515625" style="60" customWidth="1"/>
    <col min="10760" max="10762" width="8.140625" style="60" customWidth="1"/>
    <col min="10763" max="10763" width="10.5703125" style="60" customWidth="1"/>
    <col min="10764" max="10766" width="9.28515625" style="60" customWidth="1"/>
    <col min="10767" max="10772" width="8.140625" style="60" customWidth="1"/>
    <col min="10773" max="10773" width="6.85546875" style="60" customWidth="1"/>
    <col min="10774" max="10774" width="9.140625" style="60" customWidth="1"/>
    <col min="10775" max="10775" width="11.42578125" style="60" customWidth="1"/>
    <col min="10776" max="10776" width="9.5703125" style="60" customWidth="1"/>
    <col min="10777" max="11003" width="0" style="60" hidden="1"/>
    <col min="11004" max="11006" width="7.5703125" style="60" customWidth="1"/>
    <col min="11007" max="11007" width="37.7109375" style="60" customWidth="1"/>
    <col min="11008" max="11008" width="13.140625" style="60" customWidth="1"/>
    <col min="11009" max="11009" width="6.7109375" style="60" customWidth="1"/>
    <col min="11010" max="11011" width="7.42578125" style="60" customWidth="1"/>
    <col min="11012" max="11012" width="9.28515625" style="60" customWidth="1"/>
    <col min="11013" max="11013" width="10.85546875" style="60" customWidth="1"/>
    <col min="11014" max="11014" width="9.7109375" style="60" customWidth="1"/>
    <col min="11015" max="11015" width="10.28515625" style="60" customWidth="1"/>
    <col min="11016" max="11018" width="8.140625" style="60" customWidth="1"/>
    <col min="11019" max="11019" width="10.5703125" style="60" customWidth="1"/>
    <col min="11020" max="11022" width="9.28515625" style="60" customWidth="1"/>
    <col min="11023" max="11028" width="8.140625" style="60" customWidth="1"/>
    <col min="11029" max="11029" width="6.85546875" style="60" customWidth="1"/>
    <col min="11030" max="11030" width="9.140625" style="60" customWidth="1"/>
    <col min="11031" max="11031" width="11.42578125" style="60" customWidth="1"/>
    <col min="11032" max="11032" width="9.5703125" style="60" customWidth="1"/>
    <col min="11033" max="11259" width="0" style="60" hidden="1"/>
    <col min="11260" max="11262" width="7.5703125" style="60" customWidth="1"/>
    <col min="11263" max="11263" width="37.7109375" style="60" customWidth="1"/>
    <col min="11264" max="11264" width="13.140625" style="60" customWidth="1"/>
    <col min="11265" max="11265" width="6.7109375" style="60" customWidth="1"/>
    <col min="11266" max="11267" width="7.42578125" style="60" customWidth="1"/>
    <col min="11268" max="11268" width="9.28515625" style="60" customWidth="1"/>
    <col min="11269" max="11269" width="10.85546875" style="60" customWidth="1"/>
    <col min="11270" max="11270" width="9.7109375" style="60" customWidth="1"/>
    <col min="11271" max="11271" width="10.28515625" style="60" customWidth="1"/>
    <col min="11272" max="11274" width="8.140625" style="60" customWidth="1"/>
    <col min="11275" max="11275" width="10.5703125" style="60" customWidth="1"/>
    <col min="11276" max="11278" width="9.28515625" style="60" customWidth="1"/>
    <col min="11279" max="11284" width="8.140625" style="60" customWidth="1"/>
    <col min="11285" max="11285" width="6.85546875" style="60" customWidth="1"/>
    <col min="11286" max="11286" width="9.140625" style="60" customWidth="1"/>
    <col min="11287" max="11287" width="11.42578125" style="60" customWidth="1"/>
    <col min="11288" max="11288" width="9.5703125" style="60" customWidth="1"/>
    <col min="11289" max="11515" width="0" style="60" hidden="1"/>
    <col min="11516" max="11518" width="7.5703125" style="60" customWidth="1"/>
    <col min="11519" max="11519" width="37.7109375" style="60" customWidth="1"/>
    <col min="11520" max="11520" width="13.140625" style="60" customWidth="1"/>
    <col min="11521" max="11521" width="6.7109375" style="60" customWidth="1"/>
    <col min="11522" max="11523" width="7.42578125" style="60" customWidth="1"/>
    <col min="11524" max="11524" width="9.28515625" style="60" customWidth="1"/>
    <col min="11525" max="11525" width="10.85546875" style="60" customWidth="1"/>
    <col min="11526" max="11526" width="9.7109375" style="60" customWidth="1"/>
    <col min="11527" max="11527" width="10.28515625" style="60" customWidth="1"/>
    <col min="11528" max="11530" width="8.140625" style="60" customWidth="1"/>
    <col min="11531" max="11531" width="10.5703125" style="60" customWidth="1"/>
    <col min="11532" max="11534" width="9.28515625" style="60" customWidth="1"/>
    <col min="11535" max="11540" width="8.140625" style="60" customWidth="1"/>
    <col min="11541" max="11541" width="6.85546875" style="60" customWidth="1"/>
    <col min="11542" max="11542" width="9.140625" style="60" customWidth="1"/>
    <col min="11543" max="11543" width="11.42578125" style="60" customWidth="1"/>
    <col min="11544" max="11544" width="9.5703125" style="60" customWidth="1"/>
    <col min="11545" max="11771" width="0" style="60" hidden="1"/>
    <col min="11772" max="11774" width="7.5703125" style="60" customWidth="1"/>
    <col min="11775" max="11775" width="37.7109375" style="60" customWidth="1"/>
    <col min="11776" max="11776" width="13.140625" style="60" customWidth="1"/>
    <col min="11777" max="11777" width="6.7109375" style="60" customWidth="1"/>
    <col min="11778" max="11779" width="7.42578125" style="60" customWidth="1"/>
    <col min="11780" max="11780" width="9.28515625" style="60" customWidth="1"/>
    <col min="11781" max="11781" width="10.85546875" style="60" customWidth="1"/>
    <col min="11782" max="11782" width="9.7109375" style="60" customWidth="1"/>
    <col min="11783" max="11783" width="10.28515625" style="60" customWidth="1"/>
    <col min="11784" max="11786" width="8.140625" style="60" customWidth="1"/>
    <col min="11787" max="11787" width="10.5703125" style="60" customWidth="1"/>
    <col min="11788" max="11790" width="9.28515625" style="60" customWidth="1"/>
    <col min="11791" max="11796" width="8.140625" style="60" customWidth="1"/>
    <col min="11797" max="11797" width="6.85546875" style="60" customWidth="1"/>
    <col min="11798" max="11798" width="9.140625" style="60" customWidth="1"/>
    <col min="11799" max="11799" width="11.42578125" style="60" customWidth="1"/>
    <col min="11800" max="11800" width="9.5703125" style="60" customWidth="1"/>
    <col min="11801" max="12027" width="0" style="60" hidden="1"/>
    <col min="12028" max="12030" width="7.5703125" style="60" customWidth="1"/>
    <col min="12031" max="12031" width="37.7109375" style="60" customWidth="1"/>
    <col min="12032" max="12032" width="13.140625" style="60" customWidth="1"/>
    <col min="12033" max="12033" width="6.7109375" style="60" customWidth="1"/>
    <col min="12034" max="12035" width="7.42578125" style="60" customWidth="1"/>
    <col min="12036" max="12036" width="9.28515625" style="60" customWidth="1"/>
    <col min="12037" max="12037" width="10.85546875" style="60" customWidth="1"/>
    <col min="12038" max="12038" width="9.7109375" style="60" customWidth="1"/>
    <col min="12039" max="12039" width="10.28515625" style="60" customWidth="1"/>
    <col min="12040" max="12042" width="8.140625" style="60" customWidth="1"/>
    <col min="12043" max="12043" width="10.5703125" style="60" customWidth="1"/>
    <col min="12044" max="12046" width="9.28515625" style="60" customWidth="1"/>
    <col min="12047" max="12052" width="8.140625" style="60" customWidth="1"/>
    <col min="12053" max="12053" width="6.85546875" style="60" customWidth="1"/>
    <col min="12054" max="12054" width="9.140625" style="60" customWidth="1"/>
    <col min="12055" max="12055" width="11.42578125" style="60" customWidth="1"/>
    <col min="12056" max="12056" width="9.5703125" style="60" customWidth="1"/>
    <col min="12057" max="12283" width="0" style="60" hidden="1"/>
    <col min="12284" max="12286" width="7.5703125" style="60" customWidth="1"/>
    <col min="12287" max="12287" width="37.7109375" style="60" customWidth="1"/>
    <col min="12288" max="12288" width="13.140625" style="60" customWidth="1"/>
    <col min="12289" max="12289" width="6.7109375" style="60" customWidth="1"/>
    <col min="12290" max="12291" width="7.42578125" style="60" customWidth="1"/>
    <col min="12292" max="12292" width="9.28515625" style="60" customWidth="1"/>
    <col min="12293" max="12293" width="10.85546875" style="60" customWidth="1"/>
    <col min="12294" max="12294" width="9.7109375" style="60" customWidth="1"/>
    <col min="12295" max="12295" width="10.28515625" style="60" customWidth="1"/>
    <col min="12296" max="12298" width="8.140625" style="60" customWidth="1"/>
    <col min="12299" max="12299" width="10.5703125" style="60" customWidth="1"/>
    <col min="12300" max="12302" width="9.28515625" style="60" customWidth="1"/>
    <col min="12303" max="12308" width="8.140625" style="60" customWidth="1"/>
    <col min="12309" max="12309" width="6.85546875" style="60" customWidth="1"/>
    <col min="12310" max="12310" width="9.140625" style="60" customWidth="1"/>
    <col min="12311" max="12311" width="11.42578125" style="60" customWidth="1"/>
    <col min="12312" max="12312" width="9.5703125" style="60" customWidth="1"/>
    <col min="12313" max="12539" width="0" style="60" hidden="1"/>
    <col min="12540" max="12542" width="7.5703125" style="60" customWidth="1"/>
    <col min="12543" max="12543" width="37.7109375" style="60" customWidth="1"/>
    <col min="12544" max="12544" width="13.140625" style="60" customWidth="1"/>
    <col min="12545" max="12545" width="6.7109375" style="60" customWidth="1"/>
    <col min="12546" max="12547" width="7.42578125" style="60" customWidth="1"/>
    <col min="12548" max="12548" width="9.28515625" style="60" customWidth="1"/>
    <col min="12549" max="12549" width="10.85546875" style="60" customWidth="1"/>
    <col min="12550" max="12550" width="9.7109375" style="60" customWidth="1"/>
    <col min="12551" max="12551" width="10.28515625" style="60" customWidth="1"/>
    <col min="12552" max="12554" width="8.140625" style="60" customWidth="1"/>
    <col min="12555" max="12555" width="10.5703125" style="60" customWidth="1"/>
    <col min="12556" max="12558" width="9.28515625" style="60" customWidth="1"/>
    <col min="12559" max="12564" width="8.140625" style="60" customWidth="1"/>
    <col min="12565" max="12565" width="6.85546875" style="60" customWidth="1"/>
    <col min="12566" max="12566" width="9.140625" style="60" customWidth="1"/>
    <col min="12567" max="12567" width="11.42578125" style="60" customWidth="1"/>
    <col min="12568" max="12568" width="9.5703125" style="60" customWidth="1"/>
    <col min="12569" max="12795" width="0" style="60" hidden="1"/>
    <col min="12796" max="12798" width="7.5703125" style="60" customWidth="1"/>
    <col min="12799" max="12799" width="37.7109375" style="60" customWidth="1"/>
    <col min="12800" max="12800" width="13.140625" style="60" customWidth="1"/>
    <col min="12801" max="12801" width="6.7109375" style="60" customWidth="1"/>
    <col min="12802" max="12803" width="7.42578125" style="60" customWidth="1"/>
    <col min="12804" max="12804" width="9.28515625" style="60" customWidth="1"/>
    <col min="12805" max="12805" width="10.85546875" style="60" customWidth="1"/>
    <col min="12806" max="12806" width="9.7109375" style="60" customWidth="1"/>
    <col min="12807" max="12807" width="10.28515625" style="60" customWidth="1"/>
    <col min="12808" max="12810" width="8.140625" style="60" customWidth="1"/>
    <col min="12811" max="12811" width="10.5703125" style="60" customWidth="1"/>
    <col min="12812" max="12814" width="9.28515625" style="60" customWidth="1"/>
    <col min="12815" max="12820" width="8.140625" style="60" customWidth="1"/>
    <col min="12821" max="12821" width="6.85546875" style="60" customWidth="1"/>
    <col min="12822" max="12822" width="9.140625" style="60" customWidth="1"/>
    <col min="12823" max="12823" width="11.42578125" style="60" customWidth="1"/>
    <col min="12824" max="12824" width="9.5703125" style="60" customWidth="1"/>
    <col min="12825" max="13051" width="0" style="60" hidden="1"/>
    <col min="13052" max="13054" width="7.5703125" style="60" customWidth="1"/>
    <col min="13055" max="13055" width="37.7109375" style="60" customWidth="1"/>
    <col min="13056" max="13056" width="13.140625" style="60" customWidth="1"/>
    <col min="13057" max="13057" width="6.7109375" style="60" customWidth="1"/>
    <col min="13058" max="13059" width="7.42578125" style="60" customWidth="1"/>
    <col min="13060" max="13060" width="9.28515625" style="60" customWidth="1"/>
    <col min="13061" max="13061" width="10.85546875" style="60" customWidth="1"/>
    <col min="13062" max="13062" width="9.7109375" style="60" customWidth="1"/>
    <col min="13063" max="13063" width="10.28515625" style="60" customWidth="1"/>
    <col min="13064" max="13066" width="8.140625" style="60" customWidth="1"/>
    <col min="13067" max="13067" width="10.5703125" style="60" customWidth="1"/>
    <col min="13068" max="13070" width="9.28515625" style="60" customWidth="1"/>
    <col min="13071" max="13076" width="8.140625" style="60" customWidth="1"/>
    <col min="13077" max="13077" width="6.85546875" style="60" customWidth="1"/>
    <col min="13078" max="13078" width="9.140625" style="60" customWidth="1"/>
    <col min="13079" max="13079" width="11.42578125" style="60" customWidth="1"/>
    <col min="13080" max="13080" width="9.5703125" style="60" customWidth="1"/>
    <col min="13081" max="13307" width="0" style="60" hidden="1"/>
    <col min="13308" max="13310" width="7.5703125" style="60" customWidth="1"/>
    <col min="13311" max="13311" width="37.7109375" style="60" customWidth="1"/>
    <col min="13312" max="13312" width="13.140625" style="60" customWidth="1"/>
    <col min="13313" max="13313" width="6.7109375" style="60" customWidth="1"/>
    <col min="13314" max="13315" width="7.42578125" style="60" customWidth="1"/>
    <col min="13316" max="13316" width="9.28515625" style="60" customWidth="1"/>
    <col min="13317" max="13317" width="10.85546875" style="60" customWidth="1"/>
    <col min="13318" max="13318" width="9.7109375" style="60" customWidth="1"/>
    <col min="13319" max="13319" width="10.28515625" style="60" customWidth="1"/>
    <col min="13320" max="13322" width="8.140625" style="60" customWidth="1"/>
    <col min="13323" max="13323" width="10.5703125" style="60" customWidth="1"/>
    <col min="13324" max="13326" width="9.28515625" style="60" customWidth="1"/>
    <col min="13327" max="13332" width="8.140625" style="60" customWidth="1"/>
    <col min="13333" max="13333" width="6.85546875" style="60" customWidth="1"/>
    <col min="13334" max="13334" width="9.140625" style="60" customWidth="1"/>
    <col min="13335" max="13335" width="11.42578125" style="60" customWidth="1"/>
    <col min="13336" max="13336" width="9.5703125" style="60" customWidth="1"/>
    <col min="13337" max="13563" width="0" style="60" hidden="1"/>
    <col min="13564" max="13566" width="7.5703125" style="60" customWidth="1"/>
    <col min="13567" max="13567" width="37.7109375" style="60" customWidth="1"/>
    <col min="13568" max="13568" width="13.140625" style="60" customWidth="1"/>
    <col min="13569" max="13569" width="6.7109375" style="60" customWidth="1"/>
    <col min="13570" max="13571" width="7.42578125" style="60" customWidth="1"/>
    <col min="13572" max="13572" width="9.28515625" style="60" customWidth="1"/>
    <col min="13573" max="13573" width="10.85546875" style="60" customWidth="1"/>
    <col min="13574" max="13574" width="9.7109375" style="60" customWidth="1"/>
    <col min="13575" max="13575" width="10.28515625" style="60" customWidth="1"/>
    <col min="13576" max="13578" width="8.140625" style="60" customWidth="1"/>
    <col min="13579" max="13579" width="10.5703125" style="60" customWidth="1"/>
    <col min="13580" max="13582" width="9.28515625" style="60" customWidth="1"/>
    <col min="13583" max="13588" width="8.140625" style="60" customWidth="1"/>
    <col min="13589" max="13589" width="6.85546875" style="60" customWidth="1"/>
    <col min="13590" max="13590" width="9.140625" style="60" customWidth="1"/>
    <col min="13591" max="13591" width="11.42578125" style="60" customWidth="1"/>
    <col min="13592" max="13592" width="9.5703125" style="60" customWidth="1"/>
    <col min="13593" max="13819" width="0" style="60" hidden="1"/>
    <col min="13820" max="13822" width="7.5703125" style="60" customWidth="1"/>
    <col min="13823" max="13823" width="37.7109375" style="60" customWidth="1"/>
    <col min="13824" max="13824" width="13.140625" style="60" customWidth="1"/>
    <col min="13825" max="13825" width="6.7109375" style="60" customWidth="1"/>
    <col min="13826" max="13827" width="7.42578125" style="60" customWidth="1"/>
    <col min="13828" max="13828" width="9.28515625" style="60" customWidth="1"/>
    <col min="13829" max="13829" width="10.85546875" style="60" customWidth="1"/>
    <col min="13830" max="13830" width="9.7109375" style="60" customWidth="1"/>
    <col min="13831" max="13831" width="10.28515625" style="60" customWidth="1"/>
    <col min="13832" max="13834" width="8.140625" style="60" customWidth="1"/>
    <col min="13835" max="13835" width="10.5703125" style="60" customWidth="1"/>
    <col min="13836" max="13838" width="9.28515625" style="60" customWidth="1"/>
    <col min="13839" max="13844" width="8.140625" style="60" customWidth="1"/>
    <col min="13845" max="13845" width="6.85546875" style="60" customWidth="1"/>
    <col min="13846" max="13846" width="9.140625" style="60" customWidth="1"/>
    <col min="13847" max="13847" width="11.42578125" style="60" customWidth="1"/>
    <col min="13848" max="13848" width="9.5703125" style="60" customWidth="1"/>
    <col min="13849" max="14075" width="0" style="60" hidden="1"/>
    <col min="14076" max="14078" width="7.5703125" style="60" customWidth="1"/>
    <col min="14079" max="14079" width="37.7109375" style="60" customWidth="1"/>
    <col min="14080" max="14080" width="13.140625" style="60" customWidth="1"/>
    <col min="14081" max="14081" width="6.7109375" style="60" customWidth="1"/>
    <col min="14082" max="14083" width="7.42578125" style="60" customWidth="1"/>
    <col min="14084" max="14084" width="9.28515625" style="60" customWidth="1"/>
    <col min="14085" max="14085" width="10.85546875" style="60" customWidth="1"/>
    <col min="14086" max="14086" width="9.7109375" style="60" customWidth="1"/>
    <col min="14087" max="14087" width="10.28515625" style="60" customWidth="1"/>
    <col min="14088" max="14090" width="8.140625" style="60" customWidth="1"/>
    <col min="14091" max="14091" width="10.5703125" style="60" customWidth="1"/>
    <col min="14092" max="14094" width="9.28515625" style="60" customWidth="1"/>
    <col min="14095" max="14100" width="8.140625" style="60" customWidth="1"/>
    <col min="14101" max="14101" width="6.85546875" style="60" customWidth="1"/>
    <col min="14102" max="14102" width="9.140625" style="60" customWidth="1"/>
    <col min="14103" max="14103" width="11.42578125" style="60" customWidth="1"/>
    <col min="14104" max="14104" width="9.5703125" style="60" customWidth="1"/>
    <col min="14105" max="14331" width="0" style="60" hidden="1"/>
    <col min="14332" max="14334" width="7.5703125" style="60" customWidth="1"/>
    <col min="14335" max="14335" width="37.7109375" style="60" customWidth="1"/>
    <col min="14336" max="14336" width="13.140625" style="60" customWidth="1"/>
    <col min="14337" max="14337" width="6.7109375" style="60" customWidth="1"/>
    <col min="14338" max="14339" width="7.42578125" style="60" customWidth="1"/>
    <col min="14340" max="14340" width="9.28515625" style="60" customWidth="1"/>
    <col min="14341" max="14341" width="10.85546875" style="60" customWidth="1"/>
    <col min="14342" max="14342" width="9.7109375" style="60" customWidth="1"/>
    <col min="14343" max="14343" width="10.28515625" style="60" customWidth="1"/>
    <col min="14344" max="14346" width="8.140625" style="60" customWidth="1"/>
    <col min="14347" max="14347" width="10.5703125" style="60" customWidth="1"/>
    <col min="14348" max="14350" width="9.28515625" style="60" customWidth="1"/>
    <col min="14351" max="14356" width="8.140625" style="60" customWidth="1"/>
    <col min="14357" max="14357" width="6.85546875" style="60" customWidth="1"/>
    <col min="14358" max="14358" width="9.140625" style="60" customWidth="1"/>
    <col min="14359" max="14359" width="11.42578125" style="60" customWidth="1"/>
    <col min="14360" max="14360" width="9.5703125" style="60" customWidth="1"/>
    <col min="14361" max="14587" width="0" style="60" hidden="1"/>
    <col min="14588" max="14590" width="7.5703125" style="60" customWidth="1"/>
    <col min="14591" max="14591" width="37.7109375" style="60" customWidth="1"/>
    <col min="14592" max="14592" width="13.140625" style="60" customWidth="1"/>
    <col min="14593" max="14593" width="6.7109375" style="60" customWidth="1"/>
    <col min="14594" max="14595" width="7.42578125" style="60" customWidth="1"/>
    <col min="14596" max="14596" width="9.28515625" style="60" customWidth="1"/>
    <col min="14597" max="14597" width="10.85546875" style="60" customWidth="1"/>
    <col min="14598" max="14598" width="9.7109375" style="60" customWidth="1"/>
    <col min="14599" max="14599" width="10.28515625" style="60" customWidth="1"/>
    <col min="14600" max="14602" width="8.140625" style="60" customWidth="1"/>
    <col min="14603" max="14603" width="10.5703125" style="60" customWidth="1"/>
    <col min="14604" max="14606" width="9.28515625" style="60" customWidth="1"/>
    <col min="14607" max="14612" width="8.140625" style="60" customWidth="1"/>
    <col min="14613" max="14613" width="6.85546875" style="60" customWidth="1"/>
    <col min="14614" max="14614" width="9.140625" style="60" customWidth="1"/>
    <col min="14615" max="14615" width="11.42578125" style="60" customWidth="1"/>
    <col min="14616" max="14616" width="9.5703125" style="60" customWidth="1"/>
    <col min="14617" max="14843" width="0" style="60" hidden="1"/>
    <col min="14844" max="14846" width="7.5703125" style="60" customWidth="1"/>
    <col min="14847" max="14847" width="37.7109375" style="60" customWidth="1"/>
    <col min="14848" max="14848" width="13.140625" style="60" customWidth="1"/>
    <col min="14849" max="14849" width="6.7109375" style="60" customWidth="1"/>
    <col min="14850" max="14851" width="7.42578125" style="60" customWidth="1"/>
    <col min="14852" max="14852" width="9.28515625" style="60" customWidth="1"/>
    <col min="14853" max="14853" width="10.85546875" style="60" customWidth="1"/>
    <col min="14854" max="14854" width="9.7109375" style="60" customWidth="1"/>
    <col min="14855" max="14855" width="10.28515625" style="60" customWidth="1"/>
    <col min="14856" max="14858" width="8.140625" style="60" customWidth="1"/>
    <col min="14859" max="14859" width="10.5703125" style="60" customWidth="1"/>
    <col min="14860" max="14862" width="9.28515625" style="60" customWidth="1"/>
    <col min="14863" max="14868" width="8.140625" style="60" customWidth="1"/>
    <col min="14869" max="14869" width="6.85546875" style="60" customWidth="1"/>
    <col min="14870" max="14870" width="9.140625" style="60" customWidth="1"/>
    <col min="14871" max="14871" width="11.42578125" style="60" customWidth="1"/>
    <col min="14872" max="14872" width="9.5703125" style="60" customWidth="1"/>
    <col min="14873" max="15099" width="0" style="60" hidden="1"/>
    <col min="15100" max="15102" width="7.5703125" style="60" customWidth="1"/>
    <col min="15103" max="15103" width="37.7109375" style="60" customWidth="1"/>
    <col min="15104" max="15104" width="13.140625" style="60" customWidth="1"/>
    <col min="15105" max="15105" width="6.7109375" style="60" customWidth="1"/>
    <col min="15106" max="15107" width="7.42578125" style="60" customWidth="1"/>
    <col min="15108" max="15108" width="9.28515625" style="60" customWidth="1"/>
    <col min="15109" max="15109" width="10.85546875" style="60" customWidth="1"/>
    <col min="15110" max="15110" width="9.7109375" style="60" customWidth="1"/>
    <col min="15111" max="15111" width="10.28515625" style="60" customWidth="1"/>
    <col min="15112" max="15114" width="8.140625" style="60" customWidth="1"/>
    <col min="15115" max="15115" width="10.5703125" style="60" customWidth="1"/>
    <col min="15116" max="15118" width="9.28515625" style="60" customWidth="1"/>
    <col min="15119" max="15124" width="8.140625" style="60" customWidth="1"/>
    <col min="15125" max="15125" width="6.85546875" style="60" customWidth="1"/>
    <col min="15126" max="15126" width="9.140625" style="60" customWidth="1"/>
    <col min="15127" max="15127" width="11.42578125" style="60" customWidth="1"/>
    <col min="15128" max="15128" width="9.5703125" style="60" customWidth="1"/>
    <col min="15129" max="15355" width="0" style="60" hidden="1"/>
    <col min="15356" max="15358" width="7.5703125" style="60" customWidth="1"/>
    <col min="15359" max="15359" width="37.7109375" style="60" customWidth="1"/>
    <col min="15360" max="15360" width="13.140625" style="60" customWidth="1"/>
    <col min="15361" max="15361" width="6.7109375" style="60" customWidth="1"/>
    <col min="15362" max="15363" width="7.42578125" style="60" customWidth="1"/>
    <col min="15364" max="15364" width="9.28515625" style="60" customWidth="1"/>
    <col min="15365" max="15365" width="10.85546875" style="60" customWidth="1"/>
    <col min="15366" max="15366" width="9.7109375" style="60" customWidth="1"/>
    <col min="15367" max="15367" width="10.28515625" style="60" customWidth="1"/>
    <col min="15368" max="15370" width="8.140625" style="60" customWidth="1"/>
    <col min="15371" max="15371" width="10.5703125" style="60" customWidth="1"/>
    <col min="15372" max="15374" width="9.28515625" style="60" customWidth="1"/>
    <col min="15375" max="15380" width="8.140625" style="60" customWidth="1"/>
    <col min="15381" max="15381" width="6.85546875" style="60" customWidth="1"/>
    <col min="15382" max="15382" width="9.140625" style="60" customWidth="1"/>
    <col min="15383" max="15383" width="11.42578125" style="60" customWidth="1"/>
    <col min="15384" max="15384" width="9.5703125" style="60" customWidth="1"/>
    <col min="15385" max="15611" width="0" style="60" hidden="1"/>
    <col min="15612" max="15614" width="7.5703125" style="60" customWidth="1"/>
    <col min="15615" max="15615" width="37.7109375" style="60" customWidth="1"/>
    <col min="15616" max="15616" width="13.140625" style="60" customWidth="1"/>
    <col min="15617" max="15617" width="6.7109375" style="60" customWidth="1"/>
    <col min="15618" max="15619" width="7.42578125" style="60" customWidth="1"/>
    <col min="15620" max="15620" width="9.28515625" style="60" customWidth="1"/>
    <col min="15621" max="15621" width="10.85546875" style="60" customWidth="1"/>
    <col min="15622" max="15622" width="9.7109375" style="60" customWidth="1"/>
    <col min="15623" max="15623" width="10.28515625" style="60" customWidth="1"/>
    <col min="15624" max="15626" width="8.140625" style="60" customWidth="1"/>
    <col min="15627" max="15627" width="10.5703125" style="60" customWidth="1"/>
    <col min="15628" max="15630" width="9.28515625" style="60" customWidth="1"/>
    <col min="15631" max="15636" width="8.140625" style="60" customWidth="1"/>
    <col min="15637" max="15637" width="6.85546875" style="60" customWidth="1"/>
    <col min="15638" max="15638" width="9.140625" style="60" customWidth="1"/>
    <col min="15639" max="15639" width="11.42578125" style="60" customWidth="1"/>
    <col min="15640" max="15640" width="9.5703125" style="60" customWidth="1"/>
    <col min="15641" max="15867" width="0" style="60" hidden="1"/>
    <col min="15868" max="15870" width="7.5703125" style="60" customWidth="1"/>
    <col min="15871" max="15871" width="37.7109375" style="60" customWidth="1"/>
    <col min="15872" max="15872" width="13.140625" style="60" customWidth="1"/>
    <col min="15873" max="15873" width="6.7109375" style="60" customWidth="1"/>
    <col min="15874" max="15875" width="7.42578125" style="60" customWidth="1"/>
    <col min="15876" max="15876" width="9.28515625" style="60" customWidth="1"/>
    <col min="15877" max="15877" width="10.85546875" style="60" customWidth="1"/>
    <col min="15878" max="15878" width="9.7109375" style="60" customWidth="1"/>
    <col min="15879" max="15879" width="10.28515625" style="60" customWidth="1"/>
    <col min="15880" max="15882" width="8.140625" style="60" customWidth="1"/>
    <col min="15883" max="15883" width="10.5703125" style="60" customWidth="1"/>
    <col min="15884" max="15886" width="9.28515625" style="60" customWidth="1"/>
    <col min="15887" max="15892" width="8.140625" style="60" customWidth="1"/>
    <col min="15893" max="15893" width="6.85546875" style="60" customWidth="1"/>
    <col min="15894" max="15894" width="9.140625" style="60" customWidth="1"/>
    <col min="15895" max="15895" width="11.42578125" style="60" customWidth="1"/>
    <col min="15896" max="15896" width="9.5703125" style="60" customWidth="1"/>
    <col min="15897" max="16123" width="0" style="60" hidden="1"/>
    <col min="16124" max="16126" width="7.5703125" style="60" customWidth="1"/>
    <col min="16127" max="16127" width="37.7109375" style="60" customWidth="1"/>
    <col min="16128" max="16128" width="13.140625" style="60" customWidth="1"/>
    <col min="16129" max="16129" width="6.7109375" style="60" customWidth="1"/>
    <col min="16130" max="16131" width="7.42578125" style="60" customWidth="1"/>
    <col min="16132" max="16132" width="9.28515625" style="60" customWidth="1"/>
    <col min="16133" max="16133" width="10.85546875" style="60" customWidth="1"/>
    <col min="16134" max="16134" width="9.7109375" style="60" customWidth="1"/>
    <col min="16135" max="16135" width="10.28515625" style="60" customWidth="1"/>
    <col min="16136" max="16138" width="8.140625" style="60" customWidth="1"/>
    <col min="16139" max="16139" width="10.5703125" style="60" customWidth="1"/>
    <col min="16140" max="16142" width="9.28515625" style="60" customWidth="1"/>
    <col min="16143" max="16148" width="8.140625" style="60" customWidth="1"/>
    <col min="16149" max="16149" width="6.85546875" style="60" customWidth="1"/>
    <col min="16150" max="16150" width="9.140625" style="60" customWidth="1"/>
    <col min="16151" max="16151" width="11.42578125" style="60" customWidth="1"/>
    <col min="16152" max="16152" width="9.5703125" style="60" customWidth="1"/>
    <col min="16153" max="16384" width="0" style="60" hidden="1"/>
  </cols>
  <sheetData>
    <row r="1" spans="1:261" ht="16.5" customHeight="1">
      <c r="A1" s="113"/>
      <c r="B1" s="113"/>
      <c r="C1" s="113"/>
      <c r="D1" s="113"/>
      <c r="E1" s="114"/>
      <c r="F1" s="114"/>
      <c r="G1" s="105"/>
      <c r="H1" s="59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59"/>
      <c r="V1" s="115"/>
      <c r="W1" s="115"/>
    </row>
    <row r="2" spans="1:261" ht="26.25" customHeight="1" thickBot="1">
      <c r="A2" s="113"/>
      <c r="B2" s="113"/>
      <c r="C2" s="113"/>
      <c r="D2" s="113"/>
      <c r="E2" s="114"/>
      <c r="F2" s="114"/>
      <c r="G2" s="106"/>
      <c r="H2" s="61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61"/>
      <c r="V2" s="115"/>
      <c r="W2" s="115"/>
    </row>
    <row r="3" spans="1:261" ht="32.25" customHeight="1">
      <c r="A3" s="114"/>
      <c r="B3" s="114"/>
      <c r="D3" s="144">
        <v>100154</v>
      </c>
      <c r="E3" s="145">
        <v>100193</v>
      </c>
      <c r="F3" s="146">
        <v>100883</v>
      </c>
      <c r="G3" s="147">
        <v>110242</v>
      </c>
      <c r="H3" s="148">
        <v>100332</v>
      </c>
      <c r="I3" s="448" t="s">
        <v>236</v>
      </c>
      <c r="J3" s="448"/>
      <c r="K3" s="448"/>
      <c r="L3" s="448"/>
      <c r="M3" s="448"/>
      <c r="N3" s="448"/>
      <c r="O3" s="448"/>
      <c r="P3" s="448"/>
      <c r="Q3" s="448"/>
      <c r="R3" s="448"/>
      <c r="S3" s="448"/>
      <c r="T3" s="448"/>
      <c r="U3" s="61"/>
      <c r="V3" s="115"/>
      <c r="W3" s="115"/>
    </row>
    <row r="4" spans="1:261" ht="26.25" customHeight="1" thickBot="1">
      <c r="A4" s="449" t="str">
        <f>'PAL Summary'!A2</f>
        <v>&lt;RA/DA Name&gt;</v>
      </c>
      <c r="B4" s="449"/>
      <c r="D4" s="149">
        <f>'Beef - 100154'!D4</f>
        <v>0</v>
      </c>
      <c r="E4" s="150">
        <f>'Pork Picnics - 100193'!D5</f>
        <v>0</v>
      </c>
      <c r="F4" s="150">
        <f>'Turkey Thighs - 100883'!E5</f>
        <v>0</v>
      </c>
      <c r="G4" s="150">
        <f>'Cheese - 110242'!D5</f>
        <v>0</v>
      </c>
      <c r="H4" s="151" t="e">
        <f>#REF!</f>
        <v>#REF!</v>
      </c>
      <c r="I4" s="129" t="s">
        <v>237</v>
      </c>
      <c r="J4" s="129" t="s">
        <v>238</v>
      </c>
      <c r="K4" s="129" t="s">
        <v>239</v>
      </c>
      <c r="L4" s="129" t="s">
        <v>240</v>
      </c>
      <c r="M4" s="129" t="s">
        <v>241</v>
      </c>
      <c r="N4" s="129" t="s">
        <v>242</v>
      </c>
      <c r="O4" s="129" t="s">
        <v>243</v>
      </c>
      <c r="P4" s="129" t="s">
        <v>244</v>
      </c>
      <c r="Q4" s="129" t="s">
        <v>245</v>
      </c>
      <c r="R4" s="129" t="s">
        <v>246</v>
      </c>
      <c r="S4" s="129" t="s">
        <v>247</v>
      </c>
      <c r="T4" s="129" t="s">
        <v>248</v>
      </c>
      <c r="U4" s="67"/>
      <c r="V4" s="115"/>
      <c r="W4" s="115"/>
    </row>
    <row r="5" spans="1:261" ht="18.75" thickBot="1">
      <c r="A5" s="443" t="s">
        <v>249</v>
      </c>
      <c r="B5" s="443"/>
      <c r="C5" s="437" t="s">
        <v>250</v>
      </c>
      <c r="D5" s="438"/>
      <c r="E5" s="438"/>
      <c r="F5" s="438"/>
      <c r="G5" s="438"/>
      <c r="H5" s="439"/>
      <c r="I5" s="130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2"/>
      <c r="U5" s="67"/>
      <c r="V5" s="115"/>
      <c r="W5" s="115"/>
    </row>
    <row r="6" spans="1:261" ht="18">
      <c r="A6" s="443" t="str">
        <f>'PAL Summary'!A4</f>
        <v>&lt;Warehouse/Delivery address 2&gt;</v>
      </c>
      <c r="B6" s="443"/>
      <c r="C6" s="445" t="s">
        <v>251</v>
      </c>
      <c r="D6" s="446"/>
      <c r="E6" s="446"/>
      <c r="F6" s="446"/>
      <c r="G6" s="446"/>
      <c r="H6" s="447"/>
      <c r="I6" s="133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5"/>
      <c r="U6" s="67"/>
      <c r="V6" s="426" t="s">
        <v>252</v>
      </c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</row>
    <row r="7" spans="1:261" ht="18">
      <c r="A7" s="443" t="str">
        <f>'PAL Summary'!A5</f>
        <v>&lt;City, ST, ZIP&gt;</v>
      </c>
      <c r="B7" s="443"/>
      <c r="C7" s="431"/>
      <c r="D7" s="432"/>
      <c r="E7" s="432"/>
      <c r="F7" s="432"/>
      <c r="G7" s="432"/>
      <c r="H7" s="433"/>
      <c r="I7" s="133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67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</row>
    <row r="8" spans="1:261" ht="18">
      <c r="A8" s="449" t="s">
        <v>253</v>
      </c>
      <c r="B8" s="449"/>
      <c r="C8" s="431" t="s">
        <v>254</v>
      </c>
      <c r="D8" s="432"/>
      <c r="E8" s="432"/>
      <c r="F8" s="432"/>
      <c r="G8" s="432"/>
      <c r="H8" s="433"/>
      <c r="I8" s="133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5"/>
      <c r="U8" s="67"/>
      <c r="V8" s="142" t="str">
        <f>IF(I10="?","",TEXT(I9,"mm/dd"))</f>
        <v/>
      </c>
      <c r="W8" s="142" t="str">
        <f t="shared" ref="W8:AG8" si="0">IF(J10="?","",TEXT(J9,"mm/dd"))</f>
        <v/>
      </c>
      <c r="X8" s="142" t="str">
        <f t="shared" si="0"/>
        <v/>
      </c>
      <c r="Y8" s="142" t="str">
        <f t="shared" si="0"/>
        <v/>
      </c>
      <c r="Z8" s="142" t="str">
        <f t="shared" si="0"/>
        <v/>
      </c>
      <c r="AA8" s="142" t="str">
        <f t="shared" si="0"/>
        <v/>
      </c>
      <c r="AB8" s="142" t="str">
        <f t="shared" si="0"/>
        <v/>
      </c>
      <c r="AC8" s="142" t="str">
        <f t="shared" si="0"/>
        <v/>
      </c>
      <c r="AD8" s="142" t="str">
        <f t="shared" si="0"/>
        <v/>
      </c>
      <c r="AE8" s="142" t="str">
        <f t="shared" si="0"/>
        <v/>
      </c>
      <c r="AF8" s="142" t="str">
        <f t="shared" si="0"/>
        <v/>
      </c>
      <c r="AG8" s="142" t="str">
        <f t="shared" si="0"/>
        <v/>
      </c>
    </row>
    <row r="9" spans="1:261" ht="18.75" thickBot="1">
      <c r="A9" s="443" t="str">
        <f>'PAL Summary'!A6</f>
        <v>&lt;Point of Contact Name&gt;</v>
      </c>
      <c r="B9" s="443"/>
      <c r="C9" s="434"/>
      <c r="D9" s="435"/>
      <c r="E9" s="435"/>
      <c r="F9" s="435"/>
      <c r="G9" s="435"/>
      <c r="H9" s="4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7"/>
      <c r="U9" s="67"/>
      <c r="V9" s="425" t="s">
        <v>237</v>
      </c>
      <c r="W9" s="425" t="s">
        <v>238</v>
      </c>
      <c r="X9" s="425" t="s">
        <v>239</v>
      </c>
      <c r="Y9" s="425" t="s">
        <v>240</v>
      </c>
      <c r="Z9" s="425" t="s">
        <v>241</v>
      </c>
      <c r="AA9" s="425" t="s">
        <v>242</v>
      </c>
      <c r="AB9" s="425" t="s">
        <v>243</v>
      </c>
      <c r="AC9" s="425" t="s">
        <v>244</v>
      </c>
      <c r="AD9" s="425" t="s">
        <v>245</v>
      </c>
      <c r="AE9" s="425" t="s">
        <v>246</v>
      </c>
      <c r="AF9" s="425" t="s">
        <v>247</v>
      </c>
      <c r="AG9" s="425" t="s">
        <v>248</v>
      </c>
    </row>
    <row r="10" spans="1:261" s="64" customFormat="1" ht="21.75" customHeight="1" thickBot="1">
      <c r="A10" s="444" t="str">
        <f>'PAL Summary'!C6</f>
        <v>&lt;POC Phone #&gt;</v>
      </c>
      <c r="B10" s="444"/>
      <c r="C10" s="440" t="s">
        <v>255</v>
      </c>
      <c r="D10" s="441"/>
      <c r="E10" s="441"/>
      <c r="F10" s="441"/>
      <c r="G10" s="441"/>
      <c r="H10" s="442"/>
      <c r="I10" s="153" t="s">
        <v>256</v>
      </c>
      <c r="J10" s="153" t="s">
        <v>256</v>
      </c>
      <c r="K10" s="153" t="s">
        <v>256</v>
      </c>
      <c r="L10" s="153" t="s">
        <v>256</v>
      </c>
      <c r="M10" s="153" t="s">
        <v>256</v>
      </c>
      <c r="N10" s="153" t="s">
        <v>256</v>
      </c>
      <c r="O10" s="153" t="s">
        <v>256</v>
      </c>
      <c r="P10" s="153" t="s">
        <v>256</v>
      </c>
      <c r="Q10" s="153" t="s">
        <v>256</v>
      </c>
      <c r="R10" s="153" t="s">
        <v>256</v>
      </c>
      <c r="S10" s="153" t="s">
        <v>256</v>
      </c>
      <c r="T10" s="154" t="s">
        <v>256</v>
      </c>
      <c r="U10" s="67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5"/>
    </row>
    <row r="11" spans="1:261" s="65" customFormat="1" ht="60.75" thickBot="1">
      <c r="A11" s="109" t="s">
        <v>257</v>
      </c>
      <c r="B11" s="102" t="s">
        <v>258</v>
      </c>
      <c r="C11" s="108" t="s">
        <v>259</v>
      </c>
      <c r="D11" s="227" t="s">
        <v>260</v>
      </c>
      <c r="E11" s="108" t="s">
        <v>261</v>
      </c>
      <c r="F11" s="108" t="s">
        <v>262</v>
      </c>
      <c r="G11" s="108" t="s">
        <v>263</v>
      </c>
      <c r="H11" s="152" t="s">
        <v>264</v>
      </c>
      <c r="I11" s="428" t="s">
        <v>265</v>
      </c>
      <c r="J11" s="429"/>
      <c r="K11" s="429"/>
      <c r="L11" s="429"/>
      <c r="M11" s="429"/>
      <c r="N11" s="429"/>
      <c r="O11" s="429"/>
      <c r="P11" s="429"/>
      <c r="Q11" s="429"/>
      <c r="R11" s="429"/>
      <c r="S11" s="429"/>
      <c r="T11" s="430"/>
      <c r="U11" s="68" t="s">
        <v>266</v>
      </c>
      <c r="V11" s="143" t="str">
        <f t="shared" ref="V11:X11" si="1">CONCATENATE("Week of ",
V8)</f>
        <v xml:space="preserve">Week of </v>
      </c>
      <c r="W11" s="143" t="str">
        <f t="shared" si="1"/>
        <v xml:space="preserve">Week of </v>
      </c>
      <c r="X11" s="143" t="str">
        <f t="shared" si="1"/>
        <v xml:space="preserve">Week of </v>
      </c>
      <c r="Y11" s="143" t="str">
        <f>CONCATENATE("Week of ",
Y8)</f>
        <v xml:space="preserve">Week of </v>
      </c>
      <c r="Z11" s="143" t="str">
        <f t="shared" ref="Z11:AG11" si="2">CONCATENATE("Week of ",
Z8)</f>
        <v xml:space="preserve">Week of </v>
      </c>
      <c r="AA11" s="143" t="str">
        <f t="shared" si="2"/>
        <v xml:space="preserve">Week of </v>
      </c>
      <c r="AB11" s="143" t="str">
        <f t="shared" si="2"/>
        <v xml:space="preserve">Week of </v>
      </c>
      <c r="AC11" s="143" t="str">
        <f t="shared" si="2"/>
        <v xml:space="preserve">Week of </v>
      </c>
      <c r="AD11" s="143" t="str">
        <f t="shared" si="2"/>
        <v xml:space="preserve">Week of </v>
      </c>
      <c r="AE11" s="143" t="str">
        <f t="shared" si="2"/>
        <v xml:space="preserve">Week of </v>
      </c>
      <c r="AF11" s="143" t="str">
        <f t="shared" si="2"/>
        <v xml:space="preserve">Week of </v>
      </c>
      <c r="AG11" s="143" t="str">
        <f t="shared" si="2"/>
        <v xml:space="preserve">Week of 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  <c r="IR11" s="63"/>
      <c r="IS11" s="63"/>
      <c r="IT11" s="63"/>
      <c r="IU11" s="63"/>
      <c r="IV11" s="63"/>
      <c r="IW11" s="63"/>
      <c r="IX11" s="63"/>
      <c r="IY11" s="63"/>
      <c r="IZ11" s="63"/>
      <c r="JA11" s="63"/>
    </row>
    <row r="12" spans="1:261" s="122" customFormat="1" ht="16.5" customHeight="1">
      <c r="A12" s="123" t="s">
        <v>119</v>
      </c>
      <c r="B12" s="124" t="s">
        <v>267</v>
      </c>
      <c r="C12" s="125">
        <v>100154</v>
      </c>
      <c r="D12" s="126">
        <v>23.44</v>
      </c>
      <c r="E12" s="311">
        <v>8</v>
      </c>
      <c r="F12" s="311">
        <v>32</v>
      </c>
      <c r="G12" s="311">
        <v>171</v>
      </c>
      <c r="H12" s="138">
        <f>_xlfn.XLOOKUP(A12,'Beef - 100154'!A:A,'Beef - 100154'!L:L)</f>
        <v>0</v>
      </c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312"/>
      <c r="T12" s="312"/>
      <c r="U12" s="313">
        <f t="shared" ref="U12:U69" si="3">SUM(I12:T12)</f>
        <v>0</v>
      </c>
      <c r="V12" s="314" t="str">
        <f t="shared" ref="V12:AG27" si="4">IF($U12=0,"",I12)</f>
        <v/>
      </c>
      <c r="W12" s="314" t="str">
        <f t="shared" si="4"/>
        <v/>
      </c>
      <c r="X12" s="314" t="str">
        <f t="shared" si="4"/>
        <v/>
      </c>
      <c r="Y12" s="314" t="str">
        <f t="shared" si="4"/>
        <v/>
      </c>
      <c r="Z12" s="314" t="str">
        <f t="shared" si="4"/>
        <v/>
      </c>
      <c r="AA12" s="314" t="str">
        <f t="shared" si="4"/>
        <v/>
      </c>
      <c r="AB12" s="314" t="str">
        <f t="shared" si="4"/>
        <v/>
      </c>
      <c r="AC12" s="314" t="str">
        <f t="shared" si="4"/>
        <v/>
      </c>
      <c r="AD12" s="314" t="str">
        <f t="shared" si="4"/>
        <v/>
      </c>
      <c r="AE12" s="314" t="str">
        <f t="shared" si="4"/>
        <v/>
      </c>
      <c r="AF12" s="314" t="str">
        <f t="shared" si="4"/>
        <v/>
      </c>
      <c r="AG12" s="315" t="str">
        <f t="shared" si="4"/>
        <v/>
      </c>
      <c r="AH12" s="316"/>
      <c r="AI12" s="316"/>
      <c r="AJ12" s="316"/>
      <c r="AK12" s="317"/>
      <c r="AL12" s="317"/>
      <c r="AM12" s="317"/>
      <c r="AN12" s="317"/>
      <c r="AO12" s="317"/>
      <c r="AP12" s="317"/>
      <c r="AQ12" s="317"/>
      <c r="AR12" s="317"/>
      <c r="AS12" s="317"/>
      <c r="AT12" s="317"/>
      <c r="AU12" s="317"/>
      <c r="AV12" s="317"/>
      <c r="AW12" s="317"/>
      <c r="AX12" s="317"/>
      <c r="AY12" s="317"/>
      <c r="AZ12" s="317"/>
      <c r="BA12" s="317"/>
      <c r="BB12" s="317"/>
      <c r="BC12" s="317"/>
      <c r="BD12" s="317"/>
      <c r="BE12" s="317"/>
      <c r="BF12" s="317"/>
      <c r="BG12" s="317"/>
      <c r="BH12" s="317"/>
      <c r="BI12" s="317"/>
      <c r="BJ12" s="317"/>
      <c r="BK12" s="317"/>
      <c r="BL12" s="317"/>
      <c r="BM12" s="317"/>
      <c r="BN12" s="317"/>
      <c r="BO12" s="317"/>
      <c r="BP12" s="317"/>
      <c r="BQ12" s="317"/>
      <c r="BR12" s="317"/>
      <c r="BS12" s="317"/>
      <c r="BT12" s="317"/>
      <c r="BU12" s="317"/>
      <c r="BV12" s="317"/>
      <c r="BW12" s="317"/>
      <c r="BX12" s="317"/>
      <c r="BY12" s="317"/>
      <c r="BZ12" s="317"/>
      <c r="CA12" s="317"/>
      <c r="CB12" s="317"/>
      <c r="CC12" s="317"/>
      <c r="CD12" s="317"/>
      <c r="CE12" s="317"/>
      <c r="CF12" s="317"/>
      <c r="CG12" s="317"/>
      <c r="CH12" s="317"/>
      <c r="CI12" s="317"/>
      <c r="CJ12" s="317"/>
      <c r="CK12" s="317"/>
      <c r="CL12" s="317"/>
      <c r="CM12" s="317"/>
      <c r="CN12" s="317"/>
      <c r="CO12" s="317"/>
      <c r="CP12" s="317"/>
      <c r="CQ12" s="317"/>
      <c r="CR12" s="317"/>
      <c r="CS12" s="317"/>
      <c r="CT12" s="317"/>
      <c r="CU12" s="317"/>
      <c r="CV12" s="317"/>
      <c r="CW12" s="317"/>
      <c r="CX12" s="317"/>
      <c r="CY12" s="317"/>
      <c r="CZ12" s="317"/>
      <c r="DA12" s="317"/>
      <c r="DB12" s="317"/>
      <c r="DC12" s="317"/>
      <c r="DD12" s="317"/>
      <c r="DE12" s="317"/>
      <c r="DF12" s="317"/>
      <c r="DG12" s="317"/>
      <c r="DH12" s="317"/>
      <c r="DI12" s="317"/>
      <c r="DJ12" s="317"/>
      <c r="DK12" s="317"/>
      <c r="DL12" s="317"/>
      <c r="DM12" s="317"/>
      <c r="DN12" s="317"/>
      <c r="DO12" s="317"/>
      <c r="DP12" s="317"/>
      <c r="DQ12" s="317"/>
      <c r="DR12" s="317"/>
      <c r="DS12" s="317"/>
      <c r="DT12" s="317"/>
      <c r="DU12" s="317"/>
      <c r="DV12" s="317"/>
      <c r="DW12" s="317"/>
      <c r="DX12" s="317"/>
      <c r="DY12" s="317"/>
      <c r="DZ12" s="317"/>
      <c r="EA12" s="317"/>
      <c r="EB12" s="317"/>
      <c r="EC12" s="317"/>
      <c r="ED12" s="317"/>
      <c r="EE12" s="317"/>
      <c r="EF12" s="317"/>
      <c r="EG12" s="317"/>
      <c r="EH12" s="317"/>
      <c r="EI12" s="317"/>
      <c r="EJ12" s="317"/>
      <c r="EK12" s="317"/>
      <c r="EL12" s="317"/>
      <c r="EM12" s="317"/>
      <c r="EN12" s="317"/>
      <c r="EO12" s="317"/>
      <c r="EP12" s="317"/>
      <c r="EQ12" s="317"/>
      <c r="ER12" s="317"/>
      <c r="ES12" s="317"/>
      <c r="ET12" s="317"/>
      <c r="EU12" s="317"/>
      <c r="EV12" s="317"/>
      <c r="EW12" s="317"/>
      <c r="EX12" s="317"/>
      <c r="EY12" s="317"/>
      <c r="EZ12" s="317"/>
      <c r="FA12" s="317"/>
      <c r="FB12" s="317"/>
      <c r="FC12" s="317"/>
      <c r="FD12" s="317"/>
      <c r="FE12" s="317"/>
      <c r="FF12" s="317"/>
      <c r="FG12" s="317"/>
      <c r="FH12" s="317"/>
      <c r="FI12" s="317"/>
      <c r="FJ12" s="317"/>
      <c r="FK12" s="317"/>
      <c r="FL12" s="317"/>
      <c r="FM12" s="317"/>
      <c r="FN12" s="317"/>
      <c r="FO12" s="317"/>
      <c r="FP12" s="317"/>
      <c r="FQ12" s="317"/>
      <c r="FR12" s="317"/>
      <c r="FS12" s="317"/>
      <c r="FT12" s="317"/>
      <c r="FU12" s="317"/>
      <c r="FV12" s="317"/>
      <c r="FW12" s="317"/>
      <c r="FX12" s="317"/>
      <c r="FY12" s="317"/>
      <c r="FZ12" s="317"/>
      <c r="GA12" s="317"/>
      <c r="GB12" s="317"/>
      <c r="GC12" s="317"/>
      <c r="GD12" s="317"/>
      <c r="GE12" s="317"/>
      <c r="GF12" s="317"/>
      <c r="GG12" s="317"/>
      <c r="GH12" s="317"/>
      <c r="GI12" s="317"/>
      <c r="GJ12" s="317"/>
      <c r="GK12" s="317"/>
      <c r="GL12" s="317"/>
      <c r="GM12" s="317"/>
      <c r="GN12" s="317"/>
      <c r="GO12" s="317"/>
      <c r="GP12" s="317"/>
      <c r="GQ12" s="317"/>
      <c r="GR12" s="317"/>
      <c r="GS12" s="317"/>
      <c r="GT12" s="317"/>
      <c r="GU12" s="317"/>
      <c r="GV12" s="317"/>
      <c r="GW12" s="317"/>
      <c r="GX12" s="317"/>
      <c r="GY12" s="317"/>
      <c r="GZ12" s="317"/>
      <c r="HA12" s="317"/>
      <c r="HB12" s="317"/>
      <c r="HC12" s="317"/>
      <c r="HD12" s="317"/>
      <c r="HE12" s="317"/>
      <c r="HF12" s="317"/>
      <c r="HG12" s="317"/>
      <c r="HH12" s="317"/>
      <c r="HI12" s="317"/>
      <c r="HJ12" s="317"/>
      <c r="HK12" s="317"/>
      <c r="HL12" s="317"/>
      <c r="HM12" s="317"/>
      <c r="HN12" s="317"/>
      <c r="HO12" s="317"/>
      <c r="HP12" s="317"/>
      <c r="HQ12" s="317"/>
      <c r="HR12" s="317"/>
      <c r="HS12" s="317"/>
      <c r="HT12" s="317"/>
      <c r="HU12" s="317"/>
      <c r="HV12" s="317"/>
      <c r="HW12" s="317"/>
      <c r="HX12" s="317"/>
      <c r="HY12" s="317"/>
      <c r="HZ12" s="317"/>
      <c r="IA12" s="317"/>
      <c r="IB12" s="317"/>
      <c r="IC12" s="317"/>
      <c r="ID12" s="317"/>
      <c r="IE12" s="317"/>
      <c r="IF12" s="317"/>
      <c r="IG12" s="317"/>
      <c r="IH12" s="317"/>
      <c r="II12" s="317"/>
      <c r="IJ12" s="317"/>
      <c r="IK12" s="317"/>
      <c r="IL12" s="317"/>
      <c r="IM12" s="317"/>
      <c r="IN12" s="317"/>
      <c r="IO12" s="317"/>
      <c r="IP12" s="317"/>
      <c r="IQ12" s="317"/>
      <c r="IR12" s="317"/>
      <c r="IS12" s="317"/>
      <c r="IT12" s="317"/>
      <c r="IU12" s="317"/>
      <c r="IV12" s="317"/>
      <c r="IW12" s="317"/>
      <c r="IX12" s="317"/>
      <c r="IY12" s="317"/>
      <c r="IZ12" s="317"/>
    </row>
    <row r="13" spans="1:261" s="122" customFormat="1" ht="15.75">
      <c r="A13" s="123" t="s">
        <v>121</v>
      </c>
      <c r="B13" s="124" t="s">
        <v>268</v>
      </c>
      <c r="C13" s="125">
        <v>100154</v>
      </c>
      <c r="D13" s="126">
        <v>22.71</v>
      </c>
      <c r="E13" s="311">
        <v>8</v>
      </c>
      <c r="F13" s="311">
        <v>32</v>
      </c>
      <c r="G13" s="311">
        <v>184</v>
      </c>
      <c r="H13" s="138">
        <f>_xlfn.XLOOKUP(A13,'Beef - 100154'!A:A,'Beef - 100154'!L:L)</f>
        <v>0</v>
      </c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19">
        <f t="shared" si="3"/>
        <v>0</v>
      </c>
      <c r="V13" s="118" t="str">
        <f t="shared" si="4"/>
        <v/>
      </c>
      <c r="W13" s="118" t="str">
        <f t="shared" si="4"/>
        <v/>
      </c>
      <c r="X13" s="118" t="str">
        <f t="shared" si="4"/>
        <v/>
      </c>
      <c r="Y13" s="118" t="str">
        <f t="shared" si="4"/>
        <v/>
      </c>
      <c r="Z13" s="118" t="str">
        <f t="shared" si="4"/>
        <v/>
      </c>
      <c r="AA13" s="118" t="str">
        <f t="shared" si="4"/>
        <v/>
      </c>
      <c r="AB13" s="118" t="str">
        <f t="shared" si="4"/>
        <v/>
      </c>
      <c r="AC13" s="118" t="str">
        <f t="shared" si="4"/>
        <v/>
      </c>
      <c r="AD13" s="118" t="str">
        <f t="shared" si="4"/>
        <v/>
      </c>
      <c r="AE13" s="118" t="str">
        <f t="shared" si="4"/>
        <v/>
      </c>
      <c r="AF13" s="118" t="str">
        <f t="shared" si="4"/>
        <v/>
      </c>
      <c r="AG13" s="128" t="str">
        <f t="shared" si="4"/>
        <v/>
      </c>
      <c r="AH13" s="120"/>
      <c r="AI13" s="120"/>
      <c r="AJ13" s="120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  <c r="HK13" s="121"/>
      <c r="HL13" s="121"/>
      <c r="HM13" s="121"/>
      <c r="HN13" s="121"/>
      <c r="HO13" s="121"/>
      <c r="HP13" s="121"/>
      <c r="HQ13" s="121"/>
      <c r="HR13" s="121"/>
      <c r="HS13" s="121"/>
      <c r="HT13" s="121"/>
      <c r="HU13" s="121"/>
      <c r="HV13" s="121"/>
      <c r="HW13" s="121"/>
      <c r="HX13" s="121"/>
      <c r="HY13" s="121"/>
      <c r="HZ13" s="121"/>
      <c r="IA13" s="121"/>
      <c r="IB13" s="121"/>
      <c r="IC13" s="121"/>
      <c r="ID13" s="121"/>
      <c r="IE13" s="121"/>
      <c r="IF13" s="121"/>
      <c r="IG13" s="121"/>
      <c r="IH13" s="121"/>
      <c r="II13" s="121"/>
      <c r="IJ13" s="121"/>
      <c r="IK13" s="121"/>
      <c r="IL13" s="121"/>
      <c r="IM13" s="121"/>
      <c r="IN13" s="121"/>
      <c r="IO13" s="121"/>
      <c r="IP13" s="121"/>
      <c r="IQ13" s="121"/>
      <c r="IR13" s="121"/>
      <c r="IS13" s="121"/>
      <c r="IT13" s="121"/>
      <c r="IU13" s="121"/>
      <c r="IV13" s="121"/>
      <c r="IW13" s="121"/>
      <c r="IX13" s="121"/>
      <c r="IY13" s="121"/>
      <c r="IZ13" s="121"/>
    </row>
    <row r="14" spans="1:261" s="122" customFormat="1" ht="15.75">
      <c r="A14" s="123" t="s">
        <v>117</v>
      </c>
      <c r="B14" s="124" t="s">
        <v>269</v>
      </c>
      <c r="C14" s="125">
        <v>100154</v>
      </c>
      <c r="D14" s="126">
        <v>34.67</v>
      </c>
      <c r="E14" s="311">
        <v>8</v>
      </c>
      <c r="F14" s="311">
        <v>32</v>
      </c>
      <c r="G14" s="311">
        <v>192</v>
      </c>
      <c r="H14" s="138">
        <f>_xlfn.XLOOKUP(A14,'Beef - 100154'!A:A,'Beef - 100154'!L:L)</f>
        <v>0</v>
      </c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19">
        <f t="shared" si="3"/>
        <v>0</v>
      </c>
      <c r="V14" s="118" t="str">
        <f t="shared" si="4"/>
        <v/>
      </c>
      <c r="W14" s="118" t="str">
        <f t="shared" si="4"/>
        <v/>
      </c>
      <c r="X14" s="118" t="str">
        <f t="shared" si="4"/>
        <v/>
      </c>
      <c r="Y14" s="118" t="str">
        <f t="shared" si="4"/>
        <v/>
      </c>
      <c r="Z14" s="118" t="str">
        <f t="shared" si="4"/>
        <v/>
      </c>
      <c r="AA14" s="118" t="str">
        <f t="shared" si="4"/>
        <v/>
      </c>
      <c r="AB14" s="118" t="str">
        <f t="shared" si="4"/>
        <v/>
      </c>
      <c r="AC14" s="118" t="str">
        <f t="shared" si="4"/>
        <v/>
      </c>
      <c r="AD14" s="118" t="str">
        <f t="shared" si="4"/>
        <v/>
      </c>
      <c r="AE14" s="118" t="str">
        <f t="shared" si="4"/>
        <v/>
      </c>
      <c r="AF14" s="118" t="str">
        <f t="shared" si="4"/>
        <v/>
      </c>
      <c r="AG14" s="128" t="str">
        <f t="shared" si="4"/>
        <v/>
      </c>
      <c r="AH14" s="120"/>
      <c r="AI14" s="120"/>
      <c r="AJ14" s="120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  <c r="IX14" s="121"/>
      <c r="IY14" s="121"/>
      <c r="IZ14" s="121"/>
    </row>
    <row r="15" spans="1:261" s="122" customFormat="1" ht="15.75">
      <c r="A15" s="123" t="s">
        <v>75</v>
      </c>
      <c r="B15" s="124" t="s">
        <v>76</v>
      </c>
      <c r="C15" s="125">
        <v>100154</v>
      </c>
      <c r="D15" s="126">
        <v>31.22</v>
      </c>
      <c r="E15" s="311">
        <v>10</v>
      </c>
      <c r="F15" s="311">
        <v>70</v>
      </c>
      <c r="G15" s="311">
        <v>177</v>
      </c>
      <c r="H15" s="138">
        <f>_xlfn.XLOOKUP(A15,'Beef - 100154'!A:A,'Beef - 100154'!L:L)</f>
        <v>0</v>
      </c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19">
        <f t="shared" si="3"/>
        <v>0</v>
      </c>
      <c r="V15" s="118" t="str">
        <f t="shared" si="4"/>
        <v/>
      </c>
      <c r="W15" s="118" t="str">
        <f t="shared" si="4"/>
        <v/>
      </c>
      <c r="X15" s="118" t="str">
        <f t="shared" si="4"/>
        <v/>
      </c>
      <c r="Y15" s="118" t="str">
        <f t="shared" si="4"/>
        <v/>
      </c>
      <c r="Z15" s="118" t="str">
        <f t="shared" si="4"/>
        <v/>
      </c>
      <c r="AA15" s="118" t="str">
        <f t="shared" si="4"/>
        <v/>
      </c>
      <c r="AB15" s="118" t="str">
        <f t="shared" si="4"/>
        <v/>
      </c>
      <c r="AC15" s="118" t="str">
        <f t="shared" si="4"/>
        <v/>
      </c>
      <c r="AD15" s="118" t="str">
        <f t="shared" si="4"/>
        <v/>
      </c>
      <c r="AE15" s="118" t="str">
        <f t="shared" si="4"/>
        <v/>
      </c>
      <c r="AF15" s="118" t="str">
        <f t="shared" si="4"/>
        <v/>
      </c>
      <c r="AG15" s="128" t="str">
        <f t="shared" si="4"/>
        <v/>
      </c>
      <c r="AH15" s="120"/>
      <c r="AI15" s="120"/>
      <c r="AJ15" s="120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1"/>
      <c r="CY15" s="121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1"/>
      <c r="DN15" s="121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1"/>
      <c r="EC15" s="121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1"/>
      <c r="ER15" s="121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1"/>
      <c r="FG15" s="121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1"/>
      <c r="FV15" s="121"/>
      <c r="FW15" s="121"/>
      <c r="FX15" s="121"/>
      <c r="FY15" s="121"/>
      <c r="FZ15" s="121"/>
      <c r="GA15" s="121"/>
      <c r="GB15" s="121"/>
      <c r="GC15" s="121"/>
      <c r="GD15" s="121"/>
      <c r="GE15" s="121"/>
      <c r="GF15" s="121"/>
      <c r="GG15" s="121"/>
      <c r="GH15" s="121"/>
      <c r="GI15" s="121"/>
      <c r="GJ15" s="121"/>
      <c r="GK15" s="121"/>
      <c r="GL15" s="121"/>
      <c r="GM15" s="121"/>
      <c r="GN15" s="121"/>
      <c r="GO15" s="121"/>
      <c r="GP15" s="121"/>
      <c r="GQ15" s="121"/>
      <c r="GR15" s="121"/>
      <c r="GS15" s="121"/>
      <c r="GT15" s="121"/>
      <c r="GU15" s="121"/>
      <c r="GV15" s="121"/>
      <c r="GW15" s="121"/>
      <c r="GX15" s="121"/>
      <c r="GY15" s="121"/>
      <c r="GZ15" s="121"/>
      <c r="HA15" s="121"/>
      <c r="HB15" s="121"/>
      <c r="HC15" s="121"/>
      <c r="HD15" s="121"/>
      <c r="HE15" s="121"/>
      <c r="HF15" s="121"/>
      <c r="HG15" s="121"/>
      <c r="HH15" s="121"/>
      <c r="HI15" s="121"/>
      <c r="HJ15" s="121"/>
      <c r="HK15" s="121"/>
      <c r="HL15" s="121"/>
      <c r="HM15" s="121"/>
      <c r="HN15" s="121"/>
      <c r="HO15" s="121"/>
      <c r="HP15" s="121"/>
      <c r="HQ15" s="121"/>
      <c r="HR15" s="121"/>
      <c r="HS15" s="121"/>
      <c r="HT15" s="121"/>
      <c r="HU15" s="121"/>
      <c r="HV15" s="121"/>
      <c r="HW15" s="121"/>
      <c r="HX15" s="121"/>
      <c r="HY15" s="121"/>
      <c r="HZ15" s="121"/>
      <c r="IA15" s="121"/>
      <c r="IB15" s="121"/>
      <c r="IC15" s="121"/>
      <c r="ID15" s="121"/>
      <c r="IE15" s="121"/>
      <c r="IF15" s="121"/>
      <c r="IG15" s="121"/>
      <c r="IH15" s="121"/>
      <c r="II15" s="121"/>
      <c r="IJ15" s="121"/>
      <c r="IK15" s="121"/>
      <c r="IL15" s="121"/>
      <c r="IM15" s="121"/>
      <c r="IN15" s="121"/>
      <c r="IO15" s="121"/>
      <c r="IP15" s="121"/>
      <c r="IQ15" s="121"/>
      <c r="IR15" s="121"/>
      <c r="IS15" s="121"/>
      <c r="IT15" s="121"/>
      <c r="IU15" s="121"/>
      <c r="IV15" s="121"/>
      <c r="IW15" s="121"/>
      <c r="IX15" s="121"/>
      <c r="IY15" s="121"/>
      <c r="IZ15" s="121"/>
    </row>
    <row r="16" spans="1:261" s="122" customFormat="1" ht="15.75">
      <c r="A16" s="123" t="s">
        <v>77</v>
      </c>
      <c r="B16" s="124" t="s">
        <v>78</v>
      </c>
      <c r="C16" s="125">
        <v>100154</v>
      </c>
      <c r="D16" s="126">
        <v>16.89</v>
      </c>
      <c r="E16" s="311">
        <v>10</v>
      </c>
      <c r="F16" s="311">
        <v>70</v>
      </c>
      <c r="G16" s="311">
        <v>151</v>
      </c>
      <c r="H16" s="138">
        <f>_xlfn.XLOOKUP(A16,'Beef - 100154'!A:A,'Beef - 100154'!L:L)</f>
        <v>0</v>
      </c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19">
        <f t="shared" si="3"/>
        <v>0</v>
      </c>
      <c r="V16" s="118" t="str">
        <f t="shared" si="4"/>
        <v/>
      </c>
      <c r="W16" s="118" t="str">
        <f t="shared" si="4"/>
        <v/>
      </c>
      <c r="X16" s="118" t="str">
        <f t="shared" si="4"/>
        <v/>
      </c>
      <c r="Y16" s="118" t="str">
        <f t="shared" si="4"/>
        <v/>
      </c>
      <c r="Z16" s="118" t="str">
        <f t="shared" si="4"/>
        <v/>
      </c>
      <c r="AA16" s="118" t="str">
        <f t="shared" si="4"/>
        <v/>
      </c>
      <c r="AB16" s="118" t="str">
        <f t="shared" si="4"/>
        <v/>
      </c>
      <c r="AC16" s="118" t="str">
        <f t="shared" si="4"/>
        <v/>
      </c>
      <c r="AD16" s="118" t="str">
        <f t="shared" si="4"/>
        <v/>
      </c>
      <c r="AE16" s="118" t="str">
        <f t="shared" si="4"/>
        <v/>
      </c>
      <c r="AF16" s="118" t="str">
        <f t="shared" si="4"/>
        <v/>
      </c>
      <c r="AG16" s="128" t="str">
        <f t="shared" si="4"/>
        <v/>
      </c>
      <c r="AH16" s="120"/>
      <c r="AI16" s="120"/>
      <c r="AJ16" s="120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  <c r="IX16" s="121"/>
      <c r="IY16" s="121"/>
      <c r="IZ16" s="121"/>
    </row>
    <row r="17" spans="1:260" s="122" customFormat="1" ht="15.75">
      <c r="A17" s="123" t="s">
        <v>270</v>
      </c>
      <c r="B17" s="124" t="s">
        <v>271</v>
      </c>
      <c r="C17" s="125">
        <v>100154</v>
      </c>
      <c r="D17" s="126">
        <v>20.51</v>
      </c>
      <c r="E17" s="311">
        <v>10</v>
      </c>
      <c r="F17" s="311">
        <v>70</v>
      </c>
      <c r="G17" s="311">
        <v>174</v>
      </c>
      <c r="H17" s="138" t="e">
        <f>_xlfn.XLOOKUP(A17,'Beef - 100154'!A:A,'Beef - 100154'!L:L)</f>
        <v>#N/A</v>
      </c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19">
        <f t="shared" si="3"/>
        <v>0</v>
      </c>
      <c r="V17" s="118" t="str">
        <f t="shared" si="4"/>
        <v/>
      </c>
      <c r="W17" s="118" t="str">
        <f t="shared" si="4"/>
        <v/>
      </c>
      <c r="X17" s="118" t="str">
        <f t="shared" si="4"/>
        <v/>
      </c>
      <c r="Y17" s="118" t="str">
        <f t="shared" si="4"/>
        <v/>
      </c>
      <c r="Z17" s="118" t="str">
        <f t="shared" si="4"/>
        <v/>
      </c>
      <c r="AA17" s="118" t="str">
        <f t="shared" si="4"/>
        <v/>
      </c>
      <c r="AB17" s="118" t="str">
        <f t="shared" si="4"/>
        <v/>
      </c>
      <c r="AC17" s="118" t="str">
        <f t="shared" si="4"/>
        <v/>
      </c>
      <c r="AD17" s="118" t="str">
        <f t="shared" si="4"/>
        <v/>
      </c>
      <c r="AE17" s="118" t="str">
        <f t="shared" si="4"/>
        <v/>
      </c>
      <c r="AF17" s="118" t="str">
        <f t="shared" si="4"/>
        <v/>
      </c>
      <c r="AG17" s="128" t="str">
        <f t="shared" si="4"/>
        <v/>
      </c>
      <c r="AH17" s="120"/>
      <c r="AI17" s="120"/>
      <c r="AJ17" s="120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1"/>
      <c r="CY17" s="121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1"/>
      <c r="DN17" s="121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1"/>
      <c r="EC17" s="121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1"/>
      <c r="ER17" s="121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1"/>
      <c r="FG17" s="121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1"/>
      <c r="FV17" s="121"/>
      <c r="FW17" s="121"/>
      <c r="FX17" s="121"/>
      <c r="FY17" s="121"/>
      <c r="FZ17" s="121"/>
      <c r="GA17" s="121"/>
      <c r="GB17" s="121"/>
      <c r="GC17" s="121"/>
      <c r="GD17" s="121"/>
      <c r="GE17" s="121"/>
      <c r="GF17" s="121"/>
      <c r="GG17" s="121"/>
      <c r="GH17" s="121"/>
      <c r="GI17" s="121"/>
      <c r="GJ17" s="121"/>
      <c r="GK17" s="121"/>
      <c r="GL17" s="121"/>
      <c r="GM17" s="121"/>
      <c r="GN17" s="121"/>
      <c r="GO17" s="121"/>
      <c r="GP17" s="121"/>
      <c r="GQ17" s="121"/>
      <c r="GR17" s="121"/>
      <c r="GS17" s="121"/>
      <c r="GT17" s="121"/>
      <c r="GU17" s="121"/>
      <c r="GV17" s="121"/>
      <c r="GW17" s="121"/>
      <c r="GX17" s="121"/>
      <c r="GY17" s="121"/>
      <c r="GZ17" s="121"/>
      <c r="HA17" s="121"/>
      <c r="HB17" s="121"/>
      <c r="HC17" s="121"/>
      <c r="HD17" s="121"/>
      <c r="HE17" s="121"/>
      <c r="HF17" s="121"/>
      <c r="HG17" s="121"/>
      <c r="HH17" s="121"/>
      <c r="HI17" s="121"/>
      <c r="HJ17" s="121"/>
      <c r="HK17" s="121"/>
      <c r="HL17" s="121"/>
      <c r="HM17" s="121"/>
      <c r="HN17" s="121"/>
      <c r="HO17" s="121"/>
      <c r="HP17" s="121"/>
      <c r="HQ17" s="121"/>
      <c r="HR17" s="121"/>
      <c r="HS17" s="121"/>
      <c r="HT17" s="121"/>
      <c r="HU17" s="121"/>
      <c r="HV17" s="121"/>
      <c r="HW17" s="121"/>
      <c r="HX17" s="121"/>
      <c r="HY17" s="121"/>
      <c r="HZ17" s="121"/>
      <c r="IA17" s="121"/>
      <c r="IB17" s="121"/>
      <c r="IC17" s="121"/>
      <c r="ID17" s="121"/>
      <c r="IE17" s="121"/>
      <c r="IF17" s="121"/>
      <c r="IG17" s="121"/>
      <c r="IH17" s="121"/>
      <c r="II17" s="121"/>
      <c r="IJ17" s="121"/>
      <c r="IK17" s="121"/>
      <c r="IL17" s="121"/>
      <c r="IM17" s="121"/>
      <c r="IN17" s="121"/>
      <c r="IO17" s="121"/>
      <c r="IP17" s="121"/>
      <c r="IQ17" s="121"/>
      <c r="IR17" s="121"/>
      <c r="IS17" s="121"/>
      <c r="IT17" s="121"/>
      <c r="IU17" s="121"/>
      <c r="IV17" s="121"/>
      <c r="IW17" s="121"/>
      <c r="IX17" s="121"/>
      <c r="IY17" s="121"/>
      <c r="IZ17" s="121"/>
    </row>
    <row r="18" spans="1:260" s="122" customFormat="1" ht="15.75">
      <c r="A18" s="123" t="s">
        <v>272</v>
      </c>
      <c r="B18" s="124" t="s">
        <v>273</v>
      </c>
      <c r="C18" s="125">
        <v>100154</v>
      </c>
      <c r="D18" s="126">
        <v>13.34</v>
      </c>
      <c r="E18" s="311">
        <v>10</v>
      </c>
      <c r="F18" s="311">
        <v>70</v>
      </c>
      <c r="G18" s="311">
        <v>158</v>
      </c>
      <c r="H18" s="138" t="e">
        <f>_xlfn.XLOOKUP(A18,'Beef - 100154'!A:A,'Beef - 100154'!L:L)</f>
        <v>#N/A</v>
      </c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19">
        <f t="shared" si="3"/>
        <v>0</v>
      </c>
      <c r="V18" s="118" t="str">
        <f t="shared" si="4"/>
        <v/>
      </c>
      <c r="W18" s="118" t="str">
        <f t="shared" si="4"/>
        <v/>
      </c>
      <c r="X18" s="118" t="str">
        <f t="shared" si="4"/>
        <v/>
      </c>
      <c r="Y18" s="118" t="str">
        <f t="shared" si="4"/>
        <v/>
      </c>
      <c r="Z18" s="118" t="str">
        <f t="shared" si="4"/>
        <v/>
      </c>
      <c r="AA18" s="118" t="str">
        <f t="shared" si="4"/>
        <v/>
      </c>
      <c r="AB18" s="118" t="str">
        <f t="shared" si="4"/>
        <v/>
      </c>
      <c r="AC18" s="118" t="str">
        <f t="shared" si="4"/>
        <v/>
      </c>
      <c r="AD18" s="118" t="str">
        <f t="shared" si="4"/>
        <v/>
      </c>
      <c r="AE18" s="118" t="str">
        <f t="shared" si="4"/>
        <v/>
      </c>
      <c r="AF18" s="118" t="str">
        <f t="shared" si="4"/>
        <v/>
      </c>
      <c r="AG18" s="128" t="str">
        <f t="shared" si="4"/>
        <v/>
      </c>
      <c r="AH18" s="120"/>
      <c r="AI18" s="120"/>
      <c r="AJ18" s="120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1"/>
      <c r="CY18" s="121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1"/>
      <c r="DN18" s="121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1"/>
      <c r="EC18" s="121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1"/>
      <c r="ER18" s="121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1"/>
      <c r="FG18" s="121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1"/>
      <c r="FV18" s="121"/>
      <c r="FW18" s="121"/>
      <c r="FX18" s="121"/>
      <c r="FY18" s="121"/>
      <c r="FZ18" s="121"/>
      <c r="GA18" s="121"/>
      <c r="GB18" s="121"/>
      <c r="GC18" s="121"/>
      <c r="GD18" s="121"/>
      <c r="GE18" s="121"/>
      <c r="GF18" s="121"/>
      <c r="GG18" s="121"/>
      <c r="GH18" s="121"/>
      <c r="GI18" s="121"/>
      <c r="GJ18" s="121"/>
      <c r="GK18" s="121"/>
      <c r="GL18" s="121"/>
      <c r="GM18" s="121"/>
      <c r="GN18" s="121"/>
      <c r="GO18" s="121"/>
      <c r="GP18" s="121"/>
      <c r="GQ18" s="121"/>
      <c r="GR18" s="121"/>
      <c r="GS18" s="121"/>
      <c r="GT18" s="121"/>
      <c r="GU18" s="121"/>
      <c r="GV18" s="121"/>
      <c r="GW18" s="121"/>
      <c r="GX18" s="121"/>
      <c r="GY18" s="121"/>
      <c r="GZ18" s="121"/>
      <c r="HA18" s="121"/>
      <c r="HB18" s="121"/>
      <c r="HC18" s="121"/>
      <c r="HD18" s="121"/>
      <c r="HE18" s="121"/>
      <c r="HF18" s="121"/>
      <c r="HG18" s="121"/>
      <c r="HH18" s="121"/>
      <c r="HI18" s="121"/>
      <c r="HJ18" s="121"/>
      <c r="HK18" s="121"/>
      <c r="HL18" s="121"/>
      <c r="HM18" s="121"/>
      <c r="HN18" s="121"/>
      <c r="HO18" s="121"/>
      <c r="HP18" s="121"/>
      <c r="HQ18" s="121"/>
      <c r="HR18" s="121"/>
      <c r="HS18" s="121"/>
      <c r="HT18" s="121"/>
      <c r="HU18" s="121"/>
      <c r="HV18" s="121"/>
      <c r="HW18" s="121"/>
      <c r="HX18" s="121"/>
      <c r="HY18" s="121"/>
      <c r="HZ18" s="121"/>
      <c r="IA18" s="121"/>
      <c r="IB18" s="121"/>
      <c r="IC18" s="121"/>
      <c r="ID18" s="121"/>
      <c r="IE18" s="121"/>
      <c r="IF18" s="121"/>
      <c r="IG18" s="121"/>
      <c r="IH18" s="121"/>
      <c r="II18" s="121"/>
      <c r="IJ18" s="121"/>
      <c r="IK18" s="121"/>
      <c r="IL18" s="121"/>
      <c r="IM18" s="121"/>
      <c r="IN18" s="121"/>
      <c r="IO18" s="121"/>
      <c r="IP18" s="121"/>
      <c r="IQ18" s="121"/>
      <c r="IR18" s="121"/>
      <c r="IS18" s="121"/>
      <c r="IT18" s="121"/>
      <c r="IU18" s="121"/>
      <c r="IV18" s="121"/>
      <c r="IW18" s="121"/>
      <c r="IX18" s="121"/>
      <c r="IY18" s="121"/>
      <c r="IZ18" s="121"/>
    </row>
    <row r="19" spans="1:260" s="122" customFormat="1" ht="15.75">
      <c r="A19" s="123" t="s">
        <v>274</v>
      </c>
      <c r="B19" s="124" t="s">
        <v>76</v>
      </c>
      <c r="C19" s="125">
        <v>100154</v>
      </c>
      <c r="D19" s="126">
        <v>27.41</v>
      </c>
      <c r="E19" s="311">
        <v>10</v>
      </c>
      <c r="F19" s="311">
        <v>70</v>
      </c>
      <c r="G19" s="311">
        <v>151</v>
      </c>
      <c r="H19" s="138" t="e">
        <f>_xlfn.XLOOKUP(A19,'Beef - 100154'!A:A,'Beef - 100154'!L:L)</f>
        <v>#N/A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19">
        <f t="shared" si="3"/>
        <v>0</v>
      </c>
      <c r="V19" s="118" t="str">
        <f t="shared" si="4"/>
        <v/>
      </c>
      <c r="W19" s="118" t="str">
        <f t="shared" si="4"/>
        <v/>
      </c>
      <c r="X19" s="118" t="str">
        <f t="shared" si="4"/>
        <v/>
      </c>
      <c r="Y19" s="118" t="str">
        <f t="shared" si="4"/>
        <v/>
      </c>
      <c r="Z19" s="118" t="str">
        <f t="shared" si="4"/>
        <v/>
      </c>
      <c r="AA19" s="118" t="str">
        <f t="shared" si="4"/>
        <v/>
      </c>
      <c r="AB19" s="118" t="str">
        <f t="shared" si="4"/>
        <v/>
      </c>
      <c r="AC19" s="118" t="str">
        <f t="shared" si="4"/>
        <v/>
      </c>
      <c r="AD19" s="118" t="str">
        <f t="shared" si="4"/>
        <v/>
      </c>
      <c r="AE19" s="118" t="str">
        <f t="shared" si="4"/>
        <v/>
      </c>
      <c r="AF19" s="118" t="str">
        <f t="shared" si="4"/>
        <v/>
      </c>
      <c r="AG19" s="128" t="str">
        <f t="shared" si="4"/>
        <v/>
      </c>
      <c r="AH19" s="120"/>
      <c r="AI19" s="120"/>
      <c r="AJ19" s="120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1"/>
      <c r="DN19" s="121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1"/>
      <c r="EC19" s="121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1"/>
      <c r="ER19" s="121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1"/>
      <c r="FG19" s="121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1"/>
      <c r="FV19" s="121"/>
      <c r="FW19" s="121"/>
      <c r="FX19" s="121"/>
      <c r="FY19" s="121"/>
      <c r="FZ19" s="121"/>
      <c r="GA19" s="121"/>
      <c r="GB19" s="121"/>
      <c r="GC19" s="121"/>
      <c r="GD19" s="121"/>
      <c r="GE19" s="121"/>
      <c r="GF19" s="121"/>
      <c r="GG19" s="121"/>
      <c r="GH19" s="121"/>
      <c r="GI19" s="121"/>
      <c r="GJ19" s="121"/>
      <c r="GK19" s="121"/>
      <c r="GL19" s="121"/>
      <c r="GM19" s="121"/>
      <c r="GN19" s="121"/>
      <c r="GO19" s="121"/>
      <c r="GP19" s="121"/>
      <c r="GQ19" s="121"/>
      <c r="GR19" s="121"/>
      <c r="GS19" s="121"/>
      <c r="GT19" s="121"/>
      <c r="GU19" s="121"/>
      <c r="GV19" s="121"/>
      <c r="GW19" s="121"/>
      <c r="GX19" s="121"/>
      <c r="GY19" s="121"/>
      <c r="GZ19" s="121"/>
      <c r="HA19" s="121"/>
      <c r="HB19" s="121"/>
      <c r="HC19" s="121"/>
      <c r="HD19" s="121"/>
      <c r="HE19" s="121"/>
      <c r="HF19" s="121"/>
      <c r="HG19" s="121"/>
      <c r="HH19" s="121"/>
      <c r="HI19" s="121"/>
      <c r="HJ19" s="121"/>
      <c r="HK19" s="121"/>
      <c r="HL19" s="121"/>
      <c r="HM19" s="121"/>
      <c r="HN19" s="121"/>
      <c r="HO19" s="121"/>
      <c r="HP19" s="121"/>
      <c r="HQ19" s="121"/>
      <c r="HR19" s="121"/>
      <c r="HS19" s="121"/>
      <c r="HT19" s="121"/>
      <c r="HU19" s="121"/>
      <c r="HV19" s="121"/>
      <c r="HW19" s="121"/>
      <c r="HX19" s="121"/>
      <c r="HY19" s="121"/>
      <c r="HZ19" s="121"/>
      <c r="IA19" s="121"/>
      <c r="IB19" s="121"/>
      <c r="IC19" s="121"/>
      <c r="ID19" s="121"/>
      <c r="IE19" s="121"/>
      <c r="IF19" s="121"/>
      <c r="IG19" s="121"/>
      <c r="IH19" s="121"/>
      <c r="II19" s="121"/>
      <c r="IJ19" s="121"/>
      <c r="IK19" s="121"/>
      <c r="IL19" s="121"/>
      <c r="IM19" s="121"/>
      <c r="IN19" s="121"/>
      <c r="IO19" s="121"/>
      <c r="IP19" s="121"/>
      <c r="IQ19" s="121"/>
      <c r="IR19" s="121"/>
      <c r="IS19" s="121"/>
      <c r="IT19" s="121"/>
      <c r="IU19" s="121"/>
      <c r="IV19" s="121"/>
      <c r="IW19" s="121"/>
      <c r="IX19" s="121"/>
      <c r="IY19" s="121"/>
      <c r="IZ19" s="121"/>
    </row>
    <row r="20" spans="1:260" s="122" customFormat="1" ht="15.75">
      <c r="A20" s="123" t="s">
        <v>80</v>
      </c>
      <c r="B20" s="124" t="s">
        <v>81</v>
      </c>
      <c r="C20" s="125">
        <v>100154</v>
      </c>
      <c r="D20" s="126">
        <v>14.55</v>
      </c>
      <c r="E20" s="311">
        <v>10</v>
      </c>
      <c r="F20" s="311">
        <v>70</v>
      </c>
      <c r="G20" s="311">
        <v>99</v>
      </c>
      <c r="H20" s="138">
        <f>_xlfn.XLOOKUP(A20,'Beef - 100154'!A:A,'Beef - 100154'!L:L)</f>
        <v>0</v>
      </c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19">
        <f t="shared" si="3"/>
        <v>0</v>
      </c>
      <c r="V20" s="118" t="str">
        <f t="shared" si="4"/>
        <v/>
      </c>
      <c r="W20" s="118" t="str">
        <f t="shared" si="4"/>
        <v/>
      </c>
      <c r="X20" s="118" t="str">
        <f t="shared" si="4"/>
        <v/>
      </c>
      <c r="Y20" s="118" t="str">
        <f t="shared" si="4"/>
        <v/>
      </c>
      <c r="Z20" s="118" t="str">
        <f t="shared" si="4"/>
        <v/>
      </c>
      <c r="AA20" s="118" t="str">
        <f t="shared" si="4"/>
        <v/>
      </c>
      <c r="AB20" s="118" t="str">
        <f t="shared" si="4"/>
        <v/>
      </c>
      <c r="AC20" s="118" t="str">
        <f t="shared" si="4"/>
        <v/>
      </c>
      <c r="AD20" s="118" t="str">
        <f t="shared" si="4"/>
        <v/>
      </c>
      <c r="AE20" s="118" t="str">
        <f t="shared" si="4"/>
        <v/>
      </c>
      <c r="AF20" s="118" t="str">
        <f t="shared" si="4"/>
        <v/>
      </c>
      <c r="AG20" s="128" t="str">
        <f t="shared" si="4"/>
        <v/>
      </c>
      <c r="AH20" s="120"/>
      <c r="AI20" s="120"/>
      <c r="AJ20" s="120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1"/>
      <c r="DN20" s="121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1"/>
      <c r="EC20" s="121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1"/>
      <c r="ER20" s="121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1"/>
      <c r="FG20" s="121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1"/>
      <c r="FV20" s="121"/>
      <c r="FW20" s="121"/>
      <c r="FX20" s="121"/>
      <c r="FY20" s="121"/>
      <c r="FZ20" s="121"/>
      <c r="GA20" s="121"/>
      <c r="GB20" s="121"/>
      <c r="GC20" s="121"/>
      <c r="GD20" s="121"/>
      <c r="GE20" s="121"/>
      <c r="GF20" s="121"/>
      <c r="GG20" s="121"/>
      <c r="GH20" s="121"/>
      <c r="GI20" s="121"/>
      <c r="GJ20" s="121"/>
      <c r="GK20" s="121"/>
      <c r="GL20" s="121"/>
      <c r="GM20" s="121"/>
      <c r="GN20" s="121"/>
      <c r="GO20" s="121"/>
      <c r="GP20" s="121"/>
      <c r="GQ20" s="121"/>
      <c r="GR20" s="121"/>
      <c r="GS20" s="121"/>
      <c r="GT20" s="121"/>
      <c r="GU20" s="121"/>
      <c r="GV20" s="121"/>
      <c r="GW20" s="121"/>
      <c r="GX20" s="121"/>
      <c r="GY20" s="121"/>
      <c r="GZ20" s="121"/>
      <c r="HA20" s="121"/>
      <c r="HB20" s="121"/>
      <c r="HC20" s="121"/>
      <c r="HD20" s="121"/>
      <c r="HE20" s="121"/>
      <c r="HF20" s="121"/>
      <c r="HG20" s="121"/>
      <c r="HH20" s="121"/>
      <c r="HI20" s="121"/>
      <c r="HJ20" s="121"/>
      <c r="HK20" s="121"/>
      <c r="HL20" s="121"/>
      <c r="HM20" s="121"/>
      <c r="HN20" s="121"/>
      <c r="HO20" s="121"/>
      <c r="HP20" s="121"/>
      <c r="HQ20" s="121"/>
      <c r="HR20" s="121"/>
      <c r="HS20" s="121"/>
      <c r="HT20" s="121"/>
      <c r="HU20" s="121"/>
      <c r="HV20" s="121"/>
      <c r="HW20" s="121"/>
      <c r="HX20" s="121"/>
      <c r="HY20" s="121"/>
      <c r="HZ20" s="121"/>
      <c r="IA20" s="121"/>
      <c r="IB20" s="121"/>
      <c r="IC20" s="121"/>
      <c r="ID20" s="121"/>
      <c r="IE20" s="121"/>
      <c r="IF20" s="121"/>
      <c r="IG20" s="121"/>
      <c r="IH20" s="121"/>
      <c r="II20" s="121"/>
      <c r="IJ20" s="121"/>
      <c r="IK20" s="121"/>
      <c r="IL20" s="121"/>
      <c r="IM20" s="121"/>
      <c r="IN20" s="121"/>
      <c r="IO20" s="121"/>
      <c r="IP20" s="121"/>
      <c r="IQ20" s="121"/>
      <c r="IR20" s="121"/>
      <c r="IS20" s="121"/>
      <c r="IT20" s="121"/>
      <c r="IU20" s="121"/>
      <c r="IV20" s="121"/>
      <c r="IW20" s="121"/>
      <c r="IX20" s="121"/>
      <c r="IY20" s="121"/>
      <c r="IZ20" s="121"/>
    </row>
    <row r="21" spans="1:260" s="122" customFormat="1" ht="15.75">
      <c r="A21" s="123" t="s">
        <v>84</v>
      </c>
      <c r="B21" s="124" t="s">
        <v>85</v>
      </c>
      <c r="C21" s="125">
        <v>100154</v>
      </c>
      <c r="D21" s="126">
        <v>9.52</v>
      </c>
      <c r="E21" s="311">
        <v>10</v>
      </c>
      <c r="F21" s="311">
        <v>70</v>
      </c>
      <c r="G21" s="311">
        <v>104</v>
      </c>
      <c r="H21" s="138">
        <f>_xlfn.XLOOKUP(A21,'Beef - 100154'!A:A,'Beef - 100154'!L:L)</f>
        <v>0</v>
      </c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19">
        <f t="shared" si="3"/>
        <v>0</v>
      </c>
      <c r="V21" s="118" t="str">
        <f t="shared" si="4"/>
        <v/>
      </c>
      <c r="W21" s="118" t="str">
        <f t="shared" si="4"/>
        <v/>
      </c>
      <c r="X21" s="118" t="str">
        <f t="shared" si="4"/>
        <v/>
      </c>
      <c r="Y21" s="118" t="str">
        <f t="shared" si="4"/>
        <v/>
      </c>
      <c r="Z21" s="118" t="str">
        <f t="shared" si="4"/>
        <v/>
      </c>
      <c r="AA21" s="118" t="str">
        <f t="shared" si="4"/>
        <v/>
      </c>
      <c r="AB21" s="118" t="str">
        <f t="shared" si="4"/>
        <v/>
      </c>
      <c r="AC21" s="118" t="str">
        <f t="shared" si="4"/>
        <v/>
      </c>
      <c r="AD21" s="118" t="str">
        <f t="shared" si="4"/>
        <v/>
      </c>
      <c r="AE21" s="118" t="str">
        <f t="shared" si="4"/>
        <v/>
      </c>
      <c r="AF21" s="118" t="str">
        <f t="shared" si="4"/>
        <v/>
      </c>
      <c r="AG21" s="128" t="str">
        <f t="shared" si="4"/>
        <v/>
      </c>
      <c r="AH21" s="120"/>
      <c r="AI21" s="120"/>
      <c r="AJ21" s="120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1"/>
      <c r="FG21" s="121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1"/>
      <c r="FV21" s="121"/>
      <c r="FW21" s="121"/>
      <c r="FX21" s="121"/>
      <c r="FY21" s="121"/>
      <c r="FZ21" s="121"/>
      <c r="GA21" s="121"/>
      <c r="GB21" s="121"/>
      <c r="GC21" s="121"/>
      <c r="GD21" s="121"/>
      <c r="GE21" s="121"/>
      <c r="GF21" s="121"/>
      <c r="GG21" s="121"/>
      <c r="GH21" s="121"/>
      <c r="GI21" s="121"/>
      <c r="GJ21" s="121"/>
      <c r="GK21" s="121"/>
      <c r="GL21" s="121"/>
      <c r="GM21" s="121"/>
      <c r="GN21" s="121"/>
      <c r="GO21" s="121"/>
      <c r="GP21" s="121"/>
      <c r="GQ21" s="121"/>
      <c r="GR21" s="121"/>
      <c r="GS21" s="121"/>
      <c r="GT21" s="121"/>
      <c r="GU21" s="121"/>
      <c r="GV21" s="121"/>
      <c r="GW21" s="121"/>
      <c r="GX21" s="121"/>
      <c r="GY21" s="121"/>
      <c r="GZ21" s="121"/>
      <c r="HA21" s="121"/>
      <c r="HB21" s="121"/>
      <c r="HC21" s="121"/>
      <c r="HD21" s="121"/>
      <c r="HE21" s="121"/>
      <c r="HF21" s="121"/>
      <c r="HG21" s="121"/>
      <c r="HH21" s="121"/>
      <c r="HI21" s="121"/>
      <c r="HJ21" s="121"/>
      <c r="HK21" s="121"/>
      <c r="HL21" s="121"/>
      <c r="HM21" s="121"/>
      <c r="HN21" s="121"/>
      <c r="HO21" s="121"/>
      <c r="HP21" s="121"/>
      <c r="HQ21" s="121"/>
      <c r="HR21" s="121"/>
      <c r="HS21" s="121"/>
      <c r="HT21" s="121"/>
      <c r="HU21" s="121"/>
      <c r="HV21" s="121"/>
      <c r="HW21" s="121"/>
      <c r="HX21" s="121"/>
      <c r="HY21" s="121"/>
      <c r="HZ21" s="121"/>
      <c r="IA21" s="121"/>
      <c r="IB21" s="121"/>
      <c r="IC21" s="121"/>
      <c r="ID21" s="121"/>
      <c r="IE21" s="121"/>
      <c r="IF21" s="121"/>
      <c r="IG21" s="121"/>
      <c r="IH21" s="121"/>
      <c r="II21" s="121"/>
      <c r="IJ21" s="121"/>
      <c r="IK21" s="121"/>
      <c r="IL21" s="121"/>
      <c r="IM21" s="121"/>
      <c r="IN21" s="121"/>
      <c r="IO21" s="121"/>
      <c r="IP21" s="121"/>
      <c r="IQ21" s="121"/>
      <c r="IR21" s="121"/>
      <c r="IS21" s="121"/>
      <c r="IT21" s="121"/>
      <c r="IU21" s="121"/>
      <c r="IV21" s="121"/>
      <c r="IW21" s="121"/>
      <c r="IX21" s="121"/>
      <c r="IY21" s="121"/>
      <c r="IZ21" s="121"/>
    </row>
    <row r="22" spans="1:260" s="122" customFormat="1" ht="15.75">
      <c r="A22" s="123" t="s">
        <v>275</v>
      </c>
      <c r="B22" s="124" t="s">
        <v>276</v>
      </c>
      <c r="C22" s="125">
        <v>100154</v>
      </c>
      <c r="D22" s="126">
        <v>12.68</v>
      </c>
      <c r="E22" s="311">
        <v>10</v>
      </c>
      <c r="F22" s="311">
        <v>70</v>
      </c>
      <c r="G22" s="311">
        <v>93</v>
      </c>
      <c r="H22" s="138" t="e">
        <f>_xlfn.XLOOKUP(A22,'Beef - 100154'!A:A,'Beef - 100154'!L:L)</f>
        <v>#N/A</v>
      </c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19">
        <f t="shared" si="3"/>
        <v>0</v>
      </c>
      <c r="V22" s="118" t="str">
        <f t="shared" si="4"/>
        <v/>
      </c>
      <c r="W22" s="118" t="str">
        <f t="shared" si="4"/>
        <v/>
      </c>
      <c r="X22" s="118" t="str">
        <f t="shared" si="4"/>
        <v/>
      </c>
      <c r="Y22" s="118" t="str">
        <f t="shared" si="4"/>
        <v/>
      </c>
      <c r="Z22" s="118" t="str">
        <f t="shared" si="4"/>
        <v/>
      </c>
      <c r="AA22" s="118" t="str">
        <f t="shared" si="4"/>
        <v/>
      </c>
      <c r="AB22" s="118" t="str">
        <f t="shared" si="4"/>
        <v/>
      </c>
      <c r="AC22" s="118" t="str">
        <f t="shared" si="4"/>
        <v/>
      </c>
      <c r="AD22" s="118" t="str">
        <f t="shared" si="4"/>
        <v/>
      </c>
      <c r="AE22" s="118" t="str">
        <f t="shared" si="4"/>
        <v/>
      </c>
      <c r="AF22" s="118" t="str">
        <f t="shared" si="4"/>
        <v/>
      </c>
      <c r="AG22" s="128" t="str">
        <f t="shared" si="4"/>
        <v/>
      </c>
      <c r="AH22" s="120"/>
      <c r="AI22" s="120"/>
      <c r="AJ22" s="120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1"/>
      <c r="DN22" s="121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1"/>
      <c r="EC22" s="121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1"/>
      <c r="ER22" s="121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1"/>
      <c r="FG22" s="121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1"/>
      <c r="FV22" s="121"/>
      <c r="FW22" s="121"/>
      <c r="FX22" s="121"/>
      <c r="FY22" s="121"/>
      <c r="FZ22" s="121"/>
      <c r="GA22" s="121"/>
      <c r="GB22" s="121"/>
      <c r="GC22" s="121"/>
      <c r="GD22" s="121"/>
      <c r="GE22" s="121"/>
      <c r="GF22" s="121"/>
      <c r="GG22" s="121"/>
      <c r="GH22" s="121"/>
      <c r="GI22" s="121"/>
      <c r="GJ22" s="121"/>
      <c r="GK22" s="121"/>
      <c r="GL22" s="121"/>
      <c r="GM22" s="121"/>
      <c r="GN22" s="121"/>
      <c r="GO22" s="121"/>
      <c r="GP22" s="121"/>
      <c r="GQ22" s="121"/>
      <c r="GR22" s="121"/>
      <c r="GS22" s="121"/>
      <c r="GT22" s="121"/>
      <c r="GU22" s="121"/>
      <c r="GV22" s="121"/>
      <c r="GW22" s="121"/>
      <c r="GX22" s="121"/>
      <c r="GY22" s="121"/>
      <c r="GZ22" s="121"/>
      <c r="HA22" s="121"/>
      <c r="HB22" s="121"/>
      <c r="HC22" s="121"/>
      <c r="HD22" s="121"/>
      <c r="HE22" s="121"/>
      <c r="HF22" s="121"/>
      <c r="HG22" s="121"/>
      <c r="HH22" s="121"/>
      <c r="HI22" s="121"/>
      <c r="HJ22" s="121"/>
      <c r="HK22" s="121"/>
      <c r="HL22" s="121"/>
      <c r="HM22" s="121"/>
      <c r="HN22" s="121"/>
      <c r="HO22" s="121"/>
      <c r="HP22" s="121"/>
      <c r="HQ22" s="121"/>
      <c r="HR22" s="121"/>
      <c r="HS22" s="121"/>
      <c r="HT22" s="121"/>
      <c r="HU22" s="121"/>
      <c r="HV22" s="121"/>
      <c r="HW22" s="121"/>
      <c r="HX22" s="121"/>
      <c r="HY22" s="121"/>
      <c r="HZ22" s="121"/>
      <c r="IA22" s="121"/>
      <c r="IB22" s="121"/>
      <c r="IC22" s="121"/>
      <c r="ID22" s="121"/>
      <c r="IE22" s="121"/>
      <c r="IF22" s="121"/>
      <c r="IG22" s="121"/>
      <c r="IH22" s="121"/>
      <c r="II22" s="121"/>
      <c r="IJ22" s="121"/>
      <c r="IK22" s="121"/>
      <c r="IL22" s="121"/>
      <c r="IM22" s="121"/>
      <c r="IN22" s="121"/>
      <c r="IO22" s="121"/>
      <c r="IP22" s="121"/>
      <c r="IQ22" s="121"/>
      <c r="IR22" s="121"/>
      <c r="IS22" s="121"/>
      <c r="IT22" s="121"/>
      <c r="IU22" s="121"/>
      <c r="IV22" s="121"/>
      <c r="IW22" s="121"/>
      <c r="IX22" s="121"/>
      <c r="IY22" s="121"/>
      <c r="IZ22" s="121"/>
    </row>
    <row r="23" spans="1:260" s="122" customFormat="1" ht="31.5">
      <c r="A23" s="123" t="s">
        <v>86</v>
      </c>
      <c r="B23" s="124" t="s">
        <v>87</v>
      </c>
      <c r="C23" s="125">
        <v>100154</v>
      </c>
      <c r="D23" s="126">
        <v>12.53</v>
      </c>
      <c r="E23" s="311">
        <v>10</v>
      </c>
      <c r="F23" s="311">
        <v>70</v>
      </c>
      <c r="G23" s="311">
        <v>96</v>
      </c>
      <c r="H23" s="138">
        <f>_xlfn.XLOOKUP(A23,'Beef - 100154'!A:A,'Beef - 100154'!L:L)</f>
        <v>0</v>
      </c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19">
        <f t="shared" si="3"/>
        <v>0</v>
      </c>
      <c r="V23" s="118" t="str">
        <f t="shared" si="4"/>
        <v/>
      </c>
      <c r="W23" s="118" t="str">
        <f t="shared" si="4"/>
        <v/>
      </c>
      <c r="X23" s="118" t="str">
        <f t="shared" si="4"/>
        <v/>
      </c>
      <c r="Y23" s="118" t="str">
        <f t="shared" si="4"/>
        <v/>
      </c>
      <c r="Z23" s="118" t="str">
        <f t="shared" si="4"/>
        <v/>
      </c>
      <c r="AA23" s="118" t="str">
        <f t="shared" si="4"/>
        <v/>
      </c>
      <c r="AB23" s="118" t="str">
        <f t="shared" si="4"/>
        <v/>
      </c>
      <c r="AC23" s="118" t="str">
        <f t="shared" si="4"/>
        <v/>
      </c>
      <c r="AD23" s="118" t="str">
        <f t="shared" si="4"/>
        <v/>
      </c>
      <c r="AE23" s="118" t="str">
        <f t="shared" si="4"/>
        <v/>
      </c>
      <c r="AF23" s="118" t="str">
        <f t="shared" si="4"/>
        <v/>
      </c>
      <c r="AG23" s="128" t="str">
        <f t="shared" si="4"/>
        <v/>
      </c>
      <c r="AH23" s="120"/>
      <c r="AI23" s="120"/>
      <c r="AJ23" s="120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1"/>
      <c r="EC23" s="121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1"/>
      <c r="ER23" s="121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1"/>
      <c r="FG23" s="121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1"/>
      <c r="FV23" s="121"/>
      <c r="FW23" s="121"/>
      <c r="FX23" s="121"/>
      <c r="FY23" s="121"/>
      <c r="FZ23" s="121"/>
      <c r="GA23" s="121"/>
      <c r="GB23" s="121"/>
      <c r="GC23" s="121"/>
      <c r="GD23" s="121"/>
      <c r="GE23" s="121"/>
      <c r="GF23" s="121"/>
      <c r="GG23" s="121"/>
      <c r="GH23" s="121"/>
      <c r="GI23" s="121"/>
      <c r="GJ23" s="121"/>
      <c r="GK23" s="121"/>
      <c r="GL23" s="121"/>
      <c r="GM23" s="121"/>
      <c r="GN23" s="121"/>
      <c r="GO23" s="121"/>
      <c r="GP23" s="121"/>
      <c r="GQ23" s="121"/>
      <c r="GR23" s="121"/>
      <c r="GS23" s="121"/>
      <c r="GT23" s="121"/>
      <c r="GU23" s="121"/>
      <c r="GV23" s="121"/>
      <c r="GW23" s="121"/>
      <c r="GX23" s="121"/>
      <c r="GY23" s="121"/>
      <c r="GZ23" s="121"/>
      <c r="HA23" s="121"/>
      <c r="HB23" s="121"/>
      <c r="HC23" s="121"/>
      <c r="HD23" s="121"/>
      <c r="HE23" s="121"/>
      <c r="HF23" s="121"/>
      <c r="HG23" s="121"/>
      <c r="HH23" s="121"/>
      <c r="HI23" s="121"/>
      <c r="HJ23" s="121"/>
      <c r="HK23" s="121"/>
      <c r="HL23" s="121"/>
      <c r="HM23" s="121"/>
      <c r="HN23" s="121"/>
      <c r="HO23" s="121"/>
      <c r="HP23" s="121"/>
      <c r="HQ23" s="121"/>
      <c r="HR23" s="121"/>
      <c r="HS23" s="121"/>
      <c r="HT23" s="121"/>
      <c r="HU23" s="121"/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121"/>
      <c r="IG23" s="121"/>
      <c r="IH23" s="121"/>
      <c r="II23" s="121"/>
      <c r="IJ23" s="121"/>
      <c r="IK23" s="121"/>
      <c r="IL23" s="121"/>
      <c r="IM23" s="121"/>
      <c r="IN23" s="121"/>
      <c r="IO23" s="121"/>
      <c r="IP23" s="121"/>
      <c r="IQ23" s="121"/>
      <c r="IR23" s="121"/>
      <c r="IS23" s="121"/>
      <c r="IT23" s="121"/>
      <c r="IU23" s="121"/>
      <c r="IV23" s="121"/>
      <c r="IW23" s="121"/>
      <c r="IX23" s="121"/>
      <c r="IY23" s="121"/>
      <c r="IZ23" s="121"/>
    </row>
    <row r="24" spans="1:260" s="122" customFormat="1" ht="15.75">
      <c r="A24" s="123" t="s">
        <v>65</v>
      </c>
      <c r="B24" s="124" t="s">
        <v>277</v>
      </c>
      <c r="C24" s="125">
        <v>100154</v>
      </c>
      <c r="D24" s="126">
        <v>21.8</v>
      </c>
      <c r="E24" s="311">
        <v>10</v>
      </c>
      <c r="F24" s="311">
        <v>70</v>
      </c>
      <c r="G24" s="311">
        <v>122</v>
      </c>
      <c r="H24" s="138">
        <f>_xlfn.XLOOKUP(A24,'Beef - 100154'!A:A,'Beef - 100154'!L:L)</f>
        <v>0</v>
      </c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19">
        <f t="shared" si="3"/>
        <v>0</v>
      </c>
      <c r="V24" s="118" t="str">
        <f t="shared" si="4"/>
        <v/>
      </c>
      <c r="W24" s="118" t="str">
        <f t="shared" si="4"/>
        <v/>
      </c>
      <c r="X24" s="118" t="str">
        <f t="shared" si="4"/>
        <v/>
      </c>
      <c r="Y24" s="118" t="str">
        <f t="shared" si="4"/>
        <v/>
      </c>
      <c r="Z24" s="118" t="str">
        <f t="shared" si="4"/>
        <v/>
      </c>
      <c r="AA24" s="118" t="str">
        <f t="shared" si="4"/>
        <v/>
      </c>
      <c r="AB24" s="118" t="str">
        <f t="shared" si="4"/>
        <v/>
      </c>
      <c r="AC24" s="118" t="str">
        <f t="shared" si="4"/>
        <v/>
      </c>
      <c r="AD24" s="118" t="str">
        <f t="shared" si="4"/>
        <v/>
      </c>
      <c r="AE24" s="118" t="str">
        <f t="shared" si="4"/>
        <v/>
      </c>
      <c r="AF24" s="118" t="str">
        <f t="shared" si="4"/>
        <v/>
      </c>
      <c r="AG24" s="128" t="str">
        <f t="shared" si="4"/>
        <v/>
      </c>
      <c r="AH24" s="120"/>
      <c r="AI24" s="120"/>
      <c r="AJ24" s="120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  <c r="IX24" s="121"/>
      <c r="IY24" s="121"/>
      <c r="IZ24" s="121"/>
    </row>
    <row r="25" spans="1:260" s="122" customFormat="1" ht="15.75">
      <c r="A25" s="123" t="s">
        <v>69</v>
      </c>
      <c r="B25" s="124" t="s">
        <v>70</v>
      </c>
      <c r="C25" s="125">
        <v>100154</v>
      </c>
      <c r="D25" s="126">
        <v>18.850000000000001</v>
      </c>
      <c r="E25" s="311">
        <v>10</v>
      </c>
      <c r="F25" s="311">
        <v>70</v>
      </c>
      <c r="G25" s="311">
        <v>132</v>
      </c>
      <c r="H25" s="138">
        <f>_xlfn.XLOOKUP(A25,'Beef - 100154'!A:A,'Beef - 100154'!L:L)</f>
        <v>0</v>
      </c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19">
        <f>SUM(I25:T25)</f>
        <v>0</v>
      </c>
      <c r="V25" s="118" t="str">
        <f t="shared" si="4"/>
        <v/>
      </c>
      <c r="W25" s="118" t="str">
        <f t="shared" si="4"/>
        <v/>
      </c>
      <c r="X25" s="118" t="str">
        <f t="shared" si="4"/>
        <v/>
      </c>
      <c r="Y25" s="118" t="str">
        <f t="shared" si="4"/>
        <v/>
      </c>
      <c r="Z25" s="118" t="str">
        <f t="shared" si="4"/>
        <v/>
      </c>
      <c r="AA25" s="118" t="str">
        <f t="shared" si="4"/>
        <v/>
      </c>
      <c r="AB25" s="118" t="str">
        <f t="shared" si="4"/>
        <v/>
      </c>
      <c r="AC25" s="118" t="str">
        <f t="shared" si="4"/>
        <v/>
      </c>
      <c r="AD25" s="118" t="str">
        <f t="shared" si="4"/>
        <v/>
      </c>
      <c r="AE25" s="118" t="str">
        <f t="shared" si="4"/>
        <v/>
      </c>
      <c r="AF25" s="118" t="str">
        <f t="shared" si="4"/>
        <v/>
      </c>
      <c r="AG25" s="128" t="str">
        <f t="shared" si="4"/>
        <v/>
      </c>
      <c r="AH25" s="120"/>
      <c r="AI25" s="120"/>
      <c r="AJ25" s="120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1"/>
      <c r="BU25" s="121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1"/>
      <c r="CJ25" s="121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1"/>
      <c r="CY25" s="121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1"/>
      <c r="DN25" s="121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1"/>
      <c r="EC25" s="121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1"/>
      <c r="ER25" s="121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1"/>
      <c r="FG25" s="121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1"/>
      <c r="FV25" s="121"/>
      <c r="FW25" s="121"/>
      <c r="FX25" s="121"/>
      <c r="FY25" s="121"/>
      <c r="FZ25" s="121"/>
      <c r="GA25" s="121"/>
      <c r="GB25" s="121"/>
      <c r="GC25" s="121"/>
      <c r="GD25" s="121"/>
      <c r="GE25" s="121"/>
      <c r="GF25" s="121"/>
      <c r="GG25" s="121"/>
      <c r="GH25" s="121"/>
      <c r="GI25" s="121"/>
      <c r="GJ25" s="121"/>
      <c r="GK25" s="121"/>
      <c r="GL25" s="121"/>
      <c r="GM25" s="121"/>
      <c r="GN25" s="121"/>
      <c r="GO25" s="121"/>
      <c r="GP25" s="121"/>
      <c r="GQ25" s="121"/>
      <c r="GR25" s="121"/>
      <c r="GS25" s="121"/>
      <c r="GT25" s="121"/>
      <c r="GU25" s="121"/>
      <c r="GV25" s="121"/>
      <c r="GW25" s="121"/>
      <c r="GX25" s="121"/>
      <c r="GY25" s="121"/>
      <c r="GZ25" s="121"/>
      <c r="HA25" s="121"/>
      <c r="HB25" s="121"/>
      <c r="HC25" s="121"/>
      <c r="HD25" s="121"/>
      <c r="HE25" s="121"/>
      <c r="HF25" s="121"/>
      <c r="HG25" s="121"/>
      <c r="HH25" s="121"/>
      <c r="HI25" s="121"/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1"/>
      <c r="HU25" s="121"/>
      <c r="HV25" s="121"/>
      <c r="HW25" s="121"/>
      <c r="HX25" s="121"/>
      <c r="HY25" s="121"/>
      <c r="HZ25" s="121"/>
      <c r="IA25" s="121"/>
      <c r="IB25" s="121"/>
      <c r="IC25" s="121"/>
      <c r="ID25" s="121"/>
      <c r="IE25" s="121"/>
      <c r="IF25" s="121"/>
      <c r="IG25" s="121"/>
      <c r="IH25" s="121"/>
      <c r="II25" s="121"/>
      <c r="IJ25" s="121"/>
      <c r="IK25" s="121"/>
      <c r="IL25" s="121"/>
      <c r="IM25" s="121"/>
      <c r="IN25" s="121"/>
      <c r="IO25" s="121"/>
      <c r="IP25" s="121"/>
      <c r="IQ25" s="121"/>
      <c r="IR25" s="121"/>
      <c r="IS25" s="121"/>
      <c r="IT25" s="121"/>
      <c r="IU25" s="121"/>
      <c r="IV25" s="121"/>
      <c r="IW25" s="121"/>
      <c r="IX25" s="121"/>
      <c r="IY25" s="121"/>
      <c r="IZ25" s="121"/>
    </row>
    <row r="26" spans="1:260" s="122" customFormat="1" ht="15.75">
      <c r="A26" s="123" t="s">
        <v>94</v>
      </c>
      <c r="B26" s="124" t="s">
        <v>95</v>
      </c>
      <c r="C26" s="125">
        <v>100154</v>
      </c>
      <c r="D26" s="126">
        <v>9.59</v>
      </c>
      <c r="E26" s="311">
        <v>10</v>
      </c>
      <c r="F26" s="311">
        <v>70</v>
      </c>
      <c r="G26" s="311">
        <v>100</v>
      </c>
      <c r="H26" s="138">
        <f>_xlfn.XLOOKUP(A26,'Beef - 100154'!A:A,'Beef - 100154'!L:L)</f>
        <v>0</v>
      </c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19">
        <f>SUM(I26:T26)</f>
        <v>0</v>
      </c>
      <c r="V26" s="118" t="str">
        <f t="shared" si="4"/>
        <v/>
      </c>
      <c r="W26" s="118" t="str">
        <f t="shared" si="4"/>
        <v/>
      </c>
      <c r="X26" s="118" t="str">
        <f t="shared" si="4"/>
        <v/>
      </c>
      <c r="Y26" s="118" t="str">
        <f t="shared" si="4"/>
        <v/>
      </c>
      <c r="Z26" s="118" t="str">
        <f t="shared" si="4"/>
        <v/>
      </c>
      <c r="AA26" s="118" t="str">
        <f t="shared" si="4"/>
        <v/>
      </c>
      <c r="AB26" s="118" t="str">
        <f t="shared" si="4"/>
        <v/>
      </c>
      <c r="AC26" s="118" t="str">
        <f t="shared" si="4"/>
        <v/>
      </c>
      <c r="AD26" s="118" t="str">
        <f t="shared" si="4"/>
        <v/>
      </c>
      <c r="AE26" s="118" t="str">
        <f t="shared" si="4"/>
        <v/>
      </c>
      <c r="AF26" s="118" t="str">
        <f t="shared" si="4"/>
        <v/>
      </c>
      <c r="AG26" s="128" t="str">
        <f t="shared" si="4"/>
        <v/>
      </c>
      <c r="AH26" s="120"/>
      <c r="AI26" s="120"/>
      <c r="AJ26" s="120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1"/>
      <c r="BU26" s="121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1"/>
      <c r="CJ26" s="121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1"/>
      <c r="CY26" s="121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1"/>
      <c r="DN26" s="121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1"/>
      <c r="EC26" s="121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1"/>
      <c r="ER26" s="121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1"/>
      <c r="FG26" s="121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1"/>
      <c r="FV26" s="121"/>
      <c r="FW26" s="121"/>
      <c r="FX26" s="121"/>
      <c r="FY26" s="121"/>
      <c r="FZ26" s="121"/>
      <c r="GA26" s="121"/>
      <c r="GB26" s="121"/>
      <c r="GC26" s="121"/>
      <c r="GD26" s="121"/>
      <c r="GE26" s="121"/>
      <c r="GF26" s="121"/>
      <c r="GG26" s="121"/>
      <c r="GH26" s="121"/>
      <c r="GI26" s="121"/>
      <c r="GJ26" s="121"/>
      <c r="GK26" s="121"/>
      <c r="GL26" s="121"/>
      <c r="GM26" s="121"/>
      <c r="GN26" s="121"/>
      <c r="GO26" s="121"/>
      <c r="GP26" s="121"/>
      <c r="GQ26" s="121"/>
      <c r="GR26" s="121"/>
      <c r="GS26" s="121"/>
      <c r="GT26" s="121"/>
      <c r="GU26" s="121"/>
      <c r="GV26" s="121"/>
      <c r="GW26" s="121"/>
      <c r="GX26" s="121"/>
      <c r="GY26" s="121"/>
      <c r="GZ26" s="121"/>
      <c r="HA26" s="121"/>
      <c r="HB26" s="121"/>
      <c r="HC26" s="121"/>
      <c r="HD26" s="121"/>
      <c r="HE26" s="121"/>
      <c r="HF26" s="121"/>
      <c r="HG26" s="121"/>
      <c r="HH26" s="121"/>
      <c r="HI26" s="121"/>
      <c r="HJ26" s="121"/>
      <c r="HK26" s="121"/>
      <c r="HL26" s="121"/>
      <c r="HM26" s="121"/>
      <c r="HN26" s="121"/>
      <c r="HO26" s="121"/>
      <c r="HP26" s="121"/>
      <c r="HQ26" s="121"/>
      <c r="HR26" s="121"/>
      <c r="HS26" s="121"/>
      <c r="HT26" s="121"/>
      <c r="HU26" s="121"/>
      <c r="HV26" s="121"/>
      <c r="HW26" s="121"/>
      <c r="HX26" s="121"/>
      <c r="HY26" s="121"/>
      <c r="HZ26" s="121"/>
      <c r="IA26" s="121"/>
      <c r="IB26" s="121"/>
      <c r="IC26" s="121"/>
      <c r="ID26" s="121"/>
      <c r="IE26" s="121"/>
      <c r="IF26" s="121"/>
      <c r="IG26" s="121"/>
      <c r="IH26" s="121"/>
      <c r="II26" s="121"/>
      <c r="IJ26" s="121"/>
      <c r="IK26" s="121"/>
      <c r="IL26" s="121"/>
      <c r="IM26" s="121"/>
      <c r="IN26" s="121"/>
      <c r="IO26" s="121"/>
      <c r="IP26" s="121"/>
      <c r="IQ26" s="121"/>
      <c r="IR26" s="121"/>
      <c r="IS26" s="121"/>
      <c r="IT26" s="121"/>
      <c r="IU26" s="121"/>
      <c r="IV26" s="121"/>
      <c r="IW26" s="121"/>
      <c r="IX26" s="121"/>
      <c r="IY26" s="121"/>
      <c r="IZ26" s="121"/>
    </row>
    <row r="27" spans="1:260" s="122" customFormat="1" ht="31.5">
      <c r="A27" s="123" t="s">
        <v>101</v>
      </c>
      <c r="B27" s="124" t="s">
        <v>278</v>
      </c>
      <c r="C27" s="125">
        <v>100154</v>
      </c>
      <c r="D27" s="126">
        <v>9.27</v>
      </c>
      <c r="E27" s="311">
        <v>8</v>
      </c>
      <c r="F27" s="311">
        <v>56</v>
      </c>
      <c r="G27" s="311">
        <v>48</v>
      </c>
      <c r="H27" s="138">
        <f>_xlfn.XLOOKUP(A27,'Beef - 100154'!A:A,'Beef - 100154'!L:L)</f>
        <v>0</v>
      </c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19">
        <f t="shared" si="3"/>
        <v>0</v>
      </c>
      <c r="V27" s="118" t="str">
        <f t="shared" si="4"/>
        <v/>
      </c>
      <c r="W27" s="118" t="str">
        <f t="shared" si="4"/>
        <v/>
      </c>
      <c r="X27" s="118" t="str">
        <f t="shared" si="4"/>
        <v/>
      </c>
      <c r="Y27" s="118" t="str">
        <f t="shared" si="4"/>
        <v/>
      </c>
      <c r="Z27" s="118" t="str">
        <f t="shared" si="4"/>
        <v/>
      </c>
      <c r="AA27" s="118" t="str">
        <f t="shared" si="4"/>
        <v/>
      </c>
      <c r="AB27" s="118" t="str">
        <f t="shared" si="4"/>
        <v/>
      </c>
      <c r="AC27" s="118" t="str">
        <f t="shared" si="4"/>
        <v/>
      </c>
      <c r="AD27" s="118" t="str">
        <f t="shared" si="4"/>
        <v/>
      </c>
      <c r="AE27" s="118" t="str">
        <f t="shared" si="4"/>
        <v/>
      </c>
      <c r="AF27" s="118" t="str">
        <f t="shared" si="4"/>
        <v/>
      </c>
      <c r="AG27" s="128" t="str">
        <f t="shared" si="4"/>
        <v/>
      </c>
      <c r="AH27" s="120"/>
      <c r="AI27" s="120"/>
      <c r="AJ27" s="120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1"/>
      <c r="BU27" s="121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1"/>
      <c r="CJ27" s="121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1"/>
      <c r="CY27" s="121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1"/>
      <c r="DN27" s="121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1"/>
      <c r="EC27" s="121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1"/>
      <c r="ER27" s="121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1"/>
      <c r="FG27" s="121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1"/>
      <c r="FV27" s="121"/>
      <c r="FW27" s="121"/>
      <c r="FX27" s="121"/>
      <c r="FY27" s="121"/>
      <c r="FZ27" s="121"/>
      <c r="GA27" s="121"/>
      <c r="GB27" s="121"/>
      <c r="GC27" s="121"/>
      <c r="GD27" s="121"/>
      <c r="GE27" s="121"/>
      <c r="GF27" s="121"/>
      <c r="GG27" s="121"/>
      <c r="GH27" s="121"/>
      <c r="GI27" s="121"/>
      <c r="GJ27" s="121"/>
      <c r="GK27" s="121"/>
      <c r="GL27" s="121"/>
      <c r="GM27" s="121"/>
      <c r="GN27" s="121"/>
      <c r="GO27" s="121"/>
      <c r="GP27" s="121"/>
      <c r="GQ27" s="121"/>
      <c r="GR27" s="121"/>
      <c r="GS27" s="121"/>
      <c r="GT27" s="121"/>
      <c r="GU27" s="121"/>
      <c r="GV27" s="121"/>
      <c r="GW27" s="121"/>
      <c r="GX27" s="121"/>
      <c r="GY27" s="121"/>
      <c r="GZ27" s="121"/>
      <c r="HA27" s="121"/>
      <c r="HB27" s="121"/>
      <c r="HC27" s="121"/>
      <c r="HD27" s="121"/>
      <c r="HE27" s="121"/>
      <c r="HF27" s="121"/>
      <c r="HG27" s="121"/>
      <c r="HH27" s="121"/>
      <c r="HI27" s="121"/>
      <c r="HJ27" s="121"/>
      <c r="HK27" s="121"/>
      <c r="HL27" s="121"/>
      <c r="HM27" s="121"/>
      <c r="HN27" s="121"/>
      <c r="HO27" s="121"/>
      <c r="HP27" s="121"/>
      <c r="HQ27" s="121"/>
      <c r="HR27" s="121"/>
      <c r="HS27" s="121"/>
      <c r="HT27" s="121"/>
      <c r="HU27" s="121"/>
      <c r="HV27" s="121"/>
      <c r="HW27" s="121"/>
      <c r="HX27" s="121"/>
      <c r="HY27" s="121"/>
      <c r="HZ27" s="121"/>
      <c r="IA27" s="121"/>
      <c r="IB27" s="121"/>
      <c r="IC27" s="121"/>
      <c r="ID27" s="121"/>
      <c r="IE27" s="121"/>
      <c r="IF27" s="121"/>
      <c r="IG27" s="121"/>
      <c r="IH27" s="121"/>
      <c r="II27" s="121"/>
      <c r="IJ27" s="121"/>
      <c r="IK27" s="121"/>
      <c r="IL27" s="121"/>
      <c r="IM27" s="121"/>
      <c r="IN27" s="121"/>
      <c r="IO27" s="121"/>
      <c r="IP27" s="121"/>
      <c r="IQ27" s="121"/>
      <c r="IR27" s="121"/>
      <c r="IS27" s="121"/>
      <c r="IT27" s="121"/>
      <c r="IU27" s="121"/>
      <c r="IV27" s="121"/>
      <c r="IW27" s="121"/>
      <c r="IX27" s="121"/>
      <c r="IY27" s="121"/>
      <c r="IZ27" s="121"/>
    </row>
    <row r="28" spans="1:260" s="122" customFormat="1" ht="31.5">
      <c r="A28" s="123" t="s">
        <v>105</v>
      </c>
      <c r="B28" s="124" t="s">
        <v>279</v>
      </c>
      <c r="C28" s="125">
        <v>100154</v>
      </c>
      <c r="D28" s="126">
        <v>9.07</v>
      </c>
      <c r="E28" s="311">
        <v>8</v>
      </c>
      <c r="F28" s="311">
        <v>56</v>
      </c>
      <c r="G28" s="311">
        <v>48</v>
      </c>
      <c r="H28" s="138">
        <f>_xlfn.XLOOKUP(A28,'Beef - 100154'!A:A,'Beef - 100154'!L:L)</f>
        <v>0</v>
      </c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19">
        <f t="shared" si="3"/>
        <v>0</v>
      </c>
      <c r="V28" s="118" t="str">
        <f t="shared" ref="V28:AG49" si="5">IF($U28=0,"",I28)</f>
        <v/>
      </c>
      <c r="W28" s="118" t="str">
        <f t="shared" si="5"/>
        <v/>
      </c>
      <c r="X28" s="118" t="str">
        <f t="shared" si="5"/>
        <v/>
      </c>
      <c r="Y28" s="118" t="str">
        <f t="shared" si="5"/>
        <v/>
      </c>
      <c r="Z28" s="118" t="str">
        <f t="shared" si="5"/>
        <v/>
      </c>
      <c r="AA28" s="118" t="str">
        <f t="shared" si="5"/>
        <v/>
      </c>
      <c r="AB28" s="118" t="str">
        <f t="shared" si="5"/>
        <v/>
      </c>
      <c r="AC28" s="118" t="str">
        <f t="shared" si="5"/>
        <v/>
      </c>
      <c r="AD28" s="118" t="str">
        <f t="shared" si="5"/>
        <v/>
      </c>
      <c r="AE28" s="118" t="str">
        <f t="shared" si="5"/>
        <v/>
      </c>
      <c r="AF28" s="118" t="str">
        <f t="shared" si="5"/>
        <v/>
      </c>
      <c r="AG28" s="128" t="str">
        <f t="shared" si="5"/>
        <v/>
      </c>
      <c r="AH28" s="120"/>
      <c r="AI28" s="120"/>
      <c r="AJ28" s="120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1"/>
      <c r="BU28" s="121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1"/>
      <c r="CJ28" s="121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1"/>
      <c r="CY28" s="121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1"/>
      <c r="DN28" s="121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1"/>
      <c r="EC28" s="121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1"/>
      <c r="ER28" s="121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1"/>
      <c r="FG28" s="121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1"/>
      <c r="FV28" s="121"/>
      <c r="FW28" s="121"/>
      <c r="FX28" s="121"/>
      <c r="FY28" s="121"/>
      <c r="FZ28" s="121"/>
      <c r="GA28" s="121"/>
      <c r="GB28" s="121"/>
      <c r="GC28" s="121"/>
      <c r="GD28" s="121"/>
      <c r="GE28" s="121"/>
      <c r="GF28" s="121"/>
      <c r="GG28" s="121"/>
      <c r="GH28" s="121"/>
      <c r="GI28" s="121"/>
      <c r="GJ28" s="121"/>
      <c r="GK28" s="121"/>
      <c r="GL28" s="121"/>
      <c r="GM28" s="121"/>
      <c r="GN28" s="121"/>
      <c r="GO28" s="121"/>
      <c r="GP28" s="121"/>
      <c r="GQ28" s="121"/>
      <c r="GR28" s="121"/>
      <c r="GS28" s="121"/>
      <c r="GT28" s="121"/>
      <c r="GU28" s="121"/>
      <c r="GV28" s="121"/>
      <c r="GW28" s="121"/>
      <c r="GX28" s="121"/>
      <c r="GY28" s="121"/>
      <c r="GZ28" s="121"/>
      <c r="HA28" s="121"/>
      <c r="HB28" s="121"/>
      <c r="HC28" s="121"/>
      <c r="HD28" s="121"/>
      <c r="HE28" s="121"/>
      <c r="HF28" s="121"/>
      <c r="HG28" s="121"/>
      <c r="HH28" s="121"/>
      <c r="HI28" s="121"/>
      <c r="HJ28" s="121"/>
      <c r="HK28" s="121"/>
      <c r="HL28" s="121"/>
      <c r="HM28" s="121"/>
      <c r="HN28" s="121"/>
      <c r="HO28" s="121"/>
      <c r="HP28" s="121"/>
      <c r="HQ28" s="121"/>
      <c r="HR28" s="121"/>
      <c r="HS28" s="121"/>
      <c r="HT28" s="121"/>
      <c r="HU28" s="121"/>
      <c r="HV28" s="121"/>
      <c r="HW28" s="121"/>
      <c r="HX28" s="121"/>
      <c r="HY28" s="121"/>
      <c r="HZ28" s="121"/>
      <c r="IA28" s="121"/>
      <c r="IB28" s="121"/>
      <c r="IC28" s="121"/>
      <c r="ID28" s="121"/>
      <c r="IE28" s="121"/>
      <c r="IF28" s="121"/>
      <c r="IG28" s="121"/>
      <c r="IH28" s="121"/>
      <c r="II28" s="121"/>
      <c r="IJ28" s="121"/>
      <c r="IK28" s="121"/>
      <c r="IL28" s="121"/>
      <c r="IM28" s="121"/>
      <c r="IN28" s="121"/>
      <c r="IO28" s="121"/>
      <c r="IP28" s="121"/>
      <c r="IQ28" s="121"/>
      <c r="IR28" s="121"/>
      <c r="IS28" s="121"/>
      <c r="IT28" s="121"/>
      <c r="IU28" s="121"/>
      <c r="IV28" s="121"/>
      <c r="IW28" s="121"/>
      <c r="IX28" s="121"/>
      <c r="IY28" s="121"/>
      <c r="IZ28" s="121"/>
    </row>
    <row r="29" spans="1:260" s="122" customFormat="1" ht="15.75">
      <c r="A29" s="123" t="s">
        <v>89</v>
      </c>
      <c r="B29" s="124" t="s">
        <v>90</v>
      </c>
      <c r="C29" s="125">
        <v>100154</v>
      </c>
      <c r="D29" s="126">
        <v>16.100000000000001</v>
      </c>
      <c r="E29" s="311">
        <v>10</v>
      </c>
      <c r="F29" s="311">
        <v>70</v>
      </c>
      <c r="G29" s="311">
        <v>90</v>
      </c>
      <c r="H29" s="138">
        <f>_xlfn.XLOOKUP(A29,'Beef - 100154'!A:A,'Beef - 100154'!L:L)</f>
        <v>0</v>
      </c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19">
        <f t="shared" si="3"/>
        <v>0</v>
      </c>
      <c r="V29" s="118" t="str">
        <f t="shared" si="5"/>
        <v/>
      </c>
      <c r="W29" s="118" t="str">
        <f t="shared" si="5"/>
        <v/>
      </c>
      <c r="X29" s="118" t="str">
        <f t="shared" si="5"/>
        <v/>
      </c>
      <c r="Y29" s="118" t="str">
        <f t="shared" si="5"/>
        <v/>
      </c>
      <c r="Z29" s="118" t="str">
        <f t="shared" si="5"/>
        <v/>
      </c>
      <c r="AA29" s="118" t="str">
        <f t="shared" si="5"/>
        <v/>
      </c>
      <c r="AB29" s="118" t="str">
        <f t="shared" si="5"/>
        <v/>
      </c>
      <c r="AC29" s="118" t="str">
        <f t="shared" si="5"/>
        <v/>
      </c>
      <c r="AD29" s="118" t="str">
        <f t="shared" si="5"/>
        <v/>
      </c>
      <c r="AE29" s="118" t="str">
        <f t="shared" si="5"/>
        <v/>
      </c>
      <c r="AF29" s="118" t="str">
        <f t="shared" si="5"/>
        <v/>
      </c>
      <c r="AG29" s="128" t="str">
        <f t="shared" si="5"/>
        <v/>
      </c>
      <c r="AH29" s="120"/>
      <c r="AI29" s="120"/>
      <c r="AJ29" s="120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121"/>
      <c r="GJ29" s="121"/>
      <c r="GK29" s="121"/>
      <c r="GL29" s="121"/>
      <c r="GM29" s="121"/>
      <c r="GN29" s="121"/>
      <c r="GO29" s="121"/>
      <c r="GP29" s="121"/>
      <c r="GQ29" s="121"/>
      <c r="GR29" s="121"/>
      <c r="GS29" s="121"/>
      <c r="GT29" s="121"/>
      <c r="GU29" s="121"/>
      <c r="GV29" s="121"/>
      <c r="GW29" s="121"/>
      <c r="GX29" s="121"/>
      <c r="GY29" s="121"/>
      <c r="GZ29" s="121"/>
      <c r="HA29" s="121"/>
      <c r="HB29" s="121"/>
      <c r="HC29" s="121"/>
      <c r="HD29" s="121"/>
      <c r="HE29" s="121"/>
      <c r="HF29" s="121"/>
      <c r="HG29" s="121"/>
      <c r="HH29" s="121"/>
      <c r="HI29" s="121"/>
      <c r="HJ29" s="121"/>
      <c r="HK29" s="121"/>
      <c r="HL29" s="121"/>
      <c r="HM29" s="121"/>
      <c r="HN29" s="121"/>
      <c r="HO29" s="121"/>
      <c r="HP29" s="121"/>
      <c r="HQ29" s="121"/>
      <c r="HR29" s="121"/>
      <c r="HS29" s="121"/>
      <c r="HT29" s="121"/>
      <c r="HU29" s="121"/>
      <c r="HV29" s="121"/>
      <c r="HW29" s="121"/>
      <c r="HX29" s="121"/>
      <c r="HY29" s="121"/>
      <c r="HZ29" s="121"/>
      <c r="IA29" s="121"/>
      <c r="IB29" s="121"/>
      <c r="IC29" s="121"/>
      <c r="ID29" s="121"/>
      <c r="IE29" s="121"/>
      <c r="IF29" s="121"/>
      <c r="IG29" s="121"/>
      <c r="IH29" s="121"/>
      <c r="II29" s="121"/>
      <c r="IJ29" s="121"/>
      <c r="IK29" s="121"/>
      <c r="IL29" s="121"/>
      <c r="IM29" s="121"/>
      <c r="IN29" s="121"/>
      <c r="IO29" s="121"/>
      <c r="IP29" s="121"/>
      <c r="IQ29" s="121"/>
      <c r="IR29" s="121"/>
      <c r="IS29" s="121"/>
      <c r="IT29" s="121"/>
      <c r="IU29" s="121"/>
      <c r="IV29" s="121"/>
      <c r="IW29" s="121"/>
      <c r="IX29" s="121"/>
      <c r="IY29" s="121"/>
      <c r="IZ29" s="121"/>
    </row>
    <row r="30" spans="1:260" s="122" customFormat="1" ht="15.75">
      <c r="A30" s="123" t="s">
        <v>92</v>
      </c>
      <c r="B30" s="124" t="s">
        <v>280</v>
      </c>
      <c r="C30" s="125">
        <v>100154</v>
      </c>
      <c r="D30" s="126">
        <v>15.2</v>
      </c>
      <c r="E30" s="311">
        <v>10</v>
      </c>
      <c r="F30" s="311">
        <v>70</v>
      </c>
      <c r="G30" s="311">
        <v>85</v>
      </c>
      <c r="H30" s="138">
        <f>_xlfn.XLOOKUP(A30,'Beef - 100154'!A:A,'Beef - 100154'!L:L)</f>
        <v>0</v>
      </c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19">
        <f t="shared" si="3"/>
        <v>0</v>
      </c>
      <c r="V30" s="118" t="str">
        <f t="shared" si="5"/>
        <v/>
      </c>
      <c r="W30" s="118" t="str">
        <f t="shared" si="5"/>
        <v/>
      </c>
      <c r="X30" s="118" t="str">
        <f t="shared" si="5"/>
        <v/>
      </c>
      <c r="Y30" s="118" t="str">
        <f t="shared" si="5"/>
        <v/>
      </c>
      <c r="Z30" s="118" t="str">
        <f t="shared" si="5"/>
        <v/>
      </c>
      <c r="AA30" s="118" t="str">
        <f t="shared" si="5"/>
        <v/>
      </c>
      <c r="AB30" s="118" t="str">
        <f t="shared" si="5"/>
        <v/>
      </c>
      <c r="AC30" s="118" t="str">
        <f t="shared" si="5"/>
        <v/>
      </c>
      <c r="AD30" s="118" t="str">
        <f t="shared" si="5"/>
        <v/>
      </c>
      <c r="AE30" s="118" t="str">
        <f t="shared" si="5"/>
        <v/>
      </c>
      <c r="AF30" s="118" t="str">
        <f t="shared" si="5"/>
        <v/>
      </c>
      <c r="AG30" s="128" t="str">
        <f t="shared" si="5"/>
        <v/>
      </c>
      <c r="AH30" s="120"/>
      <c r="AI30" s="120"/>
      <c r="AJ30" s="120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1"/>
      <c r="BU30" s="121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1"/>
      <c r="CJ30" s="121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1"/>
      <c r="CY30" s="121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1"/>
      <c r="DN30" s="121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1"/>
      <c r="EC30" s="121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1"/>
      <c r="ER30" s="121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1"/>
      <c r="FG30" s="121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1"/>
      <c r="FV30" s="121"/>
      <c r="FW30" s="121"/>
      <c r="FX30" s="121"/>
      <c r="FY30" s="121"/>
      <c r="FZ30" s="121"/>
      <c r="GA30" s="121"/>
      <c r="GB30" s="121"/>
      <c r="GC30" s="121"/>
      <c r="GD30" s="121"/>
      <c r="GE30" s="121"/>
      <c r="GF30" s="121"/>
      <c r="GG30" s="121"/>
      <c r="GH30" s="121"/>
      <c r="GI30" s="121"/>
      <c r="GJ30" s="121"/>
      <c r="GK30" s="121"/>
      <c r="GL30" s="121"/>
      <c r="GM30" s="121"/>
      <c r="GN30" s="121"/>
      <c r="GO30" s="121"/>
      <c r="GP30" s="121"/>
      <c r="GQ30" s="121"/>
      <c r="GR30" s="121"/>
      <c r="GS30" s="121"/>
      <c r="GT30" s="121"/>
      <c r="GU30" s="121"/>
      <c r="GV30" s="121"/>
      <c r="GW30" s="121"/>
      <c r="GX30" s="121"/>
      <c r="GY30" s="121"/>
      <c r="GZ30" s="121"/>
      <c r="HA30" s="121"/>
      <c r="HB30" s="121"/>
      <c r="HC30" s="121"/>
      <c r="HD30" s="121"/>
      <c r="HE30" s="121"/>
      <c r="HF30" s="121"/>
      <c r="HG30" s="121"/>
      <c r="HH30" s="121"/>
      <c r="HI30" s="121"/>
      <c r="HJ30" s="121"/>
      <c r="HK30" s="121"/>
      <c r="HL30" s="121"/>
      <c r="HM30" s="121"/>
      <c r="HN30" s="121"/>
      <c r="HO30" s="121"/>
      <c r="HP30" s="121"/>
      <c r="HQ30" s="121"/>
      <c r="HR30" s="121"/>
      <c r="HS30" s="121"/>
      <c r="HT30" s="121"/>
      <c r="HU30" s="121"/>
      <c r="HV30" s="121"/>
      <c r="HW30" s="121"/>
      <c r="HX30" s="121"/>
      <c r="HY30" s="121"/>
      <c r="HZ30" s="121"/>
      <c r="IA30" s="121"/>
      <c r="IB30" s="121"/>
      <c r="IC30" s="121"/>
      <c r="ID30" s="121"/>
      <c r="IE30" s="121"/>
      <c r="IF30" s="121"/>
      <c r="IG30" s="121"/>
      <c r="IH30" s="121"/>
      <c r="II30" s="121"/>
      <c r="IJ30" s="121"/>
      <c r="IK30" s="121"/>
      <c r="IL30" s="121"/>
      <c r="IM30" s="121"/>
      <c r="IN30" s="121"/>
      <c r="IO30" s="121"/>
      <c r="IP30" s="121"/>
      <c r="IQ30" s="121"/>
      <c r="IR30" s="121"/>
      <c r="IS30" s="121"/>
      <c r="IT30" s="121"/>
      <c r="IU30" s="121"/>
      <c r="IV30" s="121"/>
      <c r="IW30" s="121"/>
      <c r="IX30" s="121"/>
      <c r="IY30" s="121"/>
      <c r="IZ30" s="121"/>
    </row>
    <row r="31" spans="1:260" s="122" customFormat="1" ht="15.75">
      <c r="A31" s="123" t="s">
        <v>96</v>
      </c>
      <c r="B31" s="124" t="s">
        <v>281</v>
      </c>
      <c r="C31" s="125">
        <v>100154</v>
      </c>
      <c r="D31" s="126">
        <v>11.63</v>
      </c>
      <c r="E31" s="311">
        <v>10</v>
      </c>
      <c r="F31" s="311">
        <v>70</v>
      </c>
      <c r="G31" s="311">
        <v>64</v>
      </c>
      <c r="H31" s="138">
        <f>_xlfn.XLOOKUP(A31,'Beef - 100154'!A:A,'Beef - 100154'!L:L)</f>
        <v>0</v>
      </c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19">
        <f t="shared" si="3"/>
        <v>0</v>
      </c>
      <c r="V31" s="118" t="str">
        <f t="shared" si="5"/>
        <v/>
      </c>
      <c r="W31" s="118" t="str">
        <f t="shared" si="5"/>
        <v/>
      </c>
      <c r="X31" s="118" t="str">
        <f t="shared" si="5"/>
        <v/>
      </c>
      <c r="Y31" s="118" t="str">
        <f t="shared" si="5"/>
        <v/>
      </c>
      <c r="Z31" s="118" t="str">
        <f t="shared" si="5"/>
        <v/>
      </c>
      <c r="AA31" s="118" t="str">
        <f t="shared" si="5"/>
        <v/>
      </c>
      <c r="AB31" s="118" t="str">
        <f t="shared" si="5"/>
        <v/>
      </c>
      <c r="AC31" s="118" t="str">
        <f t="shared" si="5"/>
        <v/>
      </c>
      <c r="AD31" s="118" t="str">
        <f t="shared" si="5"/>
        <v/>
      </c>
      <c r="AE31" s="118" t="str">
        <f t="shared" si="5"/>
        <v/>
      </c>
      <c r="AF31" s="118" t="str">
        <f t="shared" si="5"/>
        <v/>
      </c>
      <c r="AG31" s="128" t="str">
        <f t="shared" si="5"/>
        <v/>
      </c>
      <c r="AH31" s="120"/>
      <c r="AI31" s="120"/>
      <c r="AJ31" s="120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121"/>
      <c r="GJ31" s="121"/>
      <c r="GK31" s="121"/>
      <c r="GL31" s="121"/>
      <c r="GM31" s="121"/>
      <c r="GN31" s="121"/>
      <c r="GO31" s="121"/>
      <c r="GP31" s="121"/>
      <c r="GQ31" s="121"/>
      <c r="GR31" s="121"/>
      <c r="GS31" s="121"/>
      <c r="GT31" s="121"/>
      <c r="GU31" s="121"/>
      <c r="GV31" s="121"/>
      <c r="GW31" s="121"/>
      <c r="GX31" s="121"/>
      <c r="GY31" s="121"/>
      <c r="GZ31" s="121"/>
      <c r="HA31" s="121"/>
      <c r="HB31" s="121"/>
      <c r="HC31" s="121"/>
      <c r="HD31" s="121"/>
      <c r="HE31" s="121"/>
      <c r="HF31" s="121"/>
      <c r="HG31" s="121"/>
      <c r="HH31" s="121"/>
      <c r="HI31" s="121"/>
      <c r="HJ31" s="121"/>
      <c r="HK31" s="121"/>
      <c r="HL31" s="121"/>
      <c r="HM31" s="121"/>
      <c r="HN31" s="121"/>
      <c r="HO31" s="121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1"/>
      <c r="IV31" s="121"/>
      <c r="IW31" s="121"/>
      <c r="IX31" s="121"/>
      <c r="IY31" s="121"/>
      <c r="IZ31" s="121"/>
    </row>
    <row r="32" spans="1:260" s="122" customFormat="1" ht="15.75">
      <c r="A32" s="123" t="s">
        <v>98</v>
      </c>
      <c r="B32" s="124" t="s">
        <v>282</v>
      </c>
      <c r="C32" s="125">
        <v>100154</v>
      </c>
      <c r="D32" s="126">
        <v>11.6</v>
      </c>
      <c r="E32" s="311">
        <v>10</v>
      </c>
      <c r="F32" s="311">
        <v>70</v>
      </c>
      <c r="G32" s="311">
        <v>64</v>
      </c>
      <c r="H32" s="138">
        <f>_xlfn.XLOOKUP(A32,'Beef - 100154'!A:A,'Beef - 100154'!L:L)</f>
        <v>0</v>
      </c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19">
        <f t="shared" si="3"/>
        <v>0</v>
      </c>
      <c r="V32" s="118" t="str">
        <f t="shared" si="5"/>
        <v/>
      </c>
      <c r="W32" s="118" t="str">
        <f t="shared" si="5"/>
        <v/>
      </c>
      <c r="X32" s="118" t="str">
        <f t="shared" si="5"/>
        <v/>
      </c>
      <c r="Y32" s="118" t="str">
        <f t="shared" si="5"/>
        <v/>
      </c>
      <c r="Z32" s="118" t="str">
        <f t="shared" si="5"/>
        <v/>
      </c>
      <c r="AA32" s="118" t="str">
        <f t="shared" si="5"/>
        <v/>
      </c>
      <c r="AB32" s="118" t="str">
        <f t="shared" si="5"/>
        <v/>
      </c>
      <c r="AC32" s="118" t="str">
        <f t="shared" si="5"/>
        <v/>
      </c>
      <c r="AD32" s="118" t="str">
        <f t="shared" si="5"/>
        <v/>
      </c>
      <c r="AE32" s="118" t="str">
        <f t="shared" si="5"/>
        <v/>
      </c>
      <c r="AF32" s="118" t="str">
        <f t="shared" si="5"/>
        <v/>
      </c>
      <c r="AG32" s="128" t="str">
        <f t="shared" si="5"/>
        <v/>
      </c>
      <c r="AH32" s="120"/>
      <c r="AI32" s="120"/>
      <c r="AJ32" s="120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1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1"/>
      <c r="EC32" s="121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1"/>
      <c r="ER32" s="121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1"/>
      <c r="GF32" s="121"/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1"/>
      <c r="GZ32" s="121"/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1"/>
      <c r="HT32" s="121"/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1"/>
      <c r="IN32" s="121"/>
      <c r="IO32" s="121"/>
      <c r="IP32" s="121"/>
      <c r="IQ32" s="121"/>
      <c r="IR32" s="121"/>
      <c r="IS32" s="121"/>
      <c r="IT32" s="121"/>
      <c r="IU32" s="121"/>
      <c r="IV32" s="121"/>
      <c r="IW32" s="121"/>
      <c r="IX32" s="121"/>
      <c r="IY32" s="121"/>
      <c r="IZ32" s="121"/>
    </row>
    <row r="33" spans="1:260" s="122" customFormat="1" ht="15.75">
      <c r="A33" s="123" t="s">
        <v>131</v>
      </c>
      <c r="B33" s="124" t="s">
        <v>132</v>
      </c>
      <c r="C33" s="125">
        <v>100154</v>
      </c>
      <c r="D33" s="126">
        <v>25.36</v>
      </c>
      <c r="E33" s="311">
        <v>6</v>
      </c>
      <c r="F33" s="311">
        <v>24</v>
      </c>
      <c r="G33" s="311">
        <v>196</v>
      </c>
      <c r="H33" s="138">
        <f>_xlfn.XLOOKUP(A33,'Beef - 100154'!A:A,'Beef - 100154'!L:L)</f>
        <v>0</v>
      </c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19">
        <f t="shared" si="3"/>
        <v>0</v>
      </c>
      <c r="V33" s="118" t="str">
        <f t="shared" si="5"/>
        <v/>
      </c>
      <c r="W33" s="118" t="str">
        <f t="shared" si="5"/>
        <v/>
      </c>
      <c r="X33" s="118" t="str">
        <f t="shared" si="5"/>
        <v/>
      </c>
      <c r="Y33" s="118" t="str">
        <f t="shared" si="5"/>
        <v/>
      </c>
      <c r="Z33" s="118" t="str">
        <f t="shared" si="5"/>
        <v/>
      </c>
      <c r="AA33" s="118" t="str">
        <f t="shared" si="5"/>
        <v/>
      </c>
      <c r="AB33" s="118" t="str">
        <f t="shared" si="5"/>
        <v/>
      </c>
      <c r="AC33" s="118" t="str">
        <f t="shared" si="5"/>
        <v/>
      </c>
      <c r="AD33" s="118" t="str">
        <f t="shared" si="5"/>
        <v/>
      </c>
      <c r="AE33" s="118" t="str">
        <f t="shared" si="5"/>
        <v/>
      </c>
      <c r="AF33" s="118" t="str">
        <f t="shared" si="5"/>
        <v/>
      </c>
      <c r="AG33" s="128" t="str">
        <f t="shared" si="5"/>
        <v/>
      </c>
      <c r="AH33" s="120"/>
      <c r="AI33" s="120"/>
      <c r="AJ33" s="120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1"/>
      <c r="GZ33" s="121"/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1"/>
      <c r="HT33" s="121"/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1"/>
      <c r="IN33" s="121"/>
      <c r="IO33" s="121"/>
      <c r="IP33" s="121"/>
      <c r="IQ33" s="121"/>
      <c r="IR33" s="121"/>
      <c r="IS33" s="121"/>
      <c r="IT33" s="121"/>
      <c r="IU33" s="121"/>
      <c r="IV33" s="121"/>
      <c r="IW33" s="121"/>
      <c r="IX33" s="121"/>
      <c r="IY33" s="121"/>
      <c r="IZ33" s="121"/>
    </row>
    <row r="34" spans="1:260" s="122" customFormat="1" ht="15.75">
      <c r="A34" s="123" t="s">
        <v>133</v>
      </c>
      <c r="B34" s="124" t="s">
        <v>125</v>
      </c>
      <c r="C34" s="125">
        <v>100154</v>
      </c>
      <c r="D34" s="126">
        <v>26.8</v>
      </c>
      <c r="E34" s="311">
        <v>6</v>
      </c>
      <c r="F34" s="311">
        <v>24</v>
      </c>
      <c r="G34" s="311">
        <v>228</v>
      </c>
      <c r="H34" s="138">
        <f>_xlfn.XLOOKUP(A34,'Beef - 100154'!A:A,'Beef - 100154'!L:L)</f>
        <v>0</v>
      </c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19">
        <f t="shared" si="3"/>
        <v>0</v>
      </c>
      <c r="V34" s="118" t="str">
        <f t="shared" si="5"/>
        <v/>
      </c>
      <c r="W34" s="118" t="str">
        <f t="shared" si="5"/>
        <v/>
      </c>
      <c r="X34" s="118" t="str">
        <f t="shared" si="5"/>
        <v/>
      </c>
      <c r="Y34" s="118" t="str">
        <f t="shared" si="5"/>
        <v/>
      </c>
      <c r="Z34" s="118" t="str">
        <f t="shared" si="5"/>
        <v/>
      </c>
      <c r="AA34" s="118" t="str">
        <f t="shared" si="5"/>
        <v/>
      </c>
      <c r="AB34" s="118" t="str">
        <f t="shared" si="5"/>
        <v/>
      </c>
      <c r="AC34" s="118" t="str">
        <f t="shared" si="5"/>
        <v/>
      </c>
      <c r="AD34" s="118" t="str">
        <f t="shared" si="5"/>
        <v/>
      </c>
      <c r="AE34" s="118" t="str">
        <f t="shared" si="5"/>
        <v/>
      </c>
      <c r="AF34" s="118" t="str">
        <f t="shared" si="5"/>
        <v/>
      </c>
      <c r="AG34" s="128" t="str">
        <f t="shared" si="5"/>
        <v/>
      </c>
      <c r="AH34" s="120"/>
      <c r="AI34" s="120"/>
      <c r="AJ34" s="120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</row>
    <row r="35" spans="1:260" s="122" customFormat="1" ht="15.75">
      <c r="A35" s="123" t="s">
        <v>124</v>
      </c>
      <c r="B35" s="124" t="s">
        <v>125</v>
      </c>
      <c r="C35" s="125">
        <v>100154</v>
      </c>
      <c r="D35" s="126">
        <v>36.92</v>
      </c>
      <c r="E35" s="311">
        <v>6</v>
      </c>
      <c r="F35" s="311">
        <v>24</v>
      </c>
      <c r="G35" s="311">
        <v>195</v>
      </c>
      <c r="H35" s="138">
        <f>_xlfn.XLOOKUP(A35,'Beef - 100154'!A:A,'Beef - 100154'!L:L)</f>
        <v>0</v>
      </c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19">
        <f t="shared" si="3"/>
        <v>0</v>
      </c>
      <c r="V35" s="118" t="str">
        <f t="shared" si="5"/>
        <v/>
      </c>
      <c r="W35" s="118" t="str">
        <f t="shared" si="5"/>
        <v/>
      </c>
      <c r="X35" s="118" t="str">
        <f t="shared" si="5"/>
        <v/>
      </c>
      <c r="Y35" s="118" t="str">
        <f t="shared" si="5"/>
        <v/>
      </c>
      <c r="Z35" s="118" t="str">
        <f t="shared" si="5"/>
        <v/>
      </c>
      <c r="AA35" s="118" t="str">
        <f t="shared" si="5"/>
        <v/>
      </c>
      <c r="AB35" s="118" t="str">
        <f t="shared" si="5"/>
        <v/>
      </c>
      <c r="AC35" s="118" t="str">
        <f t="shared" si="5"/>
        <v/>
      </c>
      <c r="AD35" s="118" t="str">
        <f t="shared" si="5"/>
        <v/>
      </c>
      <c r="AE35" s="118" t="str">
        <f t="shared" si="5"/>
        <v/>
      </c>
      <c r="AF35" s="118" t="str">
        <f t="shared" si="5"/>
        <v/>
      </c>
      <c r="AG35" s="128" t="str">
        <f t="shared" si="5"/>
        <v/>
      </c>
      <c r="AH35" s="120"/>
      <c r="AI35" s="120"/>
      <c r="AJ35" s="120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  <c r="IX35" s="121"/>
      <c r="IY35" s="121"/>
      <c r="IZ35" s="121"/>
    </row>
    <row r="36" spans="1:260" s="122" customFormat="1" ht="15.75">
      <c r="A36" s="123" t="s">
        <v>129</v>
      </c>
      <c r="B36" s="124" t="s">
        <v>130</v>
      </c>
      <c r="C36" s="125">
        <v>100154</v>
      </c>
      <c r="D36" s="126">
        <v>31.32</v>
      </c>
      <c r="E36" s="311">
        <v>6</v>
      </c>
      <c r="F36" s="311">
        <v>24</v>
      </c>
      <c r="G36" s="311">
        <v>216</v>
      </c>
      <c r="H36" s="138">
        <f>_xlfn.XLOOKUP(A36,'Beef - 100154'!A:A,'Beef - 100154'!L:L)</f>
        <v>0</v>
      </c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19">
        <f t="shared" si="3"/>
        <v>0</v>
      </c>
      <c r="V36" s="118" t="str">
        <f t="shared" si="5"/>
        <v/>
      </c>
      <c r="W36" s="118" t="str">
        <f t="shared" si="5"/>
        <v/>
      </c>
      <c r="X36" s="118" t="str">
        <f t="shared" si="5"/>
        <v/>
      </c>
      <c r="Y36" s="118" t="str">
        <f t="shared" si="5"/>
        <v/>
      </c>
      <c r="Z36" s="118" t="str">
        <f t="shared" si="5"/>
        <v/>
      </c>
      <c r="AA36" s="118" t="str">
        <f t="shared" si="5"/>
        <v/>
      </c>
      <c r="AB36" s="118" t="str">
        <f t="shared" si="5"/>
        <v/>
      </c>
      <c r="AC36" s="118" t="str">
        <f t="shared" si="5"/>
        <v/>
      </c>
      <c r="AD36" s="118" t="str">
        <f t="shared" si="5"/>
        <v/>
      </c>
      <c r="AE36" s="118" t="str">
        <f t="shared" si="5"/>
        <v/>
      </c>
      <c r="AF36" s="118" t="str">
        <f t="shared" si="5"/>
        <v/>
      </c>
      <c r="AG36" s="128" t="str">
        <f t="shared" si="5"/>
        <v/>
      </c>
      <c r="AH36" s="120"/>
      <c r="AI36" s="120"/>
      <c r="AJ36" s="120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1"/>
      <c r="DC36" s="121"/>
      <c r="DD36" s="121"/>
      <c r="DE36" s="121"/>
      <c r="DF36" s="121"/>
      <c r="DG36" s="121"/>
      <c r="DH36" s="121"/>
      <c r="DI36" s="121"/>
      <c r="DJ36" s="121"/>
      <c r="DK36" s="121"/>
      <c r="DL36" s="121"/>
      <c r="DM36" s="121"/>
      <c r="DN36" s="121"/>
      <c r="DO36" s="121"/>
      <c r="DP36" s="121"/>
      <c r="DQ36" s="121"/>
      <c r="DR36" s="121"/>
      <c r="DS36" s="121"/>
      <c r="DT36" s="121"/>
      <c r="DU36" s="121"/>
      <c r="DV36" s="121"/>
      <c r="DW36" s="121"/>
      <c r="DX36" s="121"/>
      <c r="DY36" s="121"/>
      <c r="DZ36" s="121"/>
      <c r="EA36" s="121"/>
      <c r="EB36" s="121"/>
      <c r="EC36" s="121"/>
      <c r="ED36" s="121"/>
      <c r="EE36" s="121"/>
      <c r="EF36" s="121"/>
      <c r="EG36" s="121"/>
      <c r="EH36" s="121"/>
      <c r="EI36" s="121"/>
      <c r="EJ36" s="121"/>
      <c r="EK36" s="121"/>
      <c r="EL36" s="121"/>
      <c r="EM36" s="121"/>
      <c r="EN36" s="121"/>
      <c r="EO36" s="121"/>
      <c r="EP36" s="121"/>
      <c r="EQ36" s="121"/>
      <c r="ER36" s="121"/>
      <c r="ES36" s="121"/>
      <c r="ET36" s="121"/>
      <c r="EU36" s="121"/>
      <c r="EV36" s="121"/>
      <c r="EW36" s="121"/>
      <c r="EX36" s="121"/>
      <c r="EY36" s="121"/>
      <c r="EZ36" s="121"/>
      <c r="FA36" s="121"/>
      <c r="FB36" s="121"/>
      <c r="FC36" s="121"/>
      <c r="FD36" s="121"/>
      <c r="FE36" s="121"/>
      <c r="FF36" s="121"/>
      <c r="FG36" s="121"/>
      <c r="FH36" s="121"/>
      <c r="FI36" s="121"/>
      <c r="FJ36" s="121"/>
      <c r="FK36" s="121"/>
      <c r="FL36" s="121"/>
      <c r="FM36" s="121"/>
      <c r="FN36" s="121"/>
      <c r="FO36" s="121"/>
      <c r="FP36" s="121"/>
      <c r="FQ36" s="121"/>
      <c r="FR36" s="121"/>
      <c r="FS36" s="121"/>
      <c r="FT36" s="121"/>
      <c r="FU36" s="121"/>
      <c r="FV36" s="121"/>
      <c r="FW36" s="121"/>
      <c r="FX36" s="121"/>
      <c r="FY36" s="121"/>
      <c r="FZ36" s="121"/>
      <c r="GA36" s="121"/>
      <c r="GB36" s="121"/>
      <c r="GC36" s="121"/>
      <c r="GD36" s="121"/>
      <c r="GE36" s="121"/>
      <c r="GF36" s="121"/>
      <c r="GG36" s="121"/>
      <c r="GH36" s="121"/>
      <c r="GI36" s="121"/>
      <c r="GJ36" s="121"/>
      <c r="GK36" s="121"/>
      <c r="GL36" s="121"/>
      <c r="GM36" s="121"/>
      <c r="GN36" s="121"/>
      <c r="GO36" s="121"/>
      <c r="GP36" s="121"/>
      <c r="GQ36" s="121"/>
      <c r="GR36" s="121"/>
      <c r="GS36" s="121"/>
      <c r="GT36" s="121"/>
      <c r="GU36" s="121"/>
      <c r="GV36" s="121"/>
      <c r="GW36" s="121"/>
      <c r="GX36" s="121"/>
      <c r="GY36" s="121"/>
      <c r="GZ36" s="121"/>
      <c r="HA36" s="121"/>
      <c r="HB36" s="121"/>
      <c r="HC36" s="121"/>
      <c r="HD36" s="121"/>
      <c r="HE36" s="121"/>
      <c r="HF36" s="121"/>
      <c r="HG36" s="121"/>
      <c r="HH36" s="121"/>
      <c r="HI36" s="121"/>
      <c r="HJ36" s="121"/>
      <c r="HK36" s="121"/>
      <c r="HL36" s="121"/>
      <c r="HM36" s="121"/>
      <c r="HN36" s="121"/>
      <c r="HO36" s="121"/>
      <c r="HP36" s="121"/>
      <c r="HQ36" s="121"/>
      <c r="HR36" s="121"/>
      <c r="HS36" s="121"/>
      <c r="HT36" s="121"/>
      <c r="HU36" s="121"/>
      <c r="HV36" s="121"/>
      <c r="HW36" s="121"/>
      <c r="HX36" s="121"/>
      <c r="HY36" s="121"/>
      <c r="HZ36" s="121"/>
      <c r="IA36" s="121"/>
      <c r="IB36" s="121"/>
      <c r="IC36" s="121"/>
      <c r="ID36" s="121"/>
      <c r="IE36" s="121"/>
      <c r="IF36" s="121"/>
      <c r="IG36" s="121"/>
      <c r="IH36" s="121"/>
      <c r="II36" s="121"/>
      <c r="IJ36" s="121"/>
      <c r="IK36" s="121"/>
      <c r="IL36" s="121"/>
      <c r="IM36" s="121"/>
      <c r="IN36" s="121"/>
      <c r="IO36" s="121"/>
      <c r="IP36" s="121"/>
      <c r="IQ36" s="121"/>
      <c r="IR36" s="121"/>
      <c r="IS36" s="121"/>
      <c r="IT36" s="121"/>
      <c r="IU36" s="121"/>
      <c r="IV36" s="121"/>
      <c r="IW36" s="121"/>
      <c r="IX36" s="121"/>
      <c r="IY36" s="121"/>
      <c r="IZ36" s="121"/>
    </row>
    <row r="37" spans="1:260" s="122" customFormat="1" ht="15.75">
      <c r="A37" s="123" t="s">
        <v>126</v>
      </c>
      <c r="B37" s="124" t="s">
        <v>127</v>
      </c>
      <c r="C37" s="125">
        <v>100154</v>
      </c>
      <c r="D37" s="126">
        <v>36.549999999999997</v>
      </c>
      <c r="E37" s="311">
        <v>6</v>
      </c>
      <c r="F37" s="311">
        <v>24</v>
      </c>
      <c r="G37" s="311">
        <v>156</v>
      </c>
      <c r="H37" s="138">
        <f>_xlfn.XLOOKUP(A37,'Beef - 100154'!A:A,'Beef - 100154'!L:L)</f>
        <v>0</v>
      </c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19">
        <f t="shared" si="3"/>
        <v>0</v>
      </c>
      <c r="V37" s="118" t="str">
        <f t="shared" si="5"/>
        <v/>
      </c>
      <c r="W37" s="118" t="str">
        <f t="shared" si="5"/>
        <v/>
      </c>
      <c r="X37" s="118" t="str">
        <f t="shared" si="5"/>
        <v/>
      </c>
      <c r="Y37" s="118" t="str">
        <f t="shared" si="5"/>
        <v/>
      </c>
      <c r="Z37" s="118" t="str">
        <f t="shared" si="5"/>
        <v/>
      </c>
      <c r="AA37" s="118" t="str">
        <f t="shared" si="5"/>
        <v/>
      </c>
      <c r="AB37" s="118" t="str">
        <f t="shared" si="5"/>
        <v/>
      </c>
      <c r="AC37" s="118" t="str">
        <f t="shared" si="5"/>
        <v/>
      </c>
      <c r="AD37" s="118" t="str">
        <f t="shared" si="5"/>
        <v/>
      </c>
      <c r="AE37" s="118" t="str">
        <f t="shared" si="5"/>
        <v/>
      </c>
      <c r="AF37" s="118" t="str">
        <f t="shared" si="5"/>
        <v/>
      </c>
      <c r="AG37" s="128" t="str">
        <f t="shared" si="5"/>
        <v/>
      </c>
      <c r="AH37" s="120"/>
      <c r="AI37" s="120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  <c r="CG37" s="121"/>
      <c r="CH37" s="121"/>
      <c r="CI37" s="121"/>
      <c r="CJ37" s="121"/>
      <c r="CK37" s="121"/>
      <c r="CL37" s="121"/>
      <c r="CM37" s="121"/>
      <c r="CN37" s="121"/>
      <c r="CO37" s="121"/>
      <c r="CP37" s="121"/>
      <c r="CQ37" s="121"/>
      <c r="CR37" s="121"/>
      <c r="CS37" s="121"/>
      <c r="CT37" s="121"/>
      <c r="CU37" s="121"/>
      <c r="CV37" s="121"/>
      <c r="CW37" s="121"/>
      <c r="CX37" s="121"/>
      <c r="CY37" s="121"/>
      <c r="CZ37" s="121"/>
      <c r="DA37" s="121"/>
      <c r="DB37" s="121"/>
      <c r="DC37" s="121"/>
      <c r="DD37" s="121"/>
      <c r="DE37" s="121"/>
      <c r="DF37" s="121"/>
      <c r="DG37" s="121"/>
      <c r="DH37" s="121"/>
      <c r="DI37" s="121"/>
      <c r="DJ37" s="121"/>
      <c r="DK37" s="121"/>
      <c r="DL37" s="121"/>
      <c r="DM37" s="121"/>
      <c r="DN37" s="121"/>
      <c r="DO37" s="121"/>
      <c r="DP37" s="121"/>
      <c r="DQ37" s="121"/>
      <c r="DR37" s="121"/>
      <c r="DS37" s="121"/>
      <c r="DT37" s="121"/>
      <c r="DU37" s="121"/>
      <c r="DV37" s="121"/>
      <c r="DW37" s="121"/>
      <c r="DX37" s="121"/>
      <c r="DY37" s="121"/>
      <c r="DZ37" s="121"/>
      <c r="EA37" s="121"/>
      <c r="EB37" s="121"/>
      <c r="EC37" s="121"/>
      <c r="ED37" s="121"/>
      <c r="EE37" s="121"/>
      <c r="EF37" s="121"/>
      <c r="EG37" s="121"/>
      <c r="EH37" s="121"/>
      <c r="EI37" s="121"/>
      <c r="EJ37" s="121"/>
      <c r="EK37" s="121"/>
      <c r="EL37" s="121"/>
      <c r="EM37" s="121"/>
      <c r="EN37" s="121"/>
      <c r="EO37" s="121"/>
      <c r="EP37" s="121"/>
      <c r="EQ37" s="121"/>
      <c r="ER37" s="121"/>
      <c r="ES37" s="121"/>
      <c r="ET37" s="121"/>
      <c r="EU37" s="121"/>
      <c r="EV37" s="121"/>
      <c r="EW37" s="121"/>
      <c r="EX37" s="121"/>
      <c r="EY37" s="121"/>
      <c r="EZ37" s="121"/>
      <c r="FA37" s="121"/>
      <c r="FB37" s="121"/>
      <c r="FC37" s="121"/>
      <c r="FD37" s="121"/>
      <c r="FE37" s="121"/>
      <c r="FF37" s="121"/>
      <c r="FG37" s="121"/>
      <c r="FH37" s="121"/>
      <c r="FI37" s="121"/>
      <c r="FJ37" s="121"/>
      <c r="FK37" s="121"/>
      <c r="FL37" s="121"/>
      <c r="FM37" s="121"/>
      <c r="FN37" s="121"/>
      <c r="FO37" s="121"/>
      <c r="FP37" s="121"/>
      <c r="FQ37" s="121"/>
      <c r="FR37" s="121"/>
      <c r="FS37" s="121"/>
      <c r="FT37" s="121"/>
      <c r="FU37" s="121"/>
      <c r="FV37" s="121"/>
      <c r="FW37" s="121"/>
      <c r="FX37" s="121"/>
      <c r="FY37" s="121"/>
      <c r="FZ37" s="121"/>
      <c r="GA37" s="121"/>
      <c r="GB37" s="121"/>
      <c r="GC37" s="121"/>
      <c r="GD37" s="121"/>
      <c r="GE37" s="121"/>
      <c r="GF37" s="121"/>
      <c r="GG37" s="121"/>
      <c r="GH37" s="121"/>
      <c r="GI37" s="121"/>
      <c r="GJ37" s="121"/>
      <c r="GK37" s="121"/>
      <c r="GL37" s="121"/>
      <c r="GM37" s="121"/>
      <c r="GN37" s="121"/>
      <c r="GO37" s="121"/>
      <c r="GP37" s="121"/>
      <c r="GQ37" s="121"/>
      <c r="GR37" s="121"/>
      <c r="GS37" s="121"/>
      <c r="GT37" s="121"/>
      <c r="GU37" s="121"/>
      <c r="GV37" s="121"/>
      <c r="GW37" s="121"/>
      <c r="GX37" s="121"/>
      <c r="GY37" s="121"/>
      <c r="GZ37" s="121"/>
      <c r="HA37" s="121"/>
      <c r="HB37" s="121"/>
      <c r="HC37" s="121"/>
      <c r="HD37" s="121"/>
      <c r="HE37" s="121"/>
      <c r="HF37" s="121"/>
      <c r="HG37" s="121"/>
      <c r="HH37" s="121"/>
      <c r="HI37" s="121"/>
      <c r="HJ37" s="121"/>
      <c r="HK37" s="121"/>
      <c r="HL37" s="121"/>
      <c r="HM37" s="121"/>
      <c r="HN37" s="121"/>
      <c r="HO37" s="121"/>
      <c r="HP37" s="121"/>
      <c r="HQ37" s="121"/>
      <c r="HR37" s="121"/>
      <c r="HS37" s="121"/>
      <c r="HT37" s="121"/>
      <c r="HU37" s="121"/>
      <c r="HV37" s="121"/>
      <c r="HW37" s="121"/>
      <c r="HX37" s="121"/>
      <c r="HY37" s="121"/>
      <c r="HZ37" s="121"/>
      <c r="IA37" s="121"/>
      <c r="IB37" s="121"/>
      <c r="IC37" s="121"/>
      <c r="ID37" s="121"/>
      <c r="IE37" s="121"/>
      <c r="IF37" s="121"/>
      <c r="IG37" s="121"/>
      <c r="IH37" s="121"/>
      <c r="II37" s="121"/>
      <c r="IJ37" s="121"/>
      <c r="IK37" s="121"/>
      <c r="IL37" s="121"/>
      <c r="IM37" s="121"/>
      <c r="IN37" s="121"/>
      <c r="IO37" s="121"/>
      <c r="IP37" s="121"/>
      <c r="IQ37" s="121"/>
      <c r="IR37" s="121"/>
      <c r="IS37" s="121"/>
      <c r="IT37" s="121"/>
      <c r="IU37" s="121"/>
      <c r="IV37" s="121"/>
      <c r="IW37" s="121"/>
      <c r="IX37" s="121"/>
      <c r="IY37" s="121"/>
      <c r="IZ37" s="121"/>
    </row>
    <row r="38" spans="1:260" s="122" customFormat="1" ht="15.75">
      <c r="A38" s="123" t="s">
        <v>135</v>
      </c>
      <c r="B38" s="124" t="s">
        <v>136</v>
      </c>
      <c r="C38" s="125">
        <v>100154</v>
      </c>
      <c r="D38" s="126">
        <v>20.16</v>
      </c>
      <c r="E38" s="311">
        <v>8</v>
      </c>
      <c r="F38" s="311">
        <v>40</v>
      </c>
      <c r="G38" s="311">
        <v>137</v>
      </c>
      <c r="H38" s="138">
        <f>_xlfn.XLOOKUP(A38,'Beef - 100154'!A:A,'Beef - 100154'!L:L)</f>
        <v>0</v>
      </c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19">
        <f t="shared" si="3"/>
        <v>0</v>
      </c>
      <c r="V38" s="118" t="str">
        <f t="shared" si="5"/>
        <v/>
      </c>
      <c r="W38" s="118" t="str">
        <f t="shared" si="5"/>
        <v/>
      </c>
      <c r="X38" s="118" t="str">
        <f t="shared" si="5"/>
        <v/>
      </c>
      <c r="Y38" s="118" t="str">
        <f t="shared" si="5"/>
        <v/>
      </c>
      <c r="Z38" s="118" t="str">
        <f t="shared" si="5"/>
        <v/>
      </c>
      <c r="AA38" s="118" t="str">
        <f t="shared" si="5"/>
        <v/>
      </c>
      <c r="AB38" s="118" t="str">
        <f t="shared" si="5"/>
        <v/>
      </c>
      <c r="AC38" s="118" t="str">
        <f t="shared" si="5"/>
        <v/>
      </c>
      <c r="AD38" s="118" t="str">
        <f t="shared" si="5"/>
        <v/>
      </c>
      <c r="AE38" s="118" t="str">
        <f t="shared" si="5"/>
        <v/>
      </c>
      <c r="AF38" s="118" t="str">
        <f t="shared" si="5"/>
        <v/>
      </c>
      <c r="AG38" s="128" t="str">
        <f t="shared" si="5"/>
        <v/>
      </c>
      <c r="AH38" s="120"/>
      <c r="AI38" s="120"/>
      <c r="AJ38" s="120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121"/>
      <c r="BZ38" s="121"/>
      <c r="CA38" s="121"/>
      <c r="CB38" s="121"/>
      <c r="CC38" s="121"/>
      <c r="CD38" s="121"/>
      <c r="CE38" s="121"/>
      <c r="CF38" s="121"/>
      <c r="CG38" s="121"/>
      <c r="CH38" s="121"/>
      <c r="CI38" s="121"/>
      <c r="CJ38" s="121"/>
      <c r="CK38" s="121"/>
      <c r="CL38" s="121"/>
      <c r="CM38" s="121"/>
      <c r="CN38" s="121"/>
      <c r="CO38" s="121"/>
      <c r="CP38" s="121"/>
      <c r="CQ38" s="121"/>
      <c r="CR38" s="121"/>
      <c r="CS38" s="121"/>
      <c r="CT38" s="121"/>
      <c r="CU38" s="121"/>
      <c r="CV38" s="121"/>
      <c r="CW38" s="121"/>
      <c r="CX38" s="121"/>
      <c r="CY38" s="121"/>
      <c r="CZ38" s="121"/>
      <c r="DA38" s="121"/>
      <c r="DB38" s="121"/>
      <c r="DC38" s="121"/>
      <c r="DD38" s="121"/>
      <c r="DE38" s="121"/>
      <c r="DF38" s="121"/>
      <c r="DG38" s="121"/>
      <c r="DH38" s="121"/>
      <c r="DI38" s="121"/>
      <c r="DJ38" s="121"/>
      <c r="DK38" s="121"/>
      <c r="DL38" s="121"/>
      <c r="DM38" s="121"/>
      <c r="DN38" s="121"/>
      <c r="DO38" s="121"/>
      <c r="DP38" s="121"/>
      <c r="DQ38" s="121"/>
      <c r="DR38" s="121"/>
      <c r="DS38" s="121"/>
      <c r="DT38" s="121"/>
      <c r="DU38" s="121"/>
      <c r="DV38" s="121"/>
      <c r="DW38" s="121"/>
      <c r="DX38" s="121"/>
      <c r="DY38" s="121"/>
      <c r="DZ38" s="121"/>
      <c r="EA38" s="121"/>
      <c r="EB38" s="121"/>
      <c r="EC38" s="121"/>
      <c r="ED38" s="121"/>
      <c r="EE38" s="121"/>
      <c r="EF38" s="121"/>
      <c r="EG38" s="121"/>
      <c r="EH38" s="121"/>
      <c r="EI38" s="121"/>
      <c r="EJ38" s="121"/>
      <c r="EK38" s="121"/>
      <c r="EL38" s="121"/>
      <c r="EM38" s="121"/>
      <c r="EN38" s="121"/>
      <c r="EO38" s="121"/>
      <c r="EP38" s="121"/>
      <c r="EQ38" s="121"/>
      <c r="ER38" s="121"/>
      <c r="ES38" s="121"/>
      <c r="ET38" s="121"/>
      <c r="EU38" s="121"/>
      <c r="EV38" s="121"/>
      <c r="EW38" s="121"/>
      <c r="EX38" s="121"/>
      <c r="EY38" s="121"/>
      <c r="EZ38" s="121"/>
      <c r="FA38" s="121"/>
      <c r="FB38" s="121"/>
      <c r="FC38" s="121"/>
      <c r="FD38" s="121"/>
      <c r="FE38" s="121"/>
      <c r="FF38" s="121"/>
      <c r="FG38" s="121"/>
      <c r="FH38" s="121"/>
      <c r="FI38" s="121"/>
      <c r="FJ38" s="121"/>
      <c r="FK38" s="121"/>
      <c r="FL38" s="121"/>
      <c r="FM38" s="121"/>
      <c r="FN38" s="121"/>
      <c r="FO38" s="121"/>
      <c r="FP38" s="121"/>
      <c r="FQ38" s="121"/>
      <c r="FR38" s="121"/>
      <c r="FS38" s="121"/>
      <c r="FT38" s="121"/>
      <c r="FU38" s="121"/>
      <c r="FV38" s="121"/>
      <c r="FW38" s="121"/>
      <c r="FX38" s="121"/>
      <c r="FY38" s="121"/>
      <c r="FZ38" s="121"/>
      <c r="GA38" s="121"/>
      <c r="GB38" s="121"/>
      <c r="GC38" s="121"/>
      <c r="GD38" s="121"/>
      <c r="GE38" s="121"/>
      <c r="GF38" s="121"/>
      <c r="GG38" s="121"/>
      <c r="GH38" s="121"/>
      <c r="GI38" s="121"/>
      <c r="GJ38" s="121"/>
      <c r="GK38" s="121"/>
      <c r="GL38" s="121"/>
      <c r="GM38" s="121"/>
      <c r="GN38" s="121"/>
      <c r="GO38" s="121"/>
      <c r="GP38" s="121"/>
      <c r="GQ38" s="121"/>
      <c r="GR38" s="121"/>
      <c r="GS38" s="121"/>
      <c r="GT38" s="121"/>
      <c r="GU38" s="121"/>
      <c r="GV38" s="121"/>
      <c r="GW38" s="121"/>
      <c r="GX38" s="121"/>
      <c r="GY38" s="121"/>
      <c r="GZ38" s="121"/>
      <c r="HA38" s="121"/>
      <c r="HB38" s="121"/>
      <c r="HC38" s="121"/>
      <c r="HD38" s="121"/>
      <c r="HE38" s="121"/>
      <c r="HF38" s="121"/>
      <c r="HG38" s="121"/>
      <c r="HH38" s="121"/>
      <c r="HI38" s="121"/>
      <c r="HJ38" s="121"/>
      <c r="HK38" s="121"/>
      <c r="HL38" s="121"/>
      <c r="HM38" s="121"/>
      <c r="HN38" s="121"/>
      <c r="HO38" s="121"/>
      <c r="HP38" s="121"/>
      <c r="HQ38" s="121"/>
      <c r="HR38" s="121"/>
      <c r="HS38" s="121"/>
      <c r="HT38" s="121"/>
      <c r="HU38" s="121"/>
      <c r="HV38" s="121"/>
      <c r="HW38" s="121"/>
      <c r="HX38" s="121"/>
      <c r="HY38" s="121"/>
      <c r="HZ38" s="121"/>
      <c r="IA38" s="121"/>
      <c r="IB38" s="121"/>
      <c r="IC38" s="121"/>
      <c r="ID38" s="121"/>
      <c r="IE38" s="121"/>
      <c r="IF38" s="121"/>
      <c r="IG38" s="121"/>
      <c r="IH38" s="121"/>
      <c r="II38" s="121"/>
      <c r="IJ38" s="121"/>
      <c r="IK38" s="121"/>
      <c r="IL38" s="121"/>
      <c r="IM38" s="121"/>
      <c r="IN38" s="121"/>
      <c r="IO38" s="121"/>
      <c r="IP38" s="121"/>
      <c r="IQ38" s="121"/>
      <c r="IR38" s="121"/>
      <c r="IS38" s="121"/>
      <c r="IT38" s="121"/>
      <c r="IU38" s="121"/>
      <c r="IV38" s="121"/>
      <c r="IW38" s="121"/>
      <c r="IX38" s="121"/>
      <c r="IY38" s="121"/>
      <c r="IZ38" s="121"/>
    </row>
    <row r="39" spans="1:260" s="122" customFormat="1" ht="15.75">
      <c r="A39" s="123" t="s">
        <v>82</v>
      </c>
      <c r="B39" s="124" t="s">
        <v>83</v>
      </c>
      <c r="C39" s="125">
        <v>100154</v>
      </c>
      <c r="D39" s="126">
        <v>8.36</v>
      </c>
      <c r="E39" s="311">
        <v>10</v>
      </c>
      <c r="F39" s="311">
        <v>70</v>
      </c>
      <c r="G39" s="311">
        <v>82</v>
      </c>
      <c r="H39" s="138">
        <f>_xlfn.XLOOKUP(A39,'Beef - 100154'!A:A,'Beef - 100154'!L:L)</f>
        <v>0</v>
      </c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19">
        <f t="shared" si="3"/>
        <v>0</v>
      </c>
      <c r="V39" s="118" t="str">
        <f t="shared" si="5"/>
        <v/>
      </c>
      <c r="W39" s="118" t="str">
        <f t="shared" si="5"/>
        <v/>
      </c>
      <c r="X39" s="118" t="str">
        <f t="shared" si="5"/>
        <v/>
      </c>
      <c r="Y39" s="118" t="str">
        <f t="shared" si="5"/>
        <v/>
      </c>
      <c r="Z39" s="118" t="str">
        <f t="shared" si="5"/>
        <v/>
      </c>
      <c r="AA39" s="118" t="str">
        <f t="shared" si="5"/>
        <v/>
      </c>
      <c r="AB39" s="118" t="str">
        <f t="shared" si="5"/>
        <v/>
      </c>
      <c r="AC39" s="118" t="str">
        <f t="shared" si="5"/>
        <v/>
      </c>
      <c r="AD39" s="118" t="str">
        <f t="shared" si="5"/>
        <v/>
      </c>
      <c r="AE39" s="118" t="str">
        <f t="shared" si="5"/>
        <v/>
      </c>
      <c r="AF39" s="118" t="str">
        <f t="shared" si="5"/>
        <v/>
      </c>
      <c r="AG39" s="128" t="str">
        <f t="shared" si="5"/>
        <v/>
      </c>
      <c r="AH39" s="120"/>
      <c r="AI39" s="120"/>
      <c r="AJ39" s="120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121"/>
      <c r="BZ39" s="121"/>
      <c r="CA39" s="121"/>
      <c r="CB39" s="121"/>
      <c r="CC39" s="121"/>
      <c r="CD39" s="121"/>
      <c r="CE39" s="121"/>
      <c r="CF39" s="121"/>
      <c r="CG39" s="121"/>
      <c r="CH39" s="121"/>
      <c r="CI39" s="121"/>
      <c r="CJ39" s="121"/>
      <c r="CK39" s="121"/>
      <c r="CL39" s="121"/>
      <c r="CM39" s="121"/>
      <c r="CN39" s="121"/>
      <c r="CO39" s="121"/>
      <c r="CP39" s="121"/>
      <c r="CQ39" s="121"/>
      <c r="CR39" s="121"/>
      <c r="CS39" s="121"/>
      <c r="CT39" s="121"/>
      <c r="CU39" s="121"/>
      <c r="CV39" s="121"/>
      <c r="CW39" s="121"/>
      <c r="CX39" s="121"/>
      <c r="CY39" s="121"/>
      <c r="CZ39" s="121"/>
      <c r="DA39" s="121"/>
      <c r="DB39" s="121"/>
      <c r="DC39" s="121"/>
      <c r="DD39" s="121"/>
      <c r="DE39" s="121"/>
      <c r="DF39" s="121"/>
      <c r="DG39" s="121"/>
      <c r="DH39" s="121"/>
      <c r="DI39" s="121"/>
      <c r="DJ39" s="121"/>
      <c r="DK39" s="121"/>
      <c r="DL39" s="121"/>
      <c r="DM39" s="121"/>
      <c r="DN39" s="121"/>
      <c r="DO39" s="121"/>
      <c r="DP39" s="121"/>
      <c r="DQ39" s="121"/>
      <c r="DR39" s="121"/>
      <c r="DS39" s="121"/>
      <c r="DT39" s="121"/>
      <c r="DU39" s="121"/>
      <c r="DV39" s="121"/>
      <c r="DW39" s="121"/>
      <c r="DX39" s="121"/>
      <c r="DY39" s="121"/>
      <c r="DZ39" s="121"/>
      <c r="EA39" s="121"/>
      <c r="EB39" s="121"/>
      <c r="EC39" s="121"/>
      <c r="ED39" s="121"/>
      <c r="EE39" s="121"/>
      <c r="EF39" s="121"/>
      <c r="EG39" s="121"/>
      <c r="EH39" s="121"/>
      <c r="EI39" s="121"/>
      <c r="EJ39" s="121"/>
      <c r="EK39" s="121"/>
      <c r="EL39" s="121"/>
      <c r="EM39" s="121"/>
      <c r="EN39" s="121"/>
      <c r="EO39" s="121"/>
      <c r="EP39" s="121"/>
      <c r="EQ39" s="121"/>
      <c r="ER39" s="121"/>
      <c r="ES39" s="121"/>
      <c r="ET39" s="121"/>
      <c r="EU39" s="121"/>
      <c r="EV39" s="121"/>
      <c r="EW39" s="121"/>
      <c r="EX39" s="121"/>
      <c r="EY39" s="121"/>
      <c r="EZ39" s="121"/>
      <c r="FA39" s="121"/>
      <c r="FB39" s="121"/>
      <c r="FC39" s="121"/>
      <c r="FD39" s="121"/>
      <c r="FE39" s="121"/>
      <c r="FF39" s="121"/>
      <c r="FG39" s="121"/>
      <c r="FH39" s="121"/>
      <c r="FI39" s="121"/>
      <c r="FJ39" s="121"/>
      <c r="FK39" s="121"/>
      <c r="FL39" s="121"/>
      <c r="FM39" s="121"/>
      <c r="FN39" s="121"/>
      <c r="FO39" s="121"/>
      <c r="FP39" s="121"/>
      <c r="FQ39" s="121"/>
      <c r="FR39" s="121"/>
      <c r="FS39" s="121"/>
      <c r="FT39" s="121"/>
      <c r="FU39" s="121"/>
      <c r="FV39" s="121"/>
      <c r="FW39" s="121"/>
      <c r="FX39" s="121"/>
      <c r="FY39" s="121"/>
      <c r="FZ39" s="121"/>
      <c r="GA39" s="121"/>
      <c r="GB39" s="121"/>
      <c r="GC39" s="121"/>
      <c r="GD39" s="121"/>
      <c r="GE39" s="121"/>
      <c r="GF39" s="121"/>
      <c r="GG39" s="121"/>
      <c r="GH39" s="121"/>
      <c r="GI39" s="121"/>
      <c r="GJ39" s="121"/>
      <c r="GK39" s="121"/>
      <c r="GL39" s="121"/>
      <c r="GM39" s="121"/>
      <c r="GN39" s="121"/>
      <c r="GO39" s="121"/>
      <c r="GP39" s="121"/>
      <c r="GQ39" s="121"/>
      <c r="GR39" s="121"/>
      <c r="GS39" s="121"/>
      <c r="GT39" s="121"/>
      <c r="GU39" s="121"/>
      <c r="GV39" s="121"/>
      <c r="GW39" s="121"/>
      <c r="GX39" s="121"/>
      <c r="GY39" s="121"/>
      <c r="GZ39" s="121"/>
      <c r="HA39" s="121"/>
      <c r="HB39" s="121"/>
      <c r="HC39" s="121"/>
      <c r="HD39" s="121"/>
      <c r="HE39" s="121"/>
      <c r="HF39" s="121"/>
      <c r="HG39" s="121"/>
      <c r="HH39" s="121"/>
      <c r="HI39" s="121"/>
      <c r="HJ39" s="121"/>
      <c r="HK39" s="121"/>
      <c r="HL39" s="121"/>
      <c r="HM39" s="121"/>
      <c r="HN39" s="121"/>
      <c r="HO39" s="121"/>
      <c r="HP39" s="121"/>
      <c r="HQ39" s="121"/>
      <c r="HR39" s="121"/>
      <c r="HS39" s="121"/>
      <c r="HT39" s="121"/>
      <c r="HU39" s="121"/>
      <c r="HV39" s="121"/>
      <c r="HW39" s="121"/>
      <c r="HX39" s="121"/>
      <c r="HY39" s="121"/>
      <c r="HZ39" s="121"/>
      <c r="IA39" s="121"/>
      <c r="IB39" s="121"/>
      <c r="IC39" s="121"/>
      <c r="ID39" s="121"/>
      <c r="IE39" s="121"/>
      <c r="IF39" s="121"/>
      <c r="IG39" s="121"/>
      <c r="IH39" s="121"/>
      <c r="II39" s="121"/>
      <c r="IJ39" s="121"/>
      <c r="IK39" s="121"/>
      <c r="IL39" s="121"/>
      <c r="IM39" s="121"/>
      <c r="IN39" s="121"/>
      <c r="IO39" s="121"/>
      <c r="IP39" s="121"/>
      <c r="IQ39" s="121"/>
      <c r="IR39" s="121"/>
      <c r="IS39" s="121"/>
      <c r="IT39" s="121"/>
      <c r="IU39" s="121"/>
      <c r="IV39" s="121"/>
      <c r="IW39" s="121"/>
      <c r="IX39" s="121"/>
      <c r="IY39" s="121"/>
      <c r="IZ39" s="121"/>
    </row>
    <row r="40" spans="1:260" s="122" customFormat="1" ht="31.5">
      <c r="A40" s="123" t="s">
        <v>108</v>
      </c>
      <c r="B40" s="124" t="s">
        <v>283</v>
      </c>
      <c r="C40" s="125">
        <v>100154</v>
      </c>
      <c r="D40" s="126">
        <v>27.55</v>
      </c>
      <c r="E40" s="311">
        <v>10</v>
      </c>
      <c r="F40" s="311">
        <v>70</v>
      </c>
      <c r="G40" s="311">
        <v>196</v>
      </c>
      <c r="H40" s="138">
        <f>_xlfn.XLOOKUP(A40,'Beef - 100154'!A:A,'Beef - 100154'!L:L)</f>
        <v>0</v>
      </c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19">
        <f t="shared" si="3"/>
        <v>0</v>
      </c>
      <c r="V40" s="118" t="str">
        <f t="shared" si="5"/>
        <v/>
      </c>
      <c r="W40" s="118" t="str">
        <f t="shared" si="5"/>
        <v/>
      </c>
      <c r="X40" s="118" t="str">
        <f t="shared" si="5"/>
        <v/>
      </c>
      <c r="Y40" s="118" t="str">
        <f t="shared" si="5"/>
        <v/>
      </c>
      <c r="Z40" s="118" t="str">
        <f t="shared" si="5"/>
        <v/>
      </c>
      <c r="AA40" s="118" t="str">
        <f t="shared" si="5"/>
        <v/>
      </c>
      <c r="AB40" s="118" t="str">
        <f t="shared" si="5"/>
        <v/>
      </c>
      <c r="AC40" s="118" t="str">
        <f t="shared" si="5"/>
        <v/>
      </c>
      <c r="AD40" s="118" t="str">
        <f t="shared" si="5"/>
        <v/>
      </c>
      <c r="AE40" s="118" t="str">
        <f t="shared" si="5"/>
        <v/>
      </c>
      <c r="AF40" s="118" t="str">
        <f t="shared" si="5"/>
        <v/>
      </c>
      <c r="AG40" s="128" t="str">
        <f t="shared" si="5"/>
        <v/>
      </c>
      <c r="AH40" s="120"/>
      <c r="AI40" s="120"/>
      <c r="AJ40" s="120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21"/>
      <c r="BS40" s="121"/>
      <c r="BT40" s="121"/>
      <c r="BU40" s="121"/>
      <c r="BV40" s="121"/>
      <c r="BW40" s="121"/>
      <c r="BX40" s="121"/>
      <c r="BY40" s="121"/>
      <c r="BZ40" s="121"/>
      <c r="CA40" s="121"/>
      <c r="CB40" s="121"/>
      <c r="CC40" s="121"/>
      <c r="CD40" s="121"/>
      <c r="CE40" s="121"/>
      <c r="CF40" s="121"/>
      <c r="CG40" s="121"/>
      <c r="CH40" s="121"/>
      <c r="CI40" s="121"/>
      <c r="CJ40" s="121"/>
      <c r="CK40" s="121"/>
      <c r="CL40" s="121"/>
      <c r="CM40" s="121"/>
      <c r="CN40" s="121"/>
      <c r="CO40" s="121"/>
      <c r="CP40" s="121"/>
      <c r="CQ40" s="121"/>
      <c r="CR40" s="121"/>
      <c r="CS40" s="121"/>
      <c r="CT40" s="121"/>
      <c r="CU40" s="121"/>
      <c r="CV40" s="121"/>
      <c r="CW40" s="121"/>
      <c r="CX40" s="121"/>
      <c r="CY40" s="121"/>
      <c r="CZ40" s="121"/>
      <c r="DA40" s="121"/>
      <c r="DB40" s="121"/>
      <c r="DC40" s="121"/>
      <c r="DD40" s="121"/>
      <c r="DE40" s="121"/>
      <c r="DF40" s="121"/>
      <c r="DG40" s="121"/>
      <c r="DH40" s="121"/>
      <c r="DI40" s="121"/>
      <c r="DJ40" s="121"/>
      <c r="DK40" s="121"/>
      <c r="DL40" s="121"/>
      <c r="DM40" s="121"/>
      <c r="DN40" s="121"/>
      <c r="DO40" s="121"/>
      <c r="DP40" s="121"/>
      <c r="DQ40" s="121"/>
      <c r="DR40" s="121"/>
      <c r="DS40" s="121"/>
      <c r="DT40" s="121"/>
      <c r="DU40" s="121"/>
      <c r="DV40" s="121"/>
      <c r="DW40" s="121"/>
      <c r="DX40" s="121"/>
      <c r="DY40" s="121"/>
      <c r="DZ40" s="121"/>
      <c r="EA40" s="121"/>
      <c r="EB40" s="121"/>
      <c r="EC40" s="121"/>
      <c r="ED40" s="121"/>
      <c r="EE40" s="121"/>
      <c r="EF40" s="121"/>
      <c r="EG40" s="121"/>
      <c r="EH40" s="121"/>
      <c r="EI40" s="121"/>
      <c r="EJ40" s="121"/>
      <c r="EK40" s="121"/>
      <c r="EL40" s="121"/>
      <c r="EM40" s="121"/>
      <c r="EN40" s="121"/>
      <c r="EO40" s="121"/>
      <c r="EP40" s="121"/>
      <c r="EQ40" s="121"/>
      <c r="ER40" s="121"/>
      <c r="ES40" s="121"/>
      <c r="ET40" s="121"/>
      <c r="EU40" s="121"/>
      <c r="EV40" s="121"/>
      <c r="EW40" s="121"/>
      <c r="EX40" s="121"/>
      <c r="EY40" s="121"/>
      <c r="EZ40" s="121"/>
      <c r="FA40" s="121"/>
      <c r="FB40" s="121"/>
      <c r="FC40" s="121"/>
      <c r="FD40" s="121"/>
      <c r="FE40" s="121"/>
      <c r="FF40" s="121"/>
      <c r="FG40" s="121"/>
      <c r="FH40" s="121"/>
      <c r="FI40" s="121"/>
      <c r="FJ40" s="121"/>
      <c r="FK40" s="121"/>
      <c r="FL40" s="121"/>
      <c r="FM40" s="121"/>
      <c r="FN40" s="121"/>
      <c r="FO40" s="121"/>
      <c r="FP40" s="121"/>
      <c r="FQ40" s="121"/>
      <c r="FR40" s="121"/>
      <c r="FS40" s="121"/>
      <c r="FT40" s="121"/>
      <c r="FU40" s="121"/>
      <c r="FV40" s="121"/>
      <c r="FW40" s="121"/>
      <c r="FX40" s="121"/>
      <c r="FY40" s="121"/>
      <c r="FZ40" s="121"/>
      <c r="GA40" s="121"/>
      <c r="GB40" s="121"/>
      <c r="GC40" s="121"/>
      <c r="GD40" s="121"/>
      <c r="GE40" s="121"/>
      <c r="GF40" s="121"/>
      <c r="GG40" s="121"/>
      <c r="GH40" s="121"/>
      <c r="GI40" s="121"/>
      <c r="GJ40" s="121"/>
      <c r="GK40" s="121"/>
      <c r="GL40" s="121"/>
      <c r="GM40" s="121"/>
      <c r="GN40" s="121"/>
      <c r="GO40" s="121"/>
      <c r="GP40" s="121"/>
      <c r="GQ40" s="121"/>
      <c r="GR40" s="121"/>
      <c r="GS40" s="121"/>
      <c r="GT40" s="121"/>
      <c r="GU40" s="121"/>
      <c r="GV40" s="121"/>
      <c r="GW40" s="121"/>
      <c r="GX40" s="121"/>
      <c r="GY40" s="121"/>
      <c r="GZ40" s="121"/>
      <c r="HA40" s="121"/>
      <c r="HB40" s="121"/>
      <c r="HC40" s="121"/>
      <c r="HD40" s="121"/>
      <c r="HE40" s="121"/>
      <c r="HF40" s="121"/>
      <c r="HG40" s="121"/>
      <c r="HH40" s="121"/>
      <c r="HI40" s="121"/>
      <c r="HJ40" s="121"/>
      <c r="HK40" s="121"/>
      <c r="HL40" s="121"/>
      <c r="HM40" s="121"/>
      <c r="HN40" s="121"/>
      <c r="HO40" s="121"/>
      <c r="HP40" s="121"/>
      <c r="HQ40" s="121"/>
      <c r="HR40" s="121"/>
      <c r="HS40" s="121"/>
      <c r="HT40" s="121"/>
      <c r="HU40" s="121"/>
      <c r="HV40" s="121"/>
      <c r="HW40" s="121"/>
      <c r="HX40" s="121"/>
      <c r="HY40" s="121"/>
      <c r="HZ40" s="121"/>
      <c r="IA40" s="121"/>
      <c r="IB40" s="121"/>
      <c r="IC40" s="121"/>
      <c r="ID40" s="121"/>
      <c r="IE40" s="121"/>
      <c r="IF40" s="121"/>
      <c r="IG40" s="121"/>
      <c r="IH40" s="121"/>
      <c r="II40" s="121"/>
      <c r="IJ40" s="121"/>
      <c r="IK40" s="121"/>
      <c r="IL40" s="121"/>
      <c r="IM40" s="121"/>
      <c r="IN40" s="121"/>
      <c r="IO40" s="121"/>
      <c r="IP40" s="121"/>
      <c r="IQ40" s="121"/>
      <c r="IR40" s="121"/>
      <c r="IS40" s="121"/>
      <c r="IT40" s="121"/>
      <c r="IU40" s="121"/>
      <c r="IV40" s="121"/>
      <c r="IW40" s="121"/>
      <c r="IX40" s="121"/>
      <c r="IY40" s="121"/>
      <c r="IZ40" s="121"/>
    </row>
    <row r="41" spans="1:260" s="122" customFormat="1" ht="15.75">
      <c r="A41" s="123" t="s">
        <v>110</v>
      </c>
      <c r="B41" s="124" t="s">
        <v>284</v>
      </c>
      <c r="C41" s="125">
        <v>100154</v>
      </c>
      <c r="D41" s="126">
        <v>31.22</v>
      </c>
      <c r="E41" s="311">
        <v>10</v>
      </c>
      <c r="F41" s="311">
        <v>70</v>
      </c>
      <c r="G41" s="311">
        <v>177</v>
      </c>
      <c r="H41" s="138">
        <f>_xlfn.XLOOKUP(A41,'Beef - 100154'!A:A,'Beef - 100154'!L:L)</f>
        <v>0</v>
      </c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19">
        <f t="shared" si="3"/>
        <v>0</v>
      </c>
      <c r="V41" s="118" t="str">
        <f t="shared" si="5"/>
        <v/>
      </c>
      <c r="W41" s="118" t="str">
        <f t="shared" si="5"/>
        <v/>
      </c>
      <c r="X41" s="118" t="str">
        <f t="shared" si="5"/>
        <v/>
      </c>
      <c r="Y41" s="118" t="str">
        <f t="shared" si="5"/>
        <v/>
      </c>
      <c r="Z41" s="118" t="str">
        <f t="shared" si="5"/>
        <v/>
      </c>
      <c r="AA41" s="118" t="str">
        <f t="shared" si="5"/>
        <v/>
      </c>
      <c r="AB41" s="118" t="str">
        <f t="shared" si="5"/>
        <v/>
      </c>
      <c r="AC41" s="118" t="str">
        <f t="shared" si="5"/>
        <v/>
      </c>
      <c r="AD41" s="118" t="str">
        <f t="shared" si="5"/>
        <v/>
      </c>
      <c r="AE41" s="118" t="str">
        <f t="shared" si="5"/>
        <v/>
      </c>
      <c r="AF41" s="118" t="str">
        <f t="shared" si="5"/>
        <v/>
      </c>
      <c r="AG41" s="128" t="str">
        <f t="shared" si="5"/>
        <v/>
      </c>
      <c r="AH41" s="120"/>
      <c r="AI41" s="120"/>
      <c r="AJ41" s="120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1"/>
      <c r="AX41" s="121"/>
      <c r="AY41" s="121"/>
      <c r="AZ41" s="121"/>
      <c r="BA41" s="121"/>
      <c r="BB41" s="121"/>
      <c r="BC41" s="121"/>
      <c r="BD41" s="121"/>
      <c r="BE41" s="121"/>
      <c r="BF41" s="121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21"/>
      <c r="BS41" s="121"/>
      <c r="BT41" s="121"/>
      <c r="BU41" s="121"/>
      <c r="BV41" s="121"/>
      <c r="BW41" s="121"/>
      <c r="BX41" s="121"/>
      <c r="BY41" s="121"/>
      <c r="BZ41" s="121"/>
      <c r="CA41" s="121"/>
      <c r="CB41" s="121"/>
      <c r="CC41" s="121"/>
      <c r="CD41" s="121"/>
      <c r="CE41" s="121"/>
      <c r="CF41" s="121"/>
      <c r="CG41" s="121"/>
      <c r="CH41" s="121"/>
      <c r="CI41" s="121"/>
      <c r="CJ41" s="121"/>
      <c r="CK41" s="121"/>
      <c r="CL41" s="121"/>
      <c r="CM41" s="121"/>
      <c r="CN41" s="121"/>
      <c r="CO41" s="121"/>
      <c r="CP41" s="121"/>
      <c r="CQ41" s="121"/>
      <c r="CR41" s="121"/>
      <c r="CS41" s="121"/>
      <c r="CT41" s="121"/>
      <c r="CU41" s="121"/>
      <c r="CV41" s="121"/>
      <c r="CW41" s="121"/>
      <c r="CX41" s="121"/>
      <c r="CY41" s="121"/>
      <c r="CZ41" s="121"/>
      <c r="DA41" s="121"/>
      <c r="DB41" s="121"/>
      <c r="DC41" s="121"/>
      <c r="DD41" s="121"/>
      <c r="DE41" s="121"/>
      <c r="DF41" s="121"/>
      <c r="DG41" s="121"/>
      <c r="DH41" s="121"/>
      <c r="DI41" s="121"/>
      <c r="DJ41" s="121"/>
      <c r="DK41" s="121"/>
      <c r="DL41" s="121"/>
      <c r="DM41" s="121"/>
      <c r="DN41" s="121"/>
      <c r="DO41" s="121"/>
      <c r="DP41" s="121"/>
      <c r="DQ41" s="121"/>
      <c r="DR41" s="121"/>
      <c r="DS41" s="121"/>
      <c r="DT41" s="121"/>
      <c r="DU41" s="121"/>
      <c r="DV41" s="121"/>
      <c r="DW41" s="121"/>
      <c r="DX41" s="121"/>
      <c r="DY41" s="121"/>
      <c r="DZ41" s="121"/>
      <c r="EA41" s="121"/>
      <c r="EB41" s="121"/>
      <c r="EC41" s="121"/>
      <c r="ED41" s="121"/>
      <c r="EE41" s="121"/>
      <c r="EF41" s="121"/>
      <c r="EG41" s="121"/>
      <c r="EH41" s="121"/>
      <c r="EI41" s="121"/>
      <c r="EJ41" s="121"/>
      <c r="EK41" s="121"/>
      <c r="EL41" s="121"/>
      <c r="EM41" s="121"/>
      <c r="EN41" s="121"/>
      <c r="EO41" s="121"/>
      <c r="EP41" s="121"/>
      <c r="EQ41" s="121"/>
      <c r="ER41" s="121"/>
      <c r="ES41" s="121"/>
      <c r="ET41" s="121"/>
      <c r="EU41" s="121"/>
      <c r="EV41" s="121"/>
      <c r="EW41" s="121"/>
      <c r="EX41" s="121"/>
      <c r="EY41" s="121"/>
      <c r="EZ41" s="121"/>
      <c r="FA41" s="121"/>
      <c r="FB41" s="121"/>
      <c r="FC41" s="121"/>
      <c r="FD41" s="121"/>
      <c r="FE41" s="121"/>
      <c r="FF41" s="121"/>
      <c r="FG41" s="121"/>
      <c r="FH41" s="121"/>
      <c r="FI41" s="121"/>
      <c r="FJ41" s="121"/>
      <c r="FK41" s="121"/>
      <c r="FL41" s="121"/>
      <c r="FM41" s="121"/>
      <c r="FN41" s="121"/>
      <c r="FO41" s="121"/>
      <c r="FP41" s="121"/>
      <c r="FQ41" s="121"/>
      <c r="FR41" s="121"/>
      <c r="FS41" s="121"/>
      <c r="FT41" s="121"/>
      <c r="FU41" s="121"/>
      <c r="FV41" s="121"/>
      <c r="FW41" s="121"/>
      <c r="FX41" s="121"/>
      <c r="FY41" s="121"/>
      <c r="FZ41" s="121"/>
      <c r="GA41" s="121"/>
      <c r="GB41" s="121"/>
      <c r="GC41" s="121"/>
      <c r="GD41" s="121"/>
      <c r="GE41" s="121"/>
      <c r="GF41" s="121"/>
      <c r="GG41" s="121"/>
      <c r="GH41" s="121"/>
      <c r="GI41" s="121"/>
      <c r="GJ41" s="121"/>
      <c r="GK41" s="121"/>
      <c r="GL41" s="121"/>
      <c r="GM41" s="121"/>
      <c r="GN41" s="121"/>
      <c r="GO41" s="121"/>
      <c r="GP41" s="121"/>
      <c r="GQ41" s="121"/>
      <c r="GR41" s="121"/>
      <c r="GS41" s="121"/>
      <c r="GT41" s="121"/>
      <c r="GU41" s="121"/>
      <c r="GV41" s="121"/>
      <c r="GW41" s="121"/>
      <c r="GX41" s="121"/>
      <c r="GY41" s="121"/>
      <c r="GZ41" s="121"/>
      <c r="HA41" s="121"/>
      <c r="HB41" s="121"/>
      <c r="HC41" s="121"/>
      <c r="HD41" s="121"/>
      <c r="HE41" s="121"/>
      <c r="HF41" s="121"/>
      <c r="HG41" s="121"/>
      <c r="HH41" s="121"/>
      <c r="HI41" s="121"/>
      <c r="HJ41" s="121"/>
      <c r="HK41" s="121"/>
      <c r="HL41" s="121"/>
      <c r="HM41" s="121"/>
      <c r="HN41" s="121"/>
      <c r="HO41" s="121"/>
      <c r="HP41" s="121"/>
      <c r="HQ41" s="121"/>
      <c r="HR41" s="121"/>
      <c r="HS41" s="121"/>
      <c r="HT41" s="121"/>
      <c r="HU41" s="121"/>
      <c r="HV41" s="121"/>
      <c r="HW41" s="121"/>
      <c r="HX41" s="121"/>
      <c r="HY41" s="121"/>
      <c r="HZ41" s="121"/>
      <c r="IA41" s="121"/>
      <c r="IB41" s="121"/>
      <c r="IC41" s="121"/>
      <c r="ID41" s="121"/>
      <c r="IE41" s="121"/>
      <c r="IF41" s="121"/>
      <c r="IG41" s="121"/>
      <c r="IH41" s="121"/>
      <c r="II41" s="121"/>
      <c r="IJ41" s="121"/>
      <c r="IK41" s="121"/>
      <c r="IL41" s="121"/>
      <c r="IM41" s="121"/>
      <c r="IN41" s="121"/>
      <c r="IO41" s="121"/>
      <c r="IP41" s="121"/>
      <c r="IQ41" s="121"/>
      <c r="IR41" s="121"/>
      <c r="IS41" s="121"/>
      <c r="IT41" s="121"/>
      <c r="IU41" s="121"/>
      <c r="IV41" s="121"/>
      <c r="IW41" s="121"/>
      <c r="IX41" s="121"/>
      <c r="IY41" s="121"/>
      <c r="IZ41" s="121"/>
    </row>
    <row r="42" spans="1:260" s="122" customFormat="1" ht="15.75">
      <c r="A42" s="123" t="s">
        <v>114</v>
      </c>
      <c r="B42" s="124" t="s">
        <v>115</v>
      </c>
      <c r="C42" s="125">
        <v>100154</v>
      </c>
      <c r="D42" s="126">
        <v>32.86</v>
      </c>
      <c r="E42" s="311">
        <v>8</v>
      </c>
      <c r="F42" s="311">
        <v>32</v>
      </c>
      <c r="G42" s="311">
        <v>173</v>
      </c>
      <c r="H42" s="138">
        <f>_xlfn.XLOOKUP(A42,'Beef - 100154'!A:A,'Beef - 100154'!L:L)</f>
        <v>0</v>
      </c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19">
        <f t="shared" si="3"/>
        <v>0</v>
      </c>
      <c r="V42" s="118" t="str">
        <f t="shared" si="5"/>
        <v/>
      </c>
      <c r="W42" s="118" t="str">
        <f t="shared" si="5"/>
        <v/>
      </c>
      <c r="X42" s="118" t="str">
        <f t="shared" si="5"/>
        <v/>
      </c>
      <c r="Y42" s="118" t="str">
        <f t="shared" si="5"/>
        <v/>
      </c>
      <c r="Z42" s="118" t="str">
        <f t="shared" si="5"/>
        <v/>
      </c>
      <c r="AA42" s="118" t="str">
        <f t="shared" si="5"/>
        <v/>
      </c>
      <c r="AB42" s="118" t="str">
        <f t="shared" si="5"/>
        <v/>
      </c>
      <c r="AC42" s="118" t="str">
        <f t="shared" si="5"/>
        <v/>
      </c>
      <c r="AD42" s="118" t="str">
        <f t="shared" si="5"/>
        <v/>
      </c>
      <c r="AE42" s="118" t="str">
        <f t="shared" si="5"/>
        <v/>
      </c>
      <c r="AF42" s="118" t="str">
        <f t="shared" si="5"/>
        <v/>
      </c>
      <c r="AG42" s="128" t="str">
        <f t="shared" si="5"/>
        <v/>
      </c>
      <c r="AH42" s="120"/>
      <c r="AI42" s="120"/>
      <c r="AJ42" s="120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1"/>
      <c r="AX42" s="121"/>
      <c r="AY42" s="121"/>
      <c r="AZ42" s="121"/>
      <c r="BA42" s="121"/>
      <c r="BB42" s="121"/>
      <c r="BC42" s="121"/>
      <c r="BD42" s="121"/>
      <c r="BE42" s="121"/>
      <c r="BF42" s="121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21"/>
      <c r="BS42" s="121"/>
      <c r="BT42" s="121"/>
      <c r="BU42" s="121"/>
      <c r="BV42" s="121"/>
      <c r="BW42" s="121"/>
      <c r="BX42" s="121"/>
      <c r="BY42" s="121"/>
      <c r="BZ42" s="121"/>
      <c r="CA42" s="121"/>
      <c r="CB42" s="121"/>
      <c r="CC42" s="121"/>
      <c r="CD42" s="121"/>
      <c r="CE42" s="121"/>
      <c r="CF42" s="121"/>
      <c r="CG42" s="121"/>
      <c r="CH42" s="121"/>
      <c r="CI42" s="121"/>
      <c r="CJ42" s="121"/>
      <c r="CK42" s="121"/>
      <c r="CL42" s="121"/>
      <c r="CM42" s="121"/>
      <c r="CN42" s="121"/>
      <c r="CO42" s="121"/>
      <c r="CP42" s="121"/>
      <c r="CQ42" s="121"/>
      <c r="CR42" s="121"/>
      <c r="CS42" s="121"/>
      <c r="CT42" s="121"/>
      <c r="CU42" s="121"/>
      <c r="CV42" s="121"/>
      <c r="CW42" s="121"/>
      <c r="CX42" s="121"/>
      <c r="CY42" s="121"/>
      <c r="CZ42" s="121"/>
      <c r="DA42" s="121"/>
      <c r="DB42" s="121"/>
      <c r="DC42" s="121"/>
      <c r="DD42" s="121"/>
      <c r="DE42" s="121"/>
      <c r="DF42" s="121"/>
      <c r="DG42" s="121"/>
      <c r="DH42" s="121"/>
      <c r="DI42" s="121"/>
      <c r="DJ42" s="121"/>
      <c r="DK42" s="121"/>
      <c r="DL42" s="121"/>
      <c r="DM42" s="121"/>
      <c r="DN42" s="121"/>
      <c r="DO42" s="121"/>
      <c r="DP42" s="121"/>
      <c r="DQ42" s="121"/>
      <c r="DR42" s="121"/>
      <c r="DS42" s="121"/>
      <c r="DT42" s="121"/>
      <c r="DU42" s="121"/>
      <c r="DV42" s="121"/>
      <c r="DW42" s="121"/>
      <c r="DX42" s="121"/>
      <c r="DY42" s="121"/>
      <c r="DZ42" s="121"/>
      <c r="EA42" s="121"/>
      <c r="EB42" s="121"/>
      <c r="EC42" s="121"/>
      <c r="ED42" s="121"/>
      <c r="EE42" s="121"/>
      <c r="EF42" s="121"/>
      <c r="EG42" s="121"/>
      <c r="EH42" s="121"/>
      <c r="EI42" s="121"/>
      <c r="EJ42" s="121"/>
      <c r="EK42" s="121"/>
      <c r="EL42" s="121"/>
      <c r="EM42" s="121"/>
      <c r="EN42" s="121"/>
      <c r="EO42" s="121"/>
      <c r="EP42" s="121"/>
      <c r="EQ42" s="121"/>
      <c r="ER42" s="121"/>
      <c r="ES42" s="121"/>
      <c r="ET42" s="121"/>
      <c r="EU42" s="121"/>
      <c r="EV42" s="121"/>
      <c r="EW42" s="121"/>
      <c r="EX42" s="121"/>
      <c r="EY42" s="121"/>
      <c r="EZ42" s="121"/>
      <c r="FA42" s="121"/>
      <c r="FB42" s="121"/>
      <c r="FC42" s="121"/>
      <c r="FD42" s="121"/>
      <c r="FE42" s="121"/>
      <c r="FF42" s="121"/>
      <c r="FG42" s="121"/>
      <c r="FH42" s="121"/>
      <c r="FI42" s="121"/>
      <c r="FJ42" s="121"/>
      <c r="FK42" s="121"/>
      <c r="FL42" s="121"/>
      <c r="FM42" s="121"/>
      <c r="FN42" s="121"/>
      <c r="FO42" s="121"/>
      <c r="FP42" s="121"/>
      <c r="FQ42" s="121"/>
      <c r="FR42" s="121"/>
      <c r="FS42" s="121"/>
      <c r="FT42" s="121"/>
      <c r="FU42" s="121"/>
      <c r="FV42" s="121"/>
      <c r="FW42" s="121"/>
      <c r="FX42" s="121"/>
      <c r="FY42" s="121"/>
      <c r="FZ42" s="121"/>
      <c r="GA42" s="121"/>
      <c r="GB42" s="121"/>
      <c r="GC42" s="121"/>
      <c r="GD42" s="121"/>
      <c r="GE42" s="121"/>
      <c r="GF42" s="121"/>
      <c r="GG42" s="121"/>
      <c r="GH42" s="121"/>
      <c r="GI42" s="121"/>
      <c r="GJ42" s="121"/>
      <c r="GK42" s="121"/>
      <c r="GL42" s="121"/>
      <c r="GM42" s="121"/>
      <c r="GN42" s="121"/>
      <c r="GO42" s="121"/>
      <c r="GP42" s="121"/>
      <c r="GQ42" s="121"/>
      <c r="GR42" s="121"/>
      <c r="GS42" s="121"/>
      <c r="GT42" s="121"/>
      <c r="GU42" s="121"/>
      <c r="GV42" s="121"/>
      <c r="GW42" s="121"/>
      <c r="GX42" s="121"/>
      <c r="GY42" s="121"/>
      <c r="GZ42" s="121"/>
      <c r="HA42" s="121"/>
      <c r="HB42" s="121"/>
      <c r="HC42" s="121"/>
      <c r="HD42" s="121"/>
      <c r="HE42" s="121"/>
      <c r="HF42" s="121"/>
      <c r="HG42" s="121"/>
      <c r="HH42" s="121"/>
      <c r="HI42" s="121"/>
      <c r="HJ42" s="121"/>
      <c r="HK42" s="121"/>
      <c r="HL42" s="121"/>
      <c r="HM42" s="121"/>
      <c r="HN42" s="121"/>
      <c r="HO42" s="121"/>
      <c r="HP42" s="121"/>
      <c r="HQ42" s="121"/>
      <c r="HR42" s="121"/>
      <c r="HS42" s="121"/>
      <c r="HT42" s="121"/>
      <c r="HU42" s="121"/>
      <c r="HV42" s="121"/>
      <c r="HW42" s="121"/>
      <c r="HX42" s="121"/>
      <c r="HY42" s="121"/>
      <c r="HZ42" s="121"/>
      <c r="IA42" s="121"/>
      <c r="IB42" s="121"/>
      <c r="IC42" s="121"/>
      <c r="ID42" s="121"/>
      <c r="IE42" s="121"/>
      <c r="IF42" s="121"/>
      <c r="IG42" s="121"/>
      <c r="IH42" s="121"/>
      <c r="II42" s="121"/>
      <c r="IJ42" s="121"/>
      <c r="IK42" s="121"/>
      <c r="IL42" s="121"/>
      <c r="IM42" s="121"/>
      <c r="IN42" s="121"/>
      <c r="IO42" s="121"/>
      <c r="IP42" s="121"/>
      <c r="IQ42" s="121"/>
      <c r="IR42" s="121"/>
      <c r="IS42" s="121"/>
      <c r="IT42" s="121"/>
      <c r="IU42" s="121"/>
      <c r="IV42" s="121"/>
      <c r="IW42" s="121"/>
      <c r="IX42" s="121"/>
      <c r="IY42" s="121"/>
      <c r="IZ42" s="121"/>
    </row>
    <row r="43" spans="1:260" s="122" customFormat="1" ht="15.75">
      <c r="A43" s="123" t="s">
        <v>156</v>
      </c>
      <c r="B43" s="124" t="s">
        <v>285</v>
      </c>
      <c r="C43" s="139">
        <v>100193</v>
      </c>
      <c r="D43" s="126">
        <v>21.68</v>
      </c>
      <c r="E43" s="311">
        <v>8</v>
      </c>
      <c r="F43" s="311">
        <v>32</v>
      </c>
      <c r="G43" s="311">
        <v>176</v>
      </c>
      <c r="H43" s="138">
        <f>_xlfn.XLOOKUP(A43,'Pork Picnics - 100193'!A:A,'Pork Picnics - 100193'!L:L)</f>
        <v>0</v>
      </c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19">
        <f t="shared" si="3"/>
        <v>0</v>
      </c>
      <c r="V43" s="118" t="str">
        <f t="shared" si="5"/>
        <v/>
      </c>
      <c r="W43" s="118" t="str">
        <f t="shared" si="5"/>
        <v/>
      </c>
      <c r="X43" s="118" t="str">
        <f t="shared" si="5"/>
        <v/>
      </c>
      <c r="Y43" s="118" t="str">
        <f t="shared" si="5"/>
        <v/>
      </c>
      <c r="Z43" s="118" t="str">
        <f t="shared" si="5"/>
        <v/>
      </c>
      <c r="AA43" s="118" t="str">
        <f t="shared" si="5"/>
        <v/>
      </c>
      <c r="AB43" s="118" t="str">
        <f t="shared" si="5"/>
        <v/>
      </c>
      <c r="AC43" s="118" t="str">
        <f t="shared" si="5"/>
        <v/>
      </c>
      <c r="AD43" s="118" t="str">
        <f t="shared" si="5"/>
        <v/>
      </c>
      <c r="AE43" s="118" t="str">
        <f t="shared" si="5"/>
        <v/>
      </c>
      <c r="AF43" s="118" t="str">
        <f t="shared" si="5"/>
        <v/>
      </c>
      <c r="AG43" s="128" t="str">
        <f t="shared" si="5"/>
        <v/>
      </c>
      <c r="AH43" s="120"/>
      <c r="AI43" s="120"/>
      <c r="AJ43" s="120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121"/>
      <c r="CC43" s="121"/>
      <c r="CD43" s="121"/>
      <c r="CE43" s="121"/>
      <c r="CF43" s="121"/>
      <c r="CG43" s="121"/>
      <c r="CH43" s="121"/>
      <c r="CI43" s="121"/>
      <c r="CJ43" s="121"/>
      <c r="CK43" s="121"/>
      <c r="CL43" s="121"/>
      <c r="CM43" s="121"/>
      <c r="CN43" s="121"/>
      <c r="CO43" s="121"/>
      <c r="CP43" s="121"/>
      <c r="CQ43" s="121"/>
      <c r="CR43" s="121"/>
      <c r="CS43" s="121"/>
      <c r="CT43" s="121"/>
      <c r="CU43" s="121"/>
      <c r="CV43" s="121"/>
      <c r="CW43" s="121"/>
      <c r="CX43" s="121"/>
      <c r="CY43" s="121"/>
      <c r="CZ43" s="121"/>
      <c r="DA43" s="121"/>
      <c r="DB43" s="121"/>
      <c r="DC43" s="121"/>
      <c r="DD43" s="121"/>
      <c r="DE43" s="121"/>
      <c r="DF43" s="121"/>
      <c r="DG43" s="121"/>
      <c r="DH43" s="121"/>
      <c r="DI43" s="121"/>
      <c r="DJ43" s="121"/>
      <c r="DK43" s="121"/>
      <c r="DL43" s="121"/>
      <c r="DM43" s="121"/>
      <c r="DN43" s="121"/>
      <c r="DO43" s="121"/>
      <c r="DP43" s="121"/>
      <c r="DQ43" s="121"/>
      <c r="DR43" s="121"/>
      <c r="DS43" s="121"/>
      <c r="DT43" s="121"/>
      <c r="DU43" s="121"/>
      <c r="DV43" s="121"/>
      <c r="DW43" s="121"/>
      <c r="DX43" s="121"/>
      <c r="DY43" s="121"/>
      <c r="DZ43" s="121"/>
      <c r="EA43" s="121"/>
      <c r="EB43" s="121"/>
      <c r="EC43" s="121"/>
      <c r="ED43" s="121"/>
      <c r="EE43" s="121"/>
      <c r="EF43" s="121"/>
      <c r="EG43" s="121"/>
      <c r="EH43" s="121"/>
      <c r="EI43" s="121"/>
      <c r="EJ43" s="121"/>
      <c r="EK43" s="121"/>
      <c r="EL43" s="121"/>
      <c r="EM43" s="121"/>
      <c r="EN43" s="121"/>
      <c r="EO43" s="121"/>
      <c r="EP43" s="121"/>
      <c r="EQ43" s="121"/>
      <c r="ER43" s="121"/>
      <c r="ES43" s="121"/>
      <c r="ET43" s="121"/>
      <c r="EU43" s="121"/>
      <c r="EV43" s="121"/>
      <c r="EW43" s="121"/>
      <c r="EX43" s="121"/>
      <c r="EY43" s="121"/>
      <c r="EZ43" s="121"/>
      <c r="FA43" s="121"/>
      <c r="FB43" s="121"/>
      <c r="FC43" s="121"/>
      <c r="FD43" s="121"/>
      <c r="FE43" s="121"/>
      <c r="FF43" s="121"/>
      <c r="FG43" s="121"/>
      <c r="FH43" s="121"/>
      <c r="FI43" s="121"/>
      <c r="FJ43" s="121"/>
      <c r="FK43" s="121"/>
      <c r="FL43" s="121"/>
      <c r="FM43" s="121"/>
      <c r="FN43" s="121"/>
      <c r="FO43" s="121"/>
      <c r="FP43" s="121"/>
      <c r="FQ43" s="121"/>
      <c r="FR43" s="121"/>
      <c r="FS43" s="121"/>
      <c r="FT43" s="121"/>
      <c r="FU43" s="121"/>
      <c r="FV43" s="121"/>
      <c r="FW43" s="121"/>
      <c r="FX43" s="121"/>
      <c r="FY43" s="121"/>
      <c r="FZ43" s="121"/>
      <c r="GA43" s="121"/>
      <c r="GB43" s="121"/>
      <c r="GC43" s="121"/>
      <c r="GD43" s="121"/>
      <c r="GE43" s="121"/>
      <c r="GF43" s="121"/>
      <c r="GG43" s="121"/>
      <c r="GH43" s="121"/>
      <c r="GI43" s="121"/>
      <c r="GJ43" s="121"/>
      <c r="GK43" s="121"/>
      <c r="GL43" s="121"/>
      <c r="GM43" s="121"/>
      <c r="GN43" s="121"/>
      <c r="GO43" s="121"/>
      <c r="GP43" s="121"/>
      <c r="GQ43" s="121"/>
      <c r="GR43" s="121"/>
      <c r="GS43" s="121"/>
      <c r="GT43" s="121"/>
      <c r="GU43" s="121"/>
      <c r="GV43" s="121"/>
      <c r="GW43" s="121"/>
      <c r="GX43" s="121"/>
      <c r="GY43" s="121"/>
      <c r="GZ43" s="121"/>
      <c r="HA43" s="121"/>
      <c r="HB43" s="121"/>
      <c r="HC43" s="121"/>
      <c r="HD43" s="121"/>
      <c r="HE43" s="121"/>
      <c r="HF43" s="121"/>
      <c r="HG43" s="121"/>
      <c r="HH43" s="121"/>
      <c r="HI43" s="121"/>
      <c r="HJ43" s="121"/>
      <c r="HK43" s="121"/>
      <c r="HL43" s="121"/>
      <c r="HM43" s="121"/>
      <c r="HN43" s="121"/>
      <c r="HO43" s="121"/>
      <c r="HP43" s="121"/>
      <c r="HQ43" s="121"/>
      <c r="HR43" s="121"/>
      <c r="HS43" s="121"/>
      <c r="HT43" s="121"/>
      <c r="HU43" s="121"/>
      <c r="HV43" s="121"/>
      <c r="HW43" s="121"/>
      <c r="HX43" s="121"/>
      <c r="HY43" s="121"/>
      <c r="HZ43" s="121"/>
      <c r="IA43" s="121"/>
      <c r="IB43" s="121"/>
      <c r="IC43" s="121"/>
      <c r="ID43" s="121"/>
      <c r="IE43" s="121"/>
      <c r="IF43" s="121"/>
      <c r="IG43" s="121"/>
      <c r="IH43" s="121"/>
      <c r="II43" s="121"/>
      <c r="IJ43" s="121"/>
      <c r="IK43" s="121"/>
      <c r="IL43" s="121"/>
      <c r="IM43" s="121"/>
      <c r="IN43" s="121"/>
      <c r="IO43" s="121"/>
      <c r="IP43" s="121"/>
      <c r="IQ43" s="121"/>
      <c r="IR43" s="121"/>
      <c r="IS43" s="121"/>
      <c r="IT43" s="121"/>
      <c r="IU43" s="121"/>
      <c r="IV43" s="121"/>
      <c r="IW43" s="121"/>
      <c r="IX43" s="121"/>
      <c r="IY43" s="121"/>
      <c r="IZ43" s="121"/>
    </row>
    <row r="44" spans="1:260" s="122" customFormat="1" ht="15.75">
      <c r="A44" s="123" t="s">
        <v>145</v>
      </c>
      <c r="B44" s="124" t="s">
        <v>146</v>
      </c>
      <c r="C44" s="139">
        <v>100193</v>
      </c>
      <c r="D44" s="126">
        <v>17.16</v>
      </c>
      <c r="E44" s="311">
        <v>10</v>
      </c>
      <c r="F44" s="311">
        <v>70</v>
      </c>
      <c r="G44" s="311">
        <v>151</v>
      </c>
      <c r="H44" s="138">
        <f>_xlfn.XLOOKUP(A44,'Pork Picnics - 100193'!A:A,'Pork Picnics - 100193'!L:L)</f>
        <v>0</v>
      </c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19">
        <f t="shared" si="3"/>
        <v>0</v>
      </c>
      <c r="V44" s="118" t="str">
        <f t="shared" si="5"/>
        <v/>
      </c>
      <c r="W44" s="118" t="str">
        <f t="shared" si="5"/>
        <v/>
      </c>
      <c r="X44" s="118" t="str">
        <f t="shared" si="5"/>
        <v/>
      </c>
      <c r="Y44" s="118" t="str">
        <f t="shared" si="5"/>
        <v/>
      </c>
      <c r="Z44" s="118" t="str">
        <f t="shared" si="5"/>
        <v/>
      </c>
      <c r="AA44" s="118" t="str">
        <f t="shared" si="5"/>
        <v/>
      </c>
      <c r="AB44" s="118" t="str">
        <f t="shared" si="5"/>
        <v/>
      </c>
      <c r="AC44" s="118" t="str">
        <f t="shared" si="5"/>
        <v/>
      </c>
      <c r="AD44" s="118" t="str">
        <f t="shared" si="5"/>
        <v/>
      </c>
      <c r="AE44" s="118" t="str">
        <f t="shared" si="5"/>
        <v/>
      </c>
      <c r="AF44" s="118" t="str">
        <f t="shared" si="5"/>
        <v/>
      </c>
      <c r="AG44" s="128" t="str">
        <f t="shared" si="5"/>
        <v/>
      </c>
      <c r="AH44" s="120"/>
      <c r="AI44" s="120"/>
      <c r="AJ44" s="120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21"/>
      <c r="BS44" s="121"/>
      <c r="BT44" s="121"/>
      <c r="BU44" s="121"/>
      <c r="BV44" s="121"/>
      <c r="BW44" s="121"/>
      <c r="BX44" s="121"/>
      <c r="BY44" s="121"/>
      <c r="BZ44" s="121"/>
      <c r="CA44" s="121"/>
      <c r="CB44" s="121"/>
      <c r="CC44" s="121"/>
      <c r="CD44" s="121"/>
      <c r="CE44" s="121"/>
      <c r="CF44" s="121"/>
      <c r="CG44" s="121"/>
      <c r="CH44" s="121"/>
      <c r="CI44" s="121"/>
      <c r="CJ44" s="121"/>
      <c r="CK44" s="121"/>
      <c r="CL44" s="121"/>
      <c r="CM44" s="121"/>
      <c r="CN44" s="121"/>
      <c r="CO44" s="121"/>
      <c r="CP44" s="121"/>
      <c r="CQ44" s="121"/>
      <c r="CR44" s="121"/>
      <c r="CS44" s="121"/>
      <c r="CT44" s="121"/>
      <c r="CU44" s="121"/>
      <c r="CV44" s="121"/>
      <c r="CW44" s="121"/>
      <c r="CX44" s="121"/>
      <c r="CY44" s="121"/>
      <c r="CZ44" s="121"/>
      <c r="DA44" s="121"/>
      <c r="DB44" s="121"/>
      <c r="DC44" s="121"/>
      <c r="DD44" s="121"/>
      <c r="DE44" s="121"/>
      <c r="DF44" s="121"/>
      <c r="DG44" s="121"/>
      <c r="DH44" s="121"/>
      <c r="DI44" s="121"/>
      <c r="DJ44" s="121"/>
      <c r="DK44" s="121"/>
      <c r="DL44" s="121"/>
      <c r="DM44" s="121"/>
      <c r="DN44" s="121"/>
      <c r="DO44" s="121"/>
      <c r="DP44" s="121"/>
      <c r="DQ44" s="121"/>
      <c r="DR44" s="121"/>
      <c r="DS44" s="121"/>
      <c r="DT44" s="121"/>
      <c r="DU44" s="121"/>
      <c r="DV44" s="121"/>
      <c r="DW44" s="121"/>
      <c r="DX44" s="121"/>
      <c r="DY44" s="121"/>
      <c r="DZ44" s="121"/>
      <c r="EA44" s="121"/>
      <c r="EB44" s="121"/>
      <c r="EC44" s="121"/>
      <c r="ED44" s="121"/>
      <c r="EE44" s="121"/>
      <c r="EF44" s="121"/>
      <c r="EG44" s="121"/>
      <c r="EH44" s="121"/>
      <c r="EI44" s="121"/>
      <c r="EJ44" s="121"/>
      <c r="EK44" s="121"/>
      <c r="EL44" s="121"/>
      <c r="EM44" s="121"/>
      <c r="EN44" s="121"/>
      <c r="EO44" s="121"/>
      <c r="EP44" s="121"/>
      <c r="EQ44" s="121"/>
      <c r="ER44" s="121"/>
      <c r="ES44" s="121"/>
      <c r="ET44" s="121"/>
      <c r="EU44" s="121"/>
      <c r="EV44" s="121"/>
      <c r="EW44" s="121"/>
      <c r="EX44" s="121"/>
      <c r="EY44" s="121"/>
      <c r="EZ44" s="121"/>
      <c r="FA44" s="121"/>
      <c r="FB44" s="121"/>
      <c r="FC44" s="121"/>
      <c r="FD44" s="121"/>
      <c r="FE44" s="121"/>
      <c r="FF44" s="121"/>
      <c r="FG44" s="121"/>
      <c r="FH44" s="121"/>
      <c r="FI44" s="121"/>
      <c r="FJ44" s="121"/>
      <c r="FK44" s="121"/>
      <c r="FL44" s="121"/>
      <c r="FM44" s="121"/>
      <c r="FN44" s="121"/>
      <c r="FO44" s="121"/>
      <c r="FP44" s="121"/>
      <c r="FQ44" s="121"/>
      <c r="FR44" s="121"/>
      <c r="FS44" s="121"/>
      <c r="FT44" s="121"/>
      <c r="FU44" s="121"/>
      <c r="FV44" s="121"/>
      <c r="FW44" s="121"/>
      <c r="FX44" s="121"/>
      <c r="FY44" s="121"/>
      <c r="FZ44" s="121"/>
      <c r="GA44" s="121"/>
      <c r="GB44" s="121"/>
      <c r="GC44" s="121"/>
      <c r="GD44" s="121"/>
      <c r="GE44" s="121"/>
      <c r="GF44" s="121"/>
      <c r="GG44" s="121"/>
      <c r="GH44" s="121"/>
      <c r="GI44" s="121"/>
      <c r="GJ44" s="121"/>
      <c r="GK44" s="121"/>
      <c r="GL44" s="121"/>
      <c r="GM44" s="121"/>
      <c r="GN44" s="121"/>
      <c r="GO44" s="121"/>
      <c r="GP44" s="121"/>
      <c r="GQ44" s="121"/>
      <c r="GR44" s="121"/>
      <c r="GS44" s="121"/>
      <c r="GT44" s="121"/>
      <c r="GU44" s="121"/>
      <c r="GV44" s="121"/>
      <c r="GW44" s="121"/>
      <c r="GX44" s="121"/>
      <c r="GY44" s="121"/>
      <c r="GZ44" s="121"/>
      <c r="HA44" s="121"/>
      <c r="HB44" s="121"/>
      <c r="HC44" s="121"/>
      <c r="HD44" s="121"/>
      <c r="HE44" s="121"/>
      <c r="HF44" s="121"/>
      <c r="HG44" s="121"/>
      <c r="HH44" s="121"/>
      <c r="HI44" s="121"/>
      <c r="HJ44" s="121"/>
      <c r="HK44" s="121"/>
      <c r="HL44" s="121"/>
      <c r="HM44" s="121"/>
      <c r="HN44" s="121"/>
      <c r="HO44" s="121"/>
      <c r="HP44" s="121"/>
      <c r="HQ44" s="121"/>
      <c r="HR44" s="121"/>
      <c r="HS44" s="121"/>
      <c r="HT44" s="121"/>
      <c r="HU44" s="121"/>
      <c r="HV44" s="121"/>
      <c r="HW44" s="121"/>
      <c r="HX44" s="121"/>
      <c r="HY44" s="121"/>
      <c r="HZ44" s="121"/>
      <c r="IA44" s="121"/>
      <c r="IB44" s="121"/>
      <c r="IC44" s="121"/>
      <c r="ID44" s="121"/>
      <c r="IE44" s="121"/>
      <c r="IF44" s="121"/>
      <c r="IG44" s="121"/>
      <c r="IH44" s="121"/>
      <c r="II44" s="121"/>
      <c r="IJ44" s="121"/>
      <c r="IK44" s="121"/>
      <c r="IL44" s="121"/>
      <c r="IM44" s="121"/>
      <c r="IN44" s="121"/>
      <c r="IO44" s="121"/>
      <c r="IP44" s="121"/>
      <c r="IQ44" s="121"/>
      <c r="IR44" s="121"/>
      <c r="IS44" s="121"/>
      <c r="IT44" s="121"/>
      <c r="IU44" s="121"/>
      <c r="IV44" s="121"/>
      <c r="IW44" s="121"/>
      <c r="IX44" s="121"/>
      <c r="IY44" s="121"/>
      <c r="IZ44" s="121"/>
    </row>
    <row r="45" spans="1:260" s="122" customFormat="1" ht="15.75">
      <c r="A45" s="123" t="s">
        <v>148</v>
      </c>
      <c r="B45" s="124" t="s">
        <v>286</v>
      </c>
      <c r="C45" s="139">
        <v>100193</v>
      </c>
      <c r="D45" s="126">
        <v>21.53</v>
      </c>
      <c r="E45" s="311">
        <v>10</v>
      </c>
      <c r="F45" s="311">
        <v>70</v>
      </c>
      <c r="G45" s="311">
        <v>139</v>
      </c>
      <c r="H45" s="138">
        <f>_xlfn.XLOOKUP(A45,'Pork Picnics - 100193'!A:A,'Pork Picnics - 100193'!L:L)</f>
        <v>0</v>
      </c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19">
        <f t="shared" si="3"/>
        <v>0</v>
      </c>
      <c r="V45" s="118" t="str">
        <f t="shared" si="5"/>
        <v/>
      </c>
      <c r="W45" s="118" t="str">
        <f t="shared" si="5"/>
        <v/>
      </c>
      <c r="X45" s="118" t="str">
        <f t="shared" si="5"/>
        <v/>
      </c>
      <c r="Y45" s="118" t="str">
        <f t="shared" si="5"/>
        <v/>
      </c>
      <c r="Z45" s="118" t="str">
        <f t="shared" si="5"/>
        <v/>
      </c>
      <c r="AA45" s="118" t="str">
        <f t="shared" si="5"/>
        <v/>
      </c>
      <c r="AB45" s="118" t="str">
        <f t="shared" si="5"/>
        <v/>
      </c>
      <c r="AC45" s="118" t="str">
        <f t="shared" si="5"/>
        <v/>
      </c>
      <c r="AD45" s="118" t="str">
        <f t="shared" si="5"/>
        <v/>
      </c>
      <c r="AE45" s="118" t="str">
        <f t="shared" si="5"/>
        <v/>
      </c>
      <c r="AF45" s="118" t="str">
        <f t="shared" si="5"/>
        <v/>
      </c>
      <c r="AG45" s="128" t="str">
        <f t="shared" si="5"/>
        <v/>
      </c>
      <c r="AH45" s="120"/>
      <c r="AI45" s="120"/>
      <c r="AJ45" s="120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1"/>
      <c r="DA45" s="121"/>
      <c r="DB45" s="121"/>
      <c r="DC45" s="121"/>
      <c r="DD45" s="121"/>
      <c r="DE45" s="121"/>
      <c r="DF45" s="121"/>
      <c r="DG45" s="121"/>
      <c r="DH45" s="121"/>
      <c r="DI45" s="121"/>
      <c r="DJ45" s="121"/>
      <c r="DK45" s="121"/>
      <c r="DL45" s="121"/>
      <c r="DM45" s="121"/>
      <c r="DN45" s="121"/>
      <c r="DO45" s="121"/>
      <c r="DP45" s="121"/>
      <c r="DQ45" s="121"/>
      <c r="DR45" s="121"/>
      <c r="DS45" s="121"/>
      <c r="DT45" s="121"/>
      <c r="DU45" s="121"/>
      <c r="DV45" s="121"/>
      <c r="DW45" s="121"/>
      <c r="DX45" s="121"/>
      <c r="DY45" s="121"/>
      <c r="DZ45" s="121"/>
      <c r="EA45" s="121"/>
      <c r="EB45" s="121"/>
      <c r="EC45" s="121"/>
      <c r="ED45" s="121"/>
      <c r="EE45" s="121"/>
      <c r="EF45" s="121"/>
      <c r="EG45" s="121"/>
      <c r="EH45" s="121"/>
      <c r="EI45" s="121"/>
      <c r="EJ45" s="121"/>
      <c r="EK45" s="121"/>
      <c r="EL45" s="121"/>
      <c r="EM45" s="121"/>
      <c r="EN45" s="121"/>
      <c r="EO45" s="121"/>
      <c r="EP45" s="121"/>
      <c r="EQ45" s="121"/>
      <c r="ER45" s="121"/>
      <c r="ES45" s="121"/>
      <c r="ET45" s="121"/>
      <c r="EU45" s="121"/>
      <c r="EV45" s="121"/>
      <c r="EW45" s="121"/>
      <c r="EX45" s="121"/>
      <c r="EY45" s="121"/>
      <c r="EZ45" s="121"/>
      <c r="FA45" s="121"/>
      <c r="FB45" s="121"/>
      <c r="FC45" s="121"/>
      <c r="FD45" s="121"/>
      <c r="FE45" s="121"/>
      <c r="FF45" s="121"/>
      <c r="FG45" s="121"/>
      <c r="FH45" s="121"/>
      <c r="FI45" s="121"/>
      <c r="FJ45" s="121"/>
      <c r="FK45" s="121"/>
      <c r="FL45" s="121"/>
      <c r="FM45" s="121"/>
      <c r="FN45" s="121"/>
      <c r="FO45" s="121"/>
      <c r="FP45" s="121"/>
      <c r="FQ45" s="121"/>
      <c r="FR45" s="121"/>
      <c r="FS45" s="121"/>
      <c r="FT45" s="121"/>
      <c r="FU45" s="121"/>
      <c r="FV45" s="121"/>
      <c r="FW45" s="121"/>
      <c r="FX45" s="121"/>
      <c r="FY45" s="121"/>
      <c r="FZ45" s="121"/>
      <c r="GA45" s="121"/>
      <c r="GB45" s="121"/>
      <c r="GC45" s="121"/>
      <c r="GD45" s="121"/>
      <c r="GE45" s="121"/>
      <c r="GF45" s="121"/>
      <c r="GG45" s="121"/>
      <c r="GH45" s="121"/>
      <c r="GI45" s="121"/>
      <c r="GJ45" s="121"/>
      <c r="GK45" s="121"/>
      <c r="GL45" s="121"/>
      <c r="GM45" s="121"/>
      <c r="GN45" s="121"/>
      <c r="GO45" s="121"/>
      <c r="GP45" s="121"/>
      <c r="GQ45" s="121"/>
      <c r="GR45" s="121"/>
      <c r="GS45" s="121"/>
      <c r="GT45" s="121"/>
      <c r="GU45" s="121"/>
      <c r="GV45" s="121"/>
      <c r="GW45" s="121"/>
      <c r="GX45" s="121"/>
      <c r="GY45" s="121"/>
      <c r="GZ45" s="121"/>
      <c r="HA45" s="121"/>
      <c r="HB45" s="121"/>
      <c r="HC45" s="121"/>
      <c r="HD45" s="121"/>
      <c r="HE45" s="121"/>
      <c r="HF45" s="121"/>
      <c r="HG45" s="121"/>
      <c r="HH45" s="121"/>
      <c r="HI45" s="121"/>
      <c r="HJ45" s="121"/>
      <c r="HK45" s="121"/>
      <c r="HL45" s="121"/>
      <c r="HM45" s="121"/>
      <c r="HN45" s="121"/>
      <c r="HO45" s="121"/>
      <c r="HP45" s="121"/>
      <c r="HQ45" s="121"/>
      <c r="HR45" s="121"/>
      <c r="HS45" s="121"/>
      <c r="HT45" s="121"/>
      <c r="HU45" s="121"/>
      <c r="HV45" s="121"/>
      <c r="HW45" s="121"/>
      <c r="HX45" s="121"/>
      <c r="HY45" s="121"/>
      <c r="HZ45" s="121"/>
      <c r="IA45" s="121"/>
      <c r="IB45" s="121"/>
      <c r="IC45" s="121"/>
      <c r="ID45" s="121"/>
      <c r="IE45" s="121"/>
      <c r="IF45" s="121"/>
      <c r="IG45" s="121"/>
      <c r="IH45" s="121"/>
      <c r="II45" s="121"/>
      <c r="IJ45" s="121"/>
      <c r="IK45" s="121"/>
      <c r="IL45" s="121"/>
      <c r="IM45" s="121"/>
      <c r="IN45" s="121"/>
      <c r="IO45" s="121"/>
      <c r="IP45" s="121"/>
      <c r="IQ45" s="121"/>
      <c r="IR45" s="121"/>
      <c r="IS45" s="121"/>
      <c r="IT45" s="121"/>
      <c r="IU45" s="121"/>
      <c r="IV45" s="121"/>
      <c r="IW45" s="121"/>
      <c r="IX45" s="121"/>
      <c r="IY45" s="121"/>
      <c r="IZ45" s="121"/>
    </row>
    <row r="46" spans="1:260" s="122" customFormat="1" ht="15.75">
      <c r="A46" s="123" t="s">
        <v>151</v>
      </c>
      <c r="B46" s="124" t="s">
        <v>152</v>
      </c>
      <c r="C46" s="139">
        <v>100193</v>
      </c>
      <c r="D46" s="126">
        <v>10.9</v>
      </c>
      <c r="E46" s="311">
        <v>10</v>
      </c>
      <c r="F46" s="311">
        <v>70</v>
      </c>
      <c r="G46" s="311">
        <v>121</v>
      </c>
      <c r="H46" s="138">
        <f>_xlfn.XLOOKUP(A46,'Pork Picnics - 100193'!A:A,'Pork Picnics - 100193'!L:L)</f>
        <v>0</v>
      </c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19">
        <f t="shared" si="3"/>
        <v>0</v>
      </c>
      <c r="V46" s="118" t="str">
        <f t="shared" si="5"/>
        <v/>
      </c>
      <c r="W46" s="118" t="str">
        <f t="shared" si="5"/>
        <v/>
      </c>
      <c r="X46" s="118" t="str">
        <f t="shared" si="5"/>
        <v/>
      </c>
      <c r="Y46" s="118" t="str">
        <f t="shared" si="5"/>
        <v/>
      </c>
      <c r="Z46" s="118" t="str">
        <f t="shared" si="5"/>
        <v/>
      </c>
      <c r="AA46" s="118" t="str">
        <f t="shared" si="5"/>
        <v/>
      </c>
      <c r="AB46" s="118" t="str">
        <f t="shared" si="5"/>
        <v/>
      </c>
      <c r="AC46" s="118" t="str">
        <f t="shared" si="5"/>
        <v/>
      </c>
      <c r="AD46" s="118" t="str">
        <f t="shared" si="5"/>
        <v/>
      </c>
      <c r="AE46" s="118" t="str">
        <f t="shared" si="5"/>
        <v/>
      </c>
      <c r="AF46" s="118" t="str">
        <f t="shared" si="5"/>
        <v/>
      </c>
      <c r="AG46" s="128" t="str">
        <f t="shared" si="5"/>
        <v/>
      </c>
      <c r="AH46" s="120"/>
      <c r="AI46" s="120"/>
      <c r="AJ46" s="120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1"/>
      <c r="AX46" s="121"/>
      <c r="AY46" s="121"/>
      <c r="AZ46" s="121"/>
      <c r="BA46" s="121"/>
      <c r="BB46" s="121"/>
      <c r="BC46" s="121"/>
      <c r="BD46" s="121"/>
      <c r="BE46" s="121"/>
      <c r="BF46" s="121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21"/>
      <c r="BS46" s="121"/>
      <c r="BT46" s="121"/>
      <c r="BU46" s="121"/>
      <c r="BV46" s="121"/>
      <c r="BW46" s="121"/>
      <c r="BX46" s="121"/>
      <c r="BY46" s="121"/>
      <c r="BZ46" s="121"/>
      <c r="CA46" s="121"/>
      <c r="CB46" s="121"/>
      <c r="CC46" s="121"/>
      <c r="CD46" s="121"/>
      <c r="CE46" s="121"/>
      <c r="CF46" s="121"/>
      <c r="CG46" s="121"/>
      <c r="CH46" s="121"/>
      <c r="CI46" s="121"/>
      <c r="CJ46" s="121"/>
      <c r="CK46" s="121"/>
      <c r="CL46" s="121"/>
      <c r="CM46" s="121"/>
      <c r="CN46" s="121"/>
      <c r="CO46" s="121"/>
      <c r="CP46" s="121"/>
      <c r="CQ46" s="121"/>
      <c r="CR46" s="121"/>
      <c r="CS46" s="121"/>
      <c r="CT46" s="121"/>
      <c r="CU46" s="121"/>
      <c r="CV46" s="121"/>
      <c r="CW46" s="121"/>
      <c r="CX46" s="121"/>
      <c r="CY46" s="121"/>
      <c r="CZ46" s="121"/>
      <c r="DA46" s="121"/>
      <c r="DB46" s="121"/>
      <c r="DC46" s="121"/>
      <c r="DD46" s="121"/>
      <c r="DE46" s="121"/>
      <c r="DF46" s="121"/>
      <c r="DG46" s="121"/>
      <c r="DH46" s="121"/>
      <c r="DI46" s="121"/>
      <c r="DJ46" s="121"/>
      <c r="DK46" s="121"/>
      <c r="DL46" s="121"/>
      <c r="DM46" s="121"/>
      <c r="DN46" s="121"/>
      <c r="DO46" s="121"/>
      <c r="DP46" s="121"/>
      <c r="DQ46" s="121"/>
      <c r="DR46" s="121"/>
      <c r="DS46" s="121"/>
      <c r="DT46" s="121"/>
      <c r="DU46" s="121"/>
      <c r="DV46" s="121"/>
      <c r="DW46" s="121"/>
      <c r="DX46" s="121"/>
      <c r="DY46" s="121"/>
      <c r="DZ46" s="121"/>
      <c r="EA46" s="121"/>
      <c r="EB46" s="121"/>
      <c r="EC46" s="121"/>
      <c r="ED46" s="121"/>
      <c r="EE46" s="121"/>
      <c r="EF46" s="121"/>
      <c r="EG46" s="121"/>
      <c r="EH46" s="121"/>
      <c r="EI46" s="121"/>
      <c r="EJ46" s="121"/>
      <c r="EK46" s="121"/>
      <c r="EL46" s="121"/>
      <c r="EM46" s="121"/>
      <c r="EN46" s="121"/>
      <c r="EO46" s="121"/>
      <c r="EP46" s="121"/>
      <c r="EQ46" s="121"/>
      <c r="ER46" s="121"/>
      <c r="ES46" s="121"/>
      <c r="ET46" s="121"/>
      <c r="EU46" s="121"/>
      <c r="EV46" s="121"/>
      <c r="EW46" s="121"/>
      <c r="EX46" s="121"/>
      <c r="EY46" s="121"/>
      <c r="EZ46" s="121"/>
      <c r="FA46" s="121"/>
      <c r="FB46" s="121"/>
      <c r="FC46" s="121"/>
      <c r="FD46" s="121"/>
      <c r="FE46" s="121"/>
      <c r="FF46" s="121"/>
      <c r="FG46" s="121"/>
      <c r="FH46" s="121"/>
      <c r="FI46" s="121"/>
      <c r="FJ46" s="121"/>
      <c r="FK46" s="121"/>
      <c r="FL46" s="121"/>
      <c r="FM46" s="121"/>
      <c r="FN46" s="121"/>
      <c r="FO46" s="121"/>
      <c r="FP46" s="121"/>
      <c r="FQ46" s="121"/>
      <c r="FR46" s="121"/>
      <c r="FS46" s="121"/>
      <c r="FT46" s="121"/>
      <c r="FU46" s="121"/>
      <c r="FV46" s="121"/>
      <c r="FW46" s="121"/>
      <c r="FX46" s="121"/>
      <c r="FY46" s="121"/>
      <c r="FZ46" s="121"/>
      <c r="GA46" s="121"/>
      <c r="GB46" s="121"/>
      <c r="GC46" s="121"/>
      <c r="GD46" s="121"/>
      <c r="GE46" s="121"/>
      <c r="GF46" s="121"/>
      <c r="GG46" s="121"/>
      <c r="GH46" s="121"/>
      <c r="GI46" s="121"/>
      <c r="GJ46" s="121"/>
      <c r="GK46" s="121"/>
      <c r="GL46" s="121"/>
      <c r="GM46" s="121"/>
      <c r="GN46" s="121"/>
      <c r="GO46" s="121"/>
      <c r="GP46" s="121"/>
      <c r="GQ46" s="121"/>
      <c r="GR46" s="121"/>
      <c r="GS46" s="121"/>
      <c r="GT46" s="121"/>
      <c r="GU46" s="121"/>
      <c r="GV46" s="121"/>
      <c r="GW46" s="121"/>
      <c r="GX46" s="121"/>
      <c r="GY46" s="121"/>
      <c r="GZ46" s="121"/>
      <c r="HA46" s="121"/>
      <c r="HB46" s="121"/>
      <c r="HC46" s="121"/>
      <c r="HD46" s="121"/>
      <c r="HE46" s="121"/>
      <c r="HF46" s="121"/>
      <c r="HG46" s="121"/>
      <c r="HH46" s="121"/>
      <c r="HI46" s="121"/>
      <c r="HJ46" s="121"/>
      <c r="HK46" s="121"/>
      <c r="HL46" s="121"/>
      <c r="HM46" s="121"/>
      <c r="HN46" s="121"/>
      <c r="HO46" s="121"/>
      <c r="HP46" s="121"/>
      <c r="HQ46" s="121"/>
      <c r="HR46" s="121"/>
      <c r="HS46" s="121"/>
      <c r="HT46" s="121"/>
      <c r="HU46" s="121"/>
      <c r="HV46" s="121"/>
      <c r="HW46" s="121"/>
      <c r="HX46" s="121"/>
      <c r="HY46" s="121"/>
      <c r="HZ46" s="121"/>
      <c r="IA46" s="121"/>
      <c r="IB46" s="121"/>
      <c r="IC46" s="121"/>
      <c r="ID46" s="121"/>
      <c r="IE46" s="121"/>
      <c r="IF46" s="121"/>
      <c r="IG46" s="121"/>
      <c r="IH46" s="121"/>
      <c r="II46" s="121"/>
      <c r="IJ46" s="121"/>
      <c r="IK46" s="121"/>
      <c r="IL46" s="121"/>
      <c r="IM46" s="121"/>
      <c r="IN46" s="121"/>
      <c r="IO46" s="121"/>
      <c r="IP46" s="121"/>
      <c r="IQ46" s="121"/>
      <c r="IR46" s="121"/>
      <c r="IS46" s="121"/>
      <c r="IT46" s="121"/>
      <c r="IU46" s="121"/>
      <c r="IV46" s="121"/>
      <c r="IW46" s="121"/>
      <c r="IX46" s="121"/>
      <c r="IY46" s="121"/>
      <c r="IZ46" s="121"/>
    </row>
    <row r="47" spans="1:260" s="122" customFormat="1" ht="15.75">
      <c r="A47" s="123" t="s">
        <v>154</v>
      </c>
      <c r="B47" s="124" t="s">
        <v>287</v>
      </c>
      <c r="C47" s="139">
        <v>100193</v>
      </c>
      <c r="D47" s="126">
        <v>14.51</v>
      </c>
      <c r="E47" s="311">
        <v>10</v>
      </c>
      <c r="F47" s="311">
        <v>70</v>
      </c>
      <c r="G47" s="311">
        <v>81</v>
      </c>
      <c r="H47" s="138">
        <f>_xlfn.XLOOKUP(A47,'Pork Picnics - 100193'!A:A,'Pork Picnics - 100193'!L:L)</f>
        <v>0</v>
      </c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19">
        <f t="shared" si="3"/>
        <v>0</v>
      </c>
      <c r="V47" s="118" t="str">
        <f t="shared" si="5"/>
        <v/>
      </c>
      <c r="W47" s="118" t="str">
        <f t="shared" si="5"/>
        <v/>
      </c>
      <c r="X47" s="118" t="str">
        <f t="shared" si="5"/>
        <v/>
      </c>
      <c r="Y47" s="118" t="str">
        <f t="shared" si="5"/>
        <v/>
      </c>
      <c r="Z47" s="118" t="str">
        <f t="shared" si="5"/>
        <v/>
      </c>
      <c r="AA47" s="118" t="str">
        <f t="shared" si="5"/>
        <v/>
      </c>
      <c r="AB47" s="118" t="str">
        <f t="shared" si="5"/>
        <v/>
      </c>
      <c r="AC47" s="118" t="str">
        <f t="shared" si="5"/>
        <v/>
      </c>
      <c r="AD47" s="118" t="str">
        <f t="shared" si="5"/>
        <v/>
      </c>
      <c r="AE47" s="118" t="str">
        <f t="shared" si="5"/>
        <v/>
      </c>
      <c r="AF47" s="118" t="str">
        <f t="shared" si="5"/>
        <v/>
      </c>
      <c r="AG47" s="128" t="str">
        <f t="shared" si="5"/>
        <v/>
      </c>
      <c r="AH47" s="120"/>
      <c r="AI47" s="120"/>
      <c r="AJ47" s="120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21"/>
      <c r="BC47" s="121"/>
      <c r="BD47" s="121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1"/>
      <c r="BV47" s="121"/>
      <c r="BW47" s="121"/>
      <c r="BX47" s="121"/>
      <c r="BY47" s="121"/>
      <c r="BZ47" s="121"/>
      <c r="CA47" s="121"/>
      <c r="CB47" s="121"/>
      <c r="CC47" s="121"/>
      <c r="CD47" s="121"/>
      <c r="CE47" s="121"/>
      <c r="CF47" s="121"/>
      <c r="CG47" s="121"/>
      <c r="CH47" s="121"/>
      <c r="CI47" s="121"/>
      <c r="CJ47" s="121"/>
      <c r="CK47" s="121"/>
      <c r="CL47" s="121"/>
      <c r="CM47" s="121"/>
      <c r="CN47" s="121"/>
      <c r="CO47" s="121"/>
      <c r="CP47" s="121"/>
      <c r="CQ47" s="121"/>
      <c r="CR47" s="121"/>
      <c r="CS47" s="121"/>
      <c r="CT47" s="121"/>
      <c r="CU47" s="121"/>
      <c r="CV47" s="121"/>
      <c r="CW47" s="121"/>
      <c r="CX47" s="121"/>
      <c r="CY47" s="121"/>
      <c r="CZ47" s="121"/>
      <c r="DA47" s="121"/>
      <c r="DB47" s="121"/>
      <c r="DC47" s="121"/>
      <c r="DD47" s="121"/>
      <c r="DE47" s="121"/>
      <c r="DF47" s="121"/>
      <c r="DG47" s="121"/>
      <c r="DH47" s="121"/>
      <c r="DI47" s="121"/>
      <c r="DJ47" s="121"/>
      <c r="DK47" s="121"/>
      <c r="DL47" s="121"/>
      <c r="DM47" s="121"/>
      <c r="DN47" s="121"/>
      <c r="DO47" s="121"/>
      <c r="DP47" s="121"/>
      <c r="DQ47" s="121"/>
      <c r="DR47" s="121"/>
      <c r="DS47" s="121"/>
      <c r="DT47" s="121"/>
      <c r="DU47" s="121"/>
      <c r="DV47" s="121"/>
      <c r="DW47" s="121"/>
      <c r="DX47" s="121"/>
      <c r="DY47" s="121"/>
      <c r="DZ47" s="121"/>
      <c r="EA47" s="121"/>
      <c r="EB47" s="121"/>
      <c r="EC47" s="121"/>
      <c r="ED47" s="121"/>
      <c r="EE47" s="121"/>
      <c r="EF47" s="121"/>
      <c r="EG47" s="121"/>
      <c r="EH47" s="121"/>
      <c r="EI47" s="121"/>
      <c r="EJ47" s="121"/>
      <c r="EK47" s="121"/>
      <c r="EL47" s="121"/>
      <c r="EM47" s="121"/>
      <c r="EN47" s="121"/>
      <c r="EO47" s="121"/>
      <c r="EP47" s="121"/>
      <c r="EQ47" s="121"/>
      <c r="ER47" s="121"/>
      <c r="ES47" s="121"/>
      <c r="ET47" s="121"/>
      <c r="EU47" s="121"/>
      <c r="EV47" s="121"/>
      <c r="EW47" s="121"/>
      <c r="EX47" s="121"/>
      <c r="EY47" s="121"/>
      <c r="EZ47" s="121"/>
      <c r="FA47" s="121"/>
      <c r="FB47" s="121"/>
      <c r="FC47" s="121"/>
      <c r="FD47" s="121"/>
      <c r="FE47" s="121"/>
      <c r="FF47" s="121"/>
      <c r="FG47" s="121"/>
      <c r="FH47" s="121"/>
      <c r="FI47" s="121"/>
      <c r="FJ47" s="121"/>
      <c r="FK47" s="121"/>
      <c r="FL47" s="121"/>
      <c r="FM47" s="121"/>
      <c r="FN47" s="121"/>
      <c r="FO47" s="121"/>
      <c r="FP47" s="121"/>
      <c r="FQ47" s="121"/>
      <c r="FR47" s="121"/>
      <c r="FS47" s="121"/>
      <c r="FT47" s="121"/>
      <c r="FU47" s="121"/>
      <c r="FV47" s="121"/>
      <c r="FW47" s="121"/>
      <c r="FX47" s="121"/>
      <c r="FY47" s="121"/>
      <c r="FZ47" s="121"/>
      <c r="GA47" s="121"/>
      <c r="GB47" s="121"/>
      <c r="GC47" s="121"/>
      <c r="GD47" s="121"/>
      <c r="GE47" s="121"/>
      <c r="GF47" s="121"/>
      <c r="GG47" s="121"/>
      <c r="GH47" s="121"/>
      <c r="GI47" s="121"/>
      <c r="GJ47" s="121"/>
      <c r="GK47" s="121"/>
      <c r="GL47" s="121"/>
      <c r="GM47" s="121"/>
      <c r="GN47" s="121"/>
      <c r="GO47" s="121"/>
      <c r="GP47" s="121"/>
      <c r="GQ47" s="121"/>
      <c r="GR47" s="121"/>
      <c r="GS47" s="121"/>
      <c r="GT47" s="121"/>
      <c r="GU47" s="121"/>
      <c r="GV47" s="121"/>
      <c r="GW47" s="121"/>
      <c r="GX47" s="121"/>
      <c r="GY47" s="121"/>
      <c r="GZ47" s="121"/>
      <c r="HA47" s="121"/>
      <c r="HB47" s="121"/>
      <c r="HC47" s="121"/>
      <c r="HD47" s="121"/>
      <c r="HE47" s="121"/>
      <c r="HF47" s="121"/>
      <c r="HG47" s="121"/>
      <c r="HH47" s="121"/>
      <c r="HI47" s="121"/>
      <c r="HJ47" s="121"/>
      <c r="HK47" s="121"/>
      <c r="HL47" s="121"/>
      <c r="HM47" s="121"/>
      <c r="HN47" s="121"/>
      <c r="HO47" s="121"/>
      <c r="HP47" s="121"/>
      <c r="HQ47" s="121"/>
      <c r="HR47" s="121"/>
      <c r="HS47" s="121"/>
      <c r="HT47" s="121"/>
      <c r="HU47" s="121"/>
      <c r="HV47" s="121"/>
      <c r="HW47" s="121"/>
      <c r="HX47" s="121"/>
      <c r="HY47" s="121"/>
      <c r="HZ47" s="121"/>
      <c r="IA47" s="121"/>
      <c r="IB47" s="121"/>
      <c r="IC47" s="121"/>
      <c r="ID47" s="121"/>
      <c r="IE47" s="121"/>
      <c r="IF47" s="121"/>
      <c r="IG47" s="121"/>
      <c r="IH47" s="121"/>
      <c r="II47" s="121"/>
      <c r="IJ47" s="121"/>
      <c r="IK47" s="121"/>
      <c r="IL47" s="121"/>
      <c r="IM47" s="121"/>
      <c r="IN47" s="121"/>
      <c r="IO47" s="121"/>
      <c r="IP47" s="121"/>
      <c r="IQ47" s="121"/>
      <c r="IR47" s="121"/>
      <c r="IS47" s="121"/>
      <c r="IT47" s="121"/>
      <c r="IU47" s="121"/>
      <c r="IV47" s="121"/>
      <c r="IW47" s="121"/>
      <c r="IX47" s="121"/>
      <c r="IY47" s="121"/>
      <c r="IZ47" s="121"/>
    </row>
    <row r="48" spans="1:260" s="122" customFormat="1" ht="15.75">
      <c r="A48" s="123" t="s">
        <v>141</v>
      </c>
      <c r="B48" s="124" t="s">
        <v>142</v>
      </c>
      <c r="C48" s="139">
        <v>100193</v>
      </c>
      <c r="D48" s="126">
        <v>35.4</v>
      </c>
      <c r="E48" s="311">
        <v>8</v>
      </c>
      <c r="F48" s="311">
        <v>32</v>
      </c>
      <c r="G48" s="311">
        <v>384</v>
      </c>
      <c r="H48" s="138">
        <f>_xlfn.XLOOKUP(A48,'Pork Picnics - 100193'!A:A,'Pork Picnics - 100193'!L:L)</f>
        <v>0</v>
      </c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19">
        <f t="shared" si="3"/>
        <v>0</v>
      </c>
      <c r="V48" s="118" t="str">
        <f t="shared" si="5"/>
        <v/>
      </c>
      <c r="W48" s="118" t="str">
        <f t="shared" si="5"/>
        <v/>
      </c>
      <c r="X48" s="118" t="str">
        <f t="shared" si="5"/>
        <v/>
      </c>
      <c r="Y48" s="118" t="str">
        <f t="shared" si="5"/>
        <v/>
      </c>
      <c r="Z48" s="118" t="str">
        <f t="shared" si="5"/>
        <v/>
      </c>
      <c r="AA48" s="118" t="str">
        <f t="shared" si="5"/>
        <v/>
      </c>
      <c r="AB48" s="118" t="str">
        <f t="shared" si="5"/>
        <v/>
      </c>
      <c r="AC48" s="118" t="str">
        <f t="shared" si="5"/>
        <v/>
      </c>
      <c r="AD48" s="118" t="str">
        <f t="shared" si="5"/>
        <v/>
      </c>
      <c r="AE48" s="118" t="str">
        <f t="shared" si="5"/>
        <v/>
      </c>
      <c r="AF48" s="118" t="str">
        <f t="shared" si="5"/>
        <v/>
      </c>
      <c r="AG48" s="128" t="str">
        <f t="shared" si="5"/>
        <v/>
      </c>
      <c r="AH48" s="120"/>
      <c r="AI48" s="120"/>
      <c r="AJ48" s="120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1"/>
      <c r="BV48" s="121"/>
      <c r="BW48" s="121"/>
      <c r="BX48" s="121"/>
      <c r="BY48" s="121"/>
      <c r="BZ48" s="121"/>
      <c r="CA48" s="121"/>
      <c r="CB48" s="121"/>
      <c r="CC48" s="121"/>
      <c r="CD48" s="121"/>
      <c r="CE48" s="121"/>
      <c r="CF48" s="121"/>
      <c r="CG48" s="121"/>
      <c r="CH48" s="121"/>
      <c r="CI48" s="121"/>
      <c r="CJ48" s="121"/>
      <c r="CK48" s="121"/>
      <c r="CL48" s="121"/>
      <c r="CM48" s="121"/>
      <c r="CN48" s="121"/>
      <c r="CO48" s="121"/>
      <c r="CP48" s="121"/>
      <c r="CQ48" s="121"/>
      <c r="CR48" s="121"/>
      <c r="CS48" s="121"/>
      <c r="CT48" s="121"/>
      <c r="CU48" s="121"/>
      <c r="CV48" s="121"/>
      <c r="CW48" s="121"/>
      <c r="CX48" s="121"/>
      <c r="CY48" s="121"/>
      <c r="CZ48" s="121"/>
      <c r="DA48" s="121"/>
      <c r="DB48" s="121"/>
      <c r="DC48" s="121"/>
      <c r="DD48" s="121"/>
      <c r="DE48" s="121"/>
      <c r="DF48" s="121"/>
      <c r="DG48" s="121"/>
      <c r="DH48" s="121"/>
      <c r="DI48" s="121"/>
      <c r="DJ48" s="121"/>
      <c r="DK48" s="121"/>
      <c r="DL48" s="121"/>
      <c r="DM48" s="121"/>
      <c r="DN48" s="121"/>
      <c r="DO48" s="121"/>
      <c r="DP48" s="121"/>
      <c r="DQ48" s="121"/>
      <c r="DR48" s="121"/>
      <c r="DS48" s="121"/>
      <c r="DT48" s="121"/>
      <c r="DU48" s="121"/>
      <c r="DV48" s="121"/>
      <c r="DW48" s="121"/>
      <c r="DX48" s="121"/>
      <c r="DY48" s="121"/>
      <c r="DZ48" s="121"/>
      <c r="EA48" s="121"/>
      <c r="EB48" s="121"/>
      <c r="EC48" s="121"/>
      <c r="ED48" s="121"/>
      <c r="EE48" s="121"/>
      <c r="EF48" s="121"/>
      <c r="EG48" s="121"/>
      <c r="EH48" s="121"/>
      <c r="EI48" s="121"/>
      <c r="EJ48" s="121"/>
      <c r="EK48" s="121"/>
      <c r="EL48" s="121"/>
      <c r="EM48" s="121"/>
      <c r="EN48" s="121"/>
      <c r="EO48" s="121"/>
      <c r="EP48" s="121"/>
      <c r="EQ48" s="121"/>
      <c r="ER48" s="121"/>
      <c r="ES48" s="121"/>
      <c r="ET48" s="121"/>
      <c r="EU48" s="121"/>
      <c r="EV48" s="121"/>
      <c r="EW48" s="121"/>
      <c r="EX48" s="121"/>
      <c r="EY48" s="121"/>
      <c r="EZ48" s="121"/>
      <c r="FA48" s="121"/>
      <c r="FB48" s="121"/>
      <c r="FC48" s="121"/>
      <c r="FD48" s="121"/>
      <c r="FE48" s="121"/>
      <c r="FF48" s="121"/>
      <c r="FG48" s="121"/>
      <c r="FH48" s="121"/>
      <c r="FI48" s="121"/>
      <c r="FJ48" s="121"/>
      <c r="FK48" s="121"/>
      <c r="FL48" s="121"/>
      <c r="FM48" s="121"/>
      <c r="FN48" s="121"/>
      <c r="FO48" s="121"/>
      <c r="FP48" s="121"/>
      <c r="FQ48" s="121"/>
      <c r="FR48" s="121"/>
      <c r="FS48" s="121"/>
      <c r="FT48" s="121"/>
      <c r="FU48" s="121"/>
      <c r="FV48" s="121"/>
      <c r="FW48" s="121"/>
      <c r="FX48" s="121"/>
      <c r="FY48" s="121"/>
      <c r="FZ48" s="121"/>
      <c r="GA48" s="121"/>
      <c r="GB48" s="121"/>
      <c r="GC48" s="121"/>
      <c r="GD48" s="121"/>
      <c r="GE48" s="121"/>
      <c r="GF48" s="121"/>
      <c r="GG48" s="121"/>
      <c r="GH48" s="121"/>
      <c r="GI48" s="121"/>
      <c r="GJ48" s="121"/>
      <c r="GK48" s="121"/>
      <c r="GL48" s="121"/>
      <c r="GM48" s="121"/>
      <c r="GN48" s="121"/>
      <c r="GO48" s="121"/>
      <c r="GP48" s="121"/>
      <c r="GQ48" s="121"/>
      <c r="GR48" s="121"/>
      <c r="GS48" s="121"/>
      <c r="GT48" s="121"/>
      <c r="GU48" s="121"/>
      <c r="GV48" s="121"/>
      <c r="GW48" s="121"/>
      <c r="GX48" s="121"/>
      <c r="GY48" s="121"/>
      <c r="GZ48" s="121"/>
      <c r="HA48" s="121"/>
      <c r="HB48" s="121"/>
      <c r="HC48" s="121"/>
      <c r="HD48" s="121"/>
      <c r="HE48" s="121"/>
      <c r="HF48" s="121"/>
      <c r="HG48" s="121"/>
      <c r="HH48" s="121"/>
      <c r="HI48" s="121"/>
      <c r="HJ48" s="121"/>
      <c r="HK48" s="121"/>
      <c r="HL48" s="121"/>
      <c r="HM48" s="121"/>
      <c r="HN48" s="121"/>
      <c r="HO48" s="121"/>
      <c r="HP48" s="121"/>
      <c r="HQ48" s="121"/>
      <c r="HR48" s="121"/>
      <c r="HS48" s="121"/>
      <c r="HT48" s="121"/>
      <c r="HU48" s="121"/>
      <c r="HV48" s="121"/>
      <c r="HW48" s="121"/>
      <c r="HX48" s="121"/>
      <c r="HY48" s="121"/>
      <c r="HZ48" s="121"/>
      <c r="IA48" s="121"/>
      <c r="IB48" s="121"/>
      <c r="IC48" s="121"/>
      <c r="ID48" s="121"/>
      <c r="IE48" s="121"/>
      <c r="IF48" s="121"/>
      <c r="IG48" s="121"/>
      <c r="IH48" s="121"/>
      <c r="II48" s="121"/>
      <c r="IJ48" s="121"/>
      <c r="IK48" s="121"/>
      <c r="IL48" s="121"/>
      <c r="IM48" s="121"/>
      <c r="IN48" s="121"/>
      <c r="IO48" s="121"/>
      <c r="IP48" s="121"/>
      <c r="IQ48" s="121"/>
      <c r="IR48" s="121"/>
      <c r="IS48" s="121"/>
      <c r="IT48" s="121"/>
      <c r="IU48" s="121"/>
      <c r="IV48" s="121"/>
      <c r="IW48" s="121"/>
      <c r="IX48" s="121"/>
      <c r="IY48" s="121"/>
      <c r="IZ48" s="121"/>
    </row>
    <row r="49" spans="1:260" s="122" customFormat="1" ht="31.5">
      <c r="A49" s="123" t="s">
        <v>143</v>
      </c>
      <c r="B49" s="124" t="s">
        <v>144</v>
      </c>
      <c r="C49" s="139">
        <v>100193</v>
      </c>
      <c r="D49" s="126">
        <v>26.72</v>
      </c>
      <c r="E49" s="311">
        <v>8</v>
      </c>
      <c r="F49" s="311">
        <v>32</v>
      </c>
      <c r="G49" s="311">
        <v>360</v>
      </c>
      <c r="H49" s="138">
        <f>_xlfn.XLOOKUP(A49,'Pork Picnics - 100193'!A:A,'Pork Picnics - 100193'!L:L)</f>
        <v>0</v>
      </c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19">
        <f t="shared" si="3"/>
        <v>0</v>
      </c>
      <c r="V49" s="118" t="str">
        <f t="shared" si="5"/>
        <v/>
      </c>
      <c r="W49" s="118" t="str">
        <f t="shared" si="5"/>
        <v/>
      </c>
      <c r="X49" s="118" t="str">
        <f t="shared" si="5"/>
        <v/>
      </c>
      <c r="Y49" s="118" t="str">
        <f t="shared" ref="Y49:AG71" si="6">IF($U49=0,"",L49)</f>
        <v/>
      </c>
      <c r="Z49" s="118" t="str">
        <f t="shared" si="6"/>
        <v/>
      </c>
      <c r="AA49" s="118" t="str">
        <f t="shared" si="6"/>
        <v/>
      </c>
      <c r="AB49" s="118" t="str">
        <f t="shared" si="6"/>
        <v/>
      </c>
      <c r="AC49" s="118" t="str">
        <f t="shared" si="6"/>
        <v/>
      </c>
      <c r="AD49" s="118" t="str">
        <f t="shared" si="6"/>
        <v/>
      </c>
      <c r="AE49" s="118" t="str">
        <f t="shared" si="6"/>
        <v/>
      </c>
      <c r="AF49" s="118" t="str">
        <f t="shared" si="6"/>
        <v/>
      </c>
      <c r="AG49" s="128" t="str">
        <f t="shared" si="6"/>
        <v/>
      </c>
      <c r="AH49" s="120"/>
      <c r="AI49" s="120"/>
      <c r="AJ49" s="120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1"/>
      <c r="BA49" s="121"/>
      <c r="BB49" s="121"/>
      <c r="BC49" s="121"/>
      <c r="BD49" s="121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1"/>
      <c r="BV49" s="121"/>
      <c r="BW49" s="121"/>
      <c r="BX49" s="121"/>
      <c r="BY49" s="121"/>
      <c r="BZ49" s="121"/>
      <c r="CA49" s="121"/>
      <c r="CB49" s="121"/>
      <c r="CC49" s="121"/>
      <c r="CD49" s="121"/>
      <c r="CE49" s="121"/>
      <c r="CF49" s="121"/>
      <c r="CG49" s="121"/>
      <c r="CH49" s="121"/>
      <c r="CI49" s="121"/>
      <c r="CJ49" s="121"/>
      <c r="CK49" s="121"/>
      <c r="CL49" s="121"/>
      <c r="CM49" s="121"/>
      <c r="CN49" s="121"/>
      <c r="CO49" s="121"/>
      <c r="CP49" s="121"/>
      <c r="CQ49" s="121"/>
      <c r="CR49" s="121"/>
      <c r="CS49" s="121"/>
      <c r="CT49" s="121"/>
      <c r="CU49" s="121"/>
      <c r="CV49" s="121"/>
      <c r="CW49" s="121"/>
      <c r="CX49" s="121"/>
      <c r="CY49" s="121"/>
      <c r="CZ49" s="121"/>
      <c r="DA49" s="121"/>
      <c r="DB49" s="121"/>
      <c r="DC49" s="121"/>
      <c r="DD49" s="121"/>
      <c r="DE49" s="121"/>
      <c r="DF49" s="121"/>
      <c r="DG49" s="121"/>
      <c r="DH49" s="121"/>
      <c r="DI49" s="121"/>
      <c r="DJ49" s="121"/>
      <c r="DK49" s="121"/>
      <c r="DL49" s="121"/>
      <c r="DM49" s="121"/>
      <c r="DN49" s="121"/>
      <c r="DO49" s="121"/>
      <c r="DP49" s="121"/>
      <c r="DQ49" s="121"/>
      <c r="DR49" s="121"/>
      <c r="DS49" s="121"/>
      <c r="DT49" s="121"/>
      <c r="DU49" s="121"/>
      <c r="DV49" s="121"/>
      <c r="DW49" s="121"/>
      <c r="DX49" s="121"/>
      <c r="DY49" s="121"/>
      <c r="DZ49" s="121"/>
      <c r="EA49" s="121"/>
      <c r="EB49" s="121"/>
      <c r="EC49" s="121"/>
      <c r="ED49" s="121"/>
      <c r="EE49" s="121"/>
      <c r="EF49" s="121"/>
      <c r="EG49" s="121"/>
      <c r="EH49" s="121"/>
      <c r="EI49" s="121"/>
      <c r="EJ49" s="121"/>
      <c r="EK49" s="121"/>
      <c r="EL49" s="121"/>
      <c r="EM49" s="121"/>
      <c r="EN49" s="121"/>
      <c r="EO49" s="121"/>
      <c r="EP49" s="121"/>
      <c r="EQ49" s="121"/>
      <c r="ER49" s="121"/>
      <c r="ES49" s="121"/>
      <c r="ET49" s="121"/>
      <c r="EU49" s="121"/>
      <c r="EV49" s="121"/>
      <c r="EW49" s="121"/>
      <c r="EX49" s="121"/>
      <c r="EY49" s="121"/>
      <c r="EZ49" s="121"/>
      <c r="FA49" s="121"/>
      <c r="FB49" s="121"/>
      <c r="FC49" s="121"/>
      <c r="FD49" s="121"/>
      <c r="FE49" s="121"/>
      <c r="FF49" s="121"/>
      <c r="FG49" s="121"/>
      <c r="FH49" s="121"/>
      <c r="FI49" s="121"/>
      <c r="FJ49" s="121"/>
      <c r="FK49" s="121"/>
      <c r="FL49" s="121"/>
      <c r="FM49" s="121"/>
      <c r="FN49" s="121"/>
      <c r="FO49" s="121"/>
      <c r="FP49" s="121"/>
      <c r="FQ49" s="121"/>
      <c r="FR49" s="121"/>
      <c r="FS49" s="121"/>
      <c r="FT49" s="121"/>
      <c r="FU49" s="121"/>
      <c r="FV49" s="121"/>
      <c r="FW49" s="121"/>
      <c r="FX49" s="121"/>
      <c r="FY49" s="121"/>
      <c r="FZ49" s="121"/>
      <c r="GA49" s="121"/>
      <c r="GB49" s="121"/>
      <c r="GC49" s="121"/>
      <c r="GD49" s="121"/>
      <c r="GE49" s="121"/>
      <c r="GF49" s="121"/>
      <c r="GG49" s="121"/>
      <c r="GH49" s="121"/>
      <c r="GI49" s="121"/>
      <c r="GJ49" s="121"/>
      <c r="GK49" s="121"/>
      <c r="GL49" s="121"/>
      <c r="GM49" s="121"/>
      <c r="GN49" s="121"/>
      <c r="GO49" s="121"/>
      <c r="GP49" s="121"/>
      <c r="GQ49" s="121"/>
      <c r="GR49" s="121"/>
      <c r="GS49" s="121"/>
      <c r="GT49" s="121"/>
      <c r="GU49" s="121"/>
      <c r="GV49" s="121"/>
      <c r="GW49" s="121"/>
      <c r="GX49" s="121"/>
      <c r="GY49" s="121"/>
      <c r="GZ49" s="121"/>
      <c r="HA49" s="121"/>
      <c r="HB49" s="121"/>
      <c r="HC49" s="121"/>
      <c r="HD49" s="121"/>
      <c r="HE49" s="121"/>
      <c r="HF49" s="121"/>
      <c r="HG49" s="121"/>
      <c r="HH49" s="121"/>
      <c r="HI49" s="121"/>
      <c r="HJ49" s="121"/>
      <c r="HK49" s="121"/>
      <c r="HL49" s="121"/>
      <c r="HM49" s="121"/>
      <c r="HN49" s="121"/>
      <c r="HO49" s="121"/>
      <c r="HP49" s="121"/>
      <c r="HQ49" s="121"/>
      <c r="HR49" s="121"/>
      <c r="HS49" s="121"/>
      <c r="HT49" s="121"/>
      <c r="HU49" s="121"/>
      <c r="HV49" s="121"/>
      <c r="HW49" s="121"/>
      <c r="HX49" s="121"/>
      <c r="HY49" s="121"/>
      <c r="HZ49" s="121"/>
      <c r="IA49" s="121"/>
      <c r="IB49" s="121"/>
      <c r="IC49" s="121"/>
      <c r="ID49" s="121"/>
      <c r="IE49" s="121"/>
      <c r="IF49" s="121"/>
      <c r="IG49" s="121"/>
      <c r="IH49" s="121"/>
      <c r="II49" s="121"/>
      <c r="IJ49" s="121"/>
      <c r="IK49" s="121"/>
      <c r="IL49" s="121"/>
      <c r="IM49" s="121"/>
      <c r="IN49" s="121"/>
      <c r="IO49" s="121"/>
      <c r="IP49" s="121"/>
      <c r="IQ49" s="121"/>
      <c r="IR49" s="121"/>
      <c r="IS49" s="121"/>
      <c r="IT49" s="121"/>
      <c r="IU49" s="121"/>
      <c r="IV49" s="121"/>
      <c r="IW49" s="121"/>
      <c r="IX49" s="121"/>
      <c r="IY49" s="121"/>
      <c r="IZ49" s="121"/>
    </row>
    <row r="50" spans="1:260" s="122" customFormat="1" ht="31.5">
      <c r="A50" s="123" t="s">
        <v>159</v>
      </c>
      <c r="B50" s="124" t="s">
        <v>288</v>
      </c>
      <c r="C50" s="139">
        <v>100193</v>
      </c>
      <c r="D50" s="126">
        <v>24.75</v>
      </c>
      <c r="E50" s="311">
        <v>8</v>
      </c>
      <c r="F50" s="311">
        <v>40</v>
      </c>
      <c r="G50" s="311">
        <v>168</v>
      </c>
      <c r="H50" s="138">
        <f>_xlfn.XLOOKUP(A50,'Pork Picnics - 100193'!A:A,'Pork Picnics - 100193'!L:L)</f>
        <v>0</v>
      </c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19">
        <f t="shared" si="3"/>
        <v>0</v>
      </c>
      <c r="V50" s="118" t="str">
        <f t="shared" ref="V50:AA100" si="7">IF($U50=0,"",I50)</f>
        <v/>
      </c>
      <c r="W50" s="118" t="str">
        <f t="shared" si="7"/>
        <v/>
      </c>
      <c r="X50" s="118" t="str">
        <f t="shared" si="7"/>
        <v/>
      </c>
      <c r="Y50" s="118" t="str">
        <f t="shared" si="6"/>
        <v/>
      </c>
      <c r="Z50" s="118" t="str">
        <f t="shared" si="6"/>
        <v/>
      </c>
      <c r="AA50" s="118" t="str">
        <f t="shared" si="6"/>
        <v/>
      </c>
      <c r="AB50" s="118" t="str">
        <f t="shared" si="6"/>
        <v/>
      </c>
      <c r="AC50" s="118" t="str">
        <f t="shared" si="6"/>
        <v/>
      </c>
      <c r="AD50" s="118" t="str">
        <f t="shared" si="6"/>
        <v/>
      </c>
      <c r="AE50" s="118" t="str">
        <f t="shared" si="6"/>
        <v/>
      </c>
      <c r="AF50" s="118" t="str">
        <f t="shared" si="6"/>
        <v/>
      </c>
      <c r="AG50" s="128" t="str">
        <f t="shared" si="6"/>
        <v/>
      </c>
      <c r="AH50" s="120"/>
      <c r="AI50" s="120"/>
      <c r="AJ50" s="120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21"/>
      <c r="BS50" s="121"/>
      <c r="BT50" s="121"/>
      <c r="BU50" s="121"/>
      <c r="BV50" s="121"/>
      <c r="BW50" s="121"/>
      <c r="BX50" s="121"/>
      <c r="BY50" s="121"/>
      <c r="BZ50" s="121"/>
      <c r="CA50" s="121"/>
      <c r="CB50" s="121"/>
      <c r="CC50" s="121"/>
      <c r="CD50" s="121"/>
      <c r="CE50" s="121"/>
      <c r="CF50" s="121"/>
      <c r="CG50" s="121"/>
      <c r="CH50" s="121"/>
      <c r="CI50" s="121"/>
      <c r="CJ50" s="121"/>
      <c r="CK50" s="121"/>
      <c r="CL50" s="121"/>
      <c r="CM50" s="121"/>
      <c r="CN50" s="121"/>
      <c r="CO50" s="121"/>
      <c r="CP50" s="121"/>
      <c r="CQ50" s="121"/>
      <c r="CR50" s="121"/>
      <c r="CS50" s="121"/>
      <c r="CT50" s="121"/>
      <c r="CU50" s="121"/>
      <c r="CV50" s="121"/>
      <c r="CW50" s="121"/>
      <c r="CX50" s="121"/>
      <c r="CY50" s="121"/>
      <c r="CZ50" s="121"/>
      <c r="DA50" s="121"/>
      <c r="DB50" s="121"/>
      <c r="DC50" s="121"/>
      <c r="DD50" s="121"/>
      <c r="DE50" s="121"/>
      <c r="DF50" s="121"/>
      <c r="DG50" s="121"/>
      <c r="DH50" s="121"/>
      <c r="DI50" s="121"/>
      <c r="DJ50" s="121"/>
      <c r="DK50" s="121"/>
      <c r="DL50" s="121"/>
      <c r="DM50" s="121"/>
      <c r="DN50" s="121"/>
      <c r="DO50" s="121"/>
      <c r="DP50" s="121"/>
      <c r="DQ50" s="121"/>
      <c r="DR50" s="121"/>
      <c r="DS50" s="121"/>
      <c r="DT50" s="121"/>
      <c r="DU50" s="121"/>
      <c r="DV50" s="121"/>
      <c r="DW50" s="121"/>
      <c r="DX50" s="121"/>
      <c r="DY50" s="121"/>
      <c r="DZ50" s="121"/>
      <c r="EA50" s="121"/>
      <c r="EB50" s="121"/>
      <c r="EC50" s="121"/>
      <c r="ED50" s="121"/>
      <c r="EE50" s="121"/>
      <c r="EF50" s="121"/>
      <c r="EG50" s="121"/>
      <c r="EH50" s="121"/>
      <c r="EI50" s="121"/>
      <c r="EJ50" s="121"/>
      <c r="EK50" s="121"/>
      <c r="EL50" s="121"/>
      <c r="EM50" s="121"/>
      <c r="EN50" s="121"/>
      <c r="EO50" s="121"/>
      <c r="EP50" s="121"/>
      <c r="EQ50" s="121"/>
      <c r="ER50" s="121"/>
      <c r="ES50" s="121"/>
      <c r="ET50" s="121"/>
      <c r="EU50" s="121"/>
      <c r="EV50" s="121"/>
      <c r="EW50" s="121"/>
      <c r="EX50" s="121"/>
      <c r="EY50" s="121"/>
      <c r="EZ50" s="121"/>
      <c r="FA50" s="121"/>
      <c r="FB50" s="121"/>
      <c r="FC50" s="121"/>
      <c r="FD50" s="121"/>
      <c r="FE50" s="121"/>
      <c r="FF50" s="121"/>
      <c r="FG50" s="121"/>
      <c r="FH50" s="121"/>
      <c r="FI50" s="121"/>
      <c r="FJ50" s="121"/>
      <c r="FK50" s="121"/>
      <c r="FL50" s="121"/>
      <c r="FM50" s="121"/>
      <c r="FN50" s="121"/>
      <c r="FO50" s="121"/>
      <c r="FP50" s="121"/>
      <c r="FQ50" s="121"/>
      <c r="FR50" s="121"/>
      <c r="FS50" s="121"/>
      <c r="FT50" s="121"/>
      <c r="FU50" s="121"/>
      <c r="FV50" s="121"/>
      <c r="FW50" s="121"/>
      <c r="FX50" s="121"/>
      <c r="FY50" s="121"/>
      <c r="FZ50" s="121"/>
      <c r="GA50" s="121"/>
      <c r="GB50" s="121"/>
      <c r="GC50" s="121"/>
      <c r="GD50" s="121"/>
      <c r="GE50" s="121"/>
      <c r="GF50" s="121"/>
      <c r="GG50" s="121"/>
      <c r="GH50" s="121"/>
      <c r="GI50" s="121"/>
      <c r="GJ50" s="121"/>
      <c r="GK50" s="121"/>
      <c r="GL50" s="121"/>
      <c r="GM50" s="121"/>
      <c r="GN50" s="121"/>
      <c r="GO50" s="121"/>
      <c r="GP50" s="121"/>
      <c r="GQ50" s="121"/>
      <c r="GR50" s="121"/>
      <c r="GS50" s="121"/>
      <c r="GT50" s="121"/>
      <c r="GU50" s="121"/>
      <c r="GV50" s="121"/>
      <c r="GW50" s="121"/>
      <c r="GX50" s="121"/>
      <c r="GY50" s="121"/>
      <c r="GZ50" s="121"/>
      <c r="HA50" s="121"/>
      <c r="HB50" s="121"/>
      <c r="HC50" s="121"/>
      <c r="HD50" s="121"/>
      <c r="HE50" s="121"/>
      <c r="HF50" s="121"/>
      <c r="HG50" s="121"/>
      <c r="HH50" s="121"/>
      <c r="HI50" s="121"/>
      <c r="HJ50" s="121"/>
      <c r="HK50" s="121"/>
      <c r="HL50" s="121"/>
      <c r="HM50" s="121"/>
      <c r="HN50" s="121"/>
      <c r="HO50" s="121"/>
      <c r="HP50" s="121"/>
      <c r="HQ50" s="121"/>
      <c r="HR50" s="121"/>
      <c r="HS50" s="121"/>
      <c r="HT50" s="121"/>
      <c r="HU50" s="121"/>
      <c r="HV50" s="121"/>
      <c r="HW50" s="121"/>
      <c r="HX50" s="121"/>
      <c r="HY50" s="121"/>
      <c r="HZ50" s="121"/>
      <c r="IA50" s="121"/>
      <c r="IB50" s="121"/>
      <c r="IC50" s="121"/>
      <c r="ID50" s="121"/>
      <c r="IE50" s="121"/>
      <c r="IF50" s="121"/>
      <c r="IG50" s="121"/>
      <c r="IH50" s="121"/>
      <c r="II50" s="121"/>
      <c r="IJ50" s="121"/>
      <c r="IK50" s="121"/>
      <c r="IL50" s="121"/>
      <c r="IM50" s="121"/>
      <c r="IN50" s="121"/>
      <c r="IO50" s="121"/>
      <c r="IP50" s="121"/>
      <c r="IQ50" s="121"/>
      <c r="IR50" s="121"/>
      <c r="IS50" s="121"/>
      <c r="IT50" s="121"/>
      <c r="IU50" s="121"/>
      <c r="IV50" s="121"/>
      <c r="IW50" s="121"/>
      <c r="IX50" s="121"/>
      <c r="IY50" s="121"/>
      <c r="IZ50" s="121"/>
    </row>
    <row r="51" spans="1:260" s="122" customFormat="1" ht="15.75">
      <c r="A51" s="123" t="s">
        <v>161</v>
      </c>
      <c r="B51" s="124" t="s">
        <v>162</v>
      </c>
      <c r="C51" s="139">
        <v>100193</v>
      </c>
      <c r="D51" s="126">
        <v>20.16</v>
      </c>
      <c r="E51" s="311">
        <v>8</v>
      </c>
      <c r="F51" s="311">
        <v>40</v>
      </c>
      <c r="G51" s="311">
        <v>137</v>
      </c>
      <c r="H51" s="138">
        <f>_xlfn.XLOOKUP(A51,'Pork Picnics - 100193'!A:A,'Pork Picnics - 100193'!L:L)</f>
        <v>0</v>
      </c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19">
        <f t="shared" si="3"/>
        <v>0</v>
      </c>
      <c r="V51" s="118" t="str">
        <f t="shared" si="7"/>
        <v/>
      </c>
      <c r="W51" s="118" t="str">
        <f t="shared" si="7"/>
        <v/>
      </c>
      <c r="X51" s="118" t="str">
        <f t="shared" si="7"/>
        <v/>
      </c>
      <c r="Y51" s="118" t="str">
        <f t="shared" si="6"/>
        <v/>
      </c>
      <c r="Z51" s="118" t="str">
        <f t="shared" si="6"/>
        <v/>
      </c>
      <c r="AA51" s="118" t="str">
        <f t="shared" si="6"/>
        <v/>
      </c>
      <c r="AB51" s="118" t="str">
        <f t="shared" si="6"/>
        <v/>
      </c>
      <c r="AC51" s="118" t="str">
        <f t="shared" si="6"/>
        <v/>
      </c>
      <c r="AD51" s="118" t="str">
        <f t="shared" si="6"/>
        <v/>
      </c>
      <c r="AE51" s="118" t="str">
        <f t="shared" si="6"/>
        <v/>
      </c>
      <c r="AF51" s="118" t="str">
        <f t="shared" si="6"/>
        <v/>
      </c>
      <c r="AG51" s="128" t="str">
        <f t="shared" si="6"/>
        <v/>
      </c>
      <c r="AH51" s="120"/>
      <c r="AI51" s="120"/>
      <c r="AJ51" s="120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21"/>
      <c r="AV51" s="121"/>
      <c r="AW51" s="121"/>
      <c r="AX51" s="121"/>
      <c r="AY51" s="121"/>
      <c r="AZ51" s="121"/>
      <c r="BA51" s="121"/>
      <c r="BB51" s="121"/>
      <c r="BC51" s="121"/>
      <c r="BD51" s="121"/>
      <c r="BE51" s="121"/>
      <c r="BF51" s="121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21"/>
      <c r="BS51" s="121"/>
      <c r="BT51" s="121"/>
      <c r="BU51" s="121"/>
      <c r="BV51" s="121"/>
      <c r="BW51" s="121"/>
      <c r="BX51" s="121"/>
      <c r="BY51" s="121"/>
      <c r="BZ51" s="121"/>
      <c r="CA51" s="121"/>
      <c r="CB51" s="121"/>
      <c r="CC51" s="121"/>
      <c r="CD51" s="121"/>
      <c r="CE51" s="121"/>
      <c r="CF51" s="121"/>
      <c r="CG51" s="121"/>
      <c r="CH51" s="121"/>
      <c r="CI51" s="121"/>
      <c r="CJ51" s="121"/>
      <c r="CK51" s="121"/>
      <c r="CL51" s="121"/>
      <c r="CM51" s="121"/>
      <c r="CN51" s="121"/>
      <c r="CO51" s="121"/>
      <c r="CP51" s="121"/>
      <c r="CQ51" s="121"/>
      <c r="CR51" s="121"/>
      <c r="CS51" s="121"/>
      <c r="CT51" s="121"/>
      <c r="CU51" s="121"/>
      <c r="CV51" s="121"/>
      <c r="CW51" s="121"/>
      <c r="CX51" s="121"/>
      <c r="CY51" s="121"/>
      <c r="CZ51" s="121"/>
      <c r="DA51" s="121"/>
      <c r="DB51" s="121"/>
      <c r="DC51" s="121"/>
      <c r="DD51" s="121"/>
      <c r="DE51" s="121"/>
      <c r="DF51" s="121"/>
      <c r="DG51" s="121"/>
      <c r="DH51" s="121"/>
      <c r="DI51" s="121"/>
      <c r="DJ51" s="121"/>
      <c r="DK51" s="121"/>
      <c r="DL51" s="121"/>
      <c r="DM51" s="121"/>
      <c r="DN51" s="121"/>
      <c r="DO51" s="121"/>
      <c r="DP51" s="121"/>
      <c r="DQ51" s="121"/>
      <c r="DR51" s="121"/>
      <c r="DS51" s="121"/>
      <c r="DT51" s="121"/>
      <c r="DU51" s="121"/>
      <c r="DV51" s="121"/>
      <c r="DW51" s="121"/>
      <c r="DX51" s="121"/>
      <c r="DY51" s="121"/>
      <c r="DZ51" s="121"/>
      <c r="EA51" s="121"/>
      <c r="EB51" s="121"/>
      <c r="EC51" s="121"/>
      <c r="ED51" s="121"/>
      <c r="EE51" s="121"/>
      <c r="EF51" s="121"/>
      <c r="EG51" s="121"/>
      <c r="EH51" s="121"/>
      <c r="EI51" s="121"/>
      <c r="EJ51" s="121"/>
      <c r="EK51" s="121"/>
      <c r="EL51" s="121"/>
      <c r="EM51" s="121"/>
      <c r="EN51" s="121"/>
      <c r="EO51" s="121"/>
      <c r="EP51" s="121"/>
      <c r="EQ51" s="121"/>
      <c r="ER51" s="121"/>
      <c r="ES51" s="121"/>
      <c r="ET51" s="121"/>
      <c r="EU51" s="121"/>
      <c r="EV51" s="121"/>
      <c r="EW51" s="121"/>
      <c r="EX51" s="121"/>
      <c r="EY51" s="121"/>
      <c r="EZ51" s="121"/>
      <c r="FA51" s="121"/>
      <c r="FB51" s="121"/>
      <c r="FC51" s="121"/>
      <c r="FD51" s="121"/>
      <c r="FE51" s="121"/>
      <c r="FF51" s="121"/>
      <c r="FG51" s="121"/>
      <c r="FH51" s="121"/>
      <c r="FI51" s="121"/>
      <c r="FJ51" s="121"/>
      <c r="FK51" s="121"/>
      <c r="FL51" s="121"/>
      <c r="FM51" s="121"/>
      <c r="FN51" s="121"/>
      <c r="FO51" s="121"/>
      <c r="FP51" s="121"/>
      <c r="FQ51" s="121"/>
      <c r="FR51" s="121"/>
      <c r="FS51" s="121"/>
      <c r="FT51" s="121"/>
      <c r="FU51" s="121"/>
      <c r="FV51" s="121"/>
      <c r="FW51" s="121"/>
      <c r="FX51" s="121"/>
      <c r="FY51" s="121"/>
      <c r="FZ51" s="121"/>
      <c r="GA51" s="121"/>
      <c r="GB51" s="121"/>
      <c r="GC51" s="121"/>
      <c r="GD51" s="121"/>
      <c r="GE51" s="121"/>
      <c r="GF51" s="121"/>
      <c r="GG51" s="121"/>
      <c r="GH51" s="121"/>
      <c r="GI51" s="121"/>
      <c r="GJ51" s="121"/>
      <c r="GK51" s="121"/>
      <c r="GL51" s="121"/>
      <c r="GM51" s="121"/>
      <c r="GN51" s="121"/>
      <c r="GO51" s="121"/>
      <c r="GP51" s="121"/>
      <c r="GQ51" s="121"/>
      <c r="GR51" s="121"/>
      <c r="GS51" s="121"/>
      <c r="GT51" s="121"/>
      <c r="GU51" s="121"/>
      <c r="GV51" s="121"/>
      <c r="GW51" s="121"/>
      <c r="GX51" s="121"/>
      <c r="GY51" s="121"/>
      <c r="GZ51" s="121"/>
      <c r="HA51" s="121"/>
      <c r="HB51" s="121"/>
      <c r="HC51" s="121"/>
      <c r="HD51" s="121"/>
      <c r="HE51" s="121"/>
      <c r="HF51" s="121"/>
      <c r="HG51" s="121"/>
      <c r="HH51" s="121"/>
      <c r="HI51" s="121"/>
      <c r="HJ51" s="121"/>
      <c r="HK51" s="121"/>
      <c r="HL51" s="121"/>
      <c r="HM51" s="121"/>
      <c r="HN51" s="121"/>
      <c r="HO51" s="121"/>
      <c r="HP51" s="121"/>
      <c r="HQ51" s="121"/>
      <c r="HR51" s="121"/>
      <c r="HS51" s="121"/>
      <c r="HT51" s="121"/>
      <c r="HU51" s="121"/>
      <c r="HV51" s="121"/>
      <c r="HW51" s="121"/>
      <c r="HX51" s="121"/>
      <c r="HY51" s="121"/>
      <c r="HZ51" s="121"/>
      <c r="IA51" s="121"/>
      <c r="IB51" s="121"/>
      <c r="IC51" s="121"/>
      <c r="ID51" s="121"/>
      <c r="IE51" s="121"/>
      <c r="IF51" s="121"/>
      <c r="IG51" s="121"/>
      <c r="IH51" s="121"/>
      <c r="II51" s="121"/>
      <c r="IJ51" s="121"/>
      <c r="IK51" s="121"/>
      <c r="IL51" s="121"/>
      <c r="IM51" s="121"/>
      <c r="IN51" s="121"/>
      <c r="IO51" s="121"/>
      <c r="IP51" s="121"/>
      <c r="IQ51" s="121"/>
      <c r="IR51" s="121"/>
      <c r="IS51" s="121"/>
      <c r="IT51" s="121"/>
      <c r="IU51" s="121"/>
      <c r="IV51" s="121"/>
      <c r="IW51" s="121"/>
      <c r="IX51" s="121"/>
      <c r="IY51" s="121"/>
      <c r="IZ51" s="121"/>
    </row>
    <row r="52" spans="1:260" s="122" customFormat="1" ht="15.75">
      <c r="A52" s="123">
        <v>5090</v>
      </c>
      <c r="B52" s="124" t="s">
        <v>289</v>
      </c>
      <c r="C52" s="140">
        <v>100883</v>
      </c>
      <c r="D52" s="126">
        <v>17.04</v>
      </c>
      <c r="E52" s="311">
        <v>6</v>
      </c>
      <c r="F52" s="311">
        <v>36</v>
      </c>
      <c r="G52" s="311">
        <v>120</v>
      </c>
      <c r="H52" s="138">
        <f>_xlfn.XLOOKUP(A52,'Turkey Thighs - 100883'!A:A,'Turkey Thighs - 100883'!K:K)</f>
        <v>0</v>
      </c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19">
        <f t="shared" si="3"/>
        <v>0</v>
      </c>
      <c r="V52" s="118" t="str">
        <f t="shared" si="7"/>
        <v/>
      </c>
      <c r="W52" s="118" t="str">
        <f t="shared" si="7"/>
        <v/>
      </c>
      <c r="X52" s="118" t="str">
        <f t="shared" si="7"/>
        <v/>
      </c>
      <c r="Y52" s="118" t="str">
        <f t="shared" si="6"/>
        <v/>
      </c>
      <c r="Z52" s="118" t="str">
        <f t="shared" si="6"/>
        <v/>
      </c>
      <c r="AA52" s="118" t="str">
        <f t="shared" si="6"/>
        <v/>
      </c>
      <c r="AB52" s="118" t="str">
        <f t="shared" si="6"/>
        <v/>
      </c>
      <c r="AC52" s="118" t="str">
        <f t="shared" si="6"/>
        <v/>
      </c>
      <c r="AD52" s="118" t="str">
        <f t="shared" si="6"/>
        <v/>
      </c>
      <c r="AE52" s="118" t="str">
        <f t="shared" si="6"/>
        <v/>
      </c>
      <c r="AF52" s="118" t="str">
        <f t="shared" si="6"/>
        <v/>
      </c>
      <c r="AG52" s="128" t="str">
        <f t="shared" si="6"/>
        <v/>
      </c>
      <c r="AH52" s="120"/>
      <c r="AI52" s="120"/>
      <c r="AJ52" s="120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/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/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21"/>
      <c r="DM52" s="121"/>
      <c r="DN52" s="121"/>
      <c r="DO52" s="121"/>
      <c r="DP52" s="121"/>
      <c r="DQ52" s="121"/>
      <c r="DR52" s="121"/>
      <c r="DS52" s="121"/>
      <c r="DT52" s="121"/>
      <c r="DU52" s="121"/>
      <c r="DV52" s="121"/>
      <c r="DW52" s="121"/>
      <c r="DX52" s="121"/>
      <c r="DY52" s="121"/>
      <c r="DZ52" s="121"/>
      <c r="EA52" s="121"/>
      <c r="EB52" s="121"/>
      <c r="EC52" s="121"/>
      <c r="ED52" s="121"/>
      <c r="EE52" s="121"/>
      <c r="EF52" s="121"/>
      <c r="EG52" s="121"/>
      <c r="EH52" s="121"/>
      <c r="EI52" s="121"/>
      <c r="EJ52" s="121"/>
      <c r="EK52" s="121"/>
      <c r="EL52" s="121"/>
      <c r="EM52" s="121"/>
      <c r="EN52" s="121"/>
      <c r="EO52" s="121"/>
      <c r="EP52" s="121"/>
      <c r="EQ52" s="121"/>
      <c r="ER52" s="121"/>
      <c r="ES52" s="121"/>
      <c r="ET52" s="121"/>
      <c r="EU52" s="121"/>
      <c r="EV52" s="121"/>
      <c r="EW52" s="121"/>
      <c r="EX52" s="121"/>
      <c r="EY52" s="121"/>
      <c r="EZ52" s="121"/>
      <c r="FA52" s="121"/>
      <c r="FB52" s="121"/>
      <c r="FC52" s="121"/>
      <c r="FD52" s="121"/>
      <c r="FE52" s="121"/>
      <c r="FF52" s="121"/>
      <c r="FG52" s="121"/>
      <c r="FH52" s="121"/>
      <c r="FI52" s="121"/>
      <c r="FJ52" s="121"/>
      <c r="FK52" s="121"/>
      <c r="FL52" s="121"/>
      <c r="FM52" s="121"/>
      <c r="FN52" s="121"/>
      <c r="FO52" s="121"/>
      <c r="FP52" s="121"/>
      <c r="FQ52" s="121"/>
      <c r="FR52" s="121"/>
      <c r="FS52" s="121"/>
      <c r="FT52" s="121"/>
      <c r="FU52" s="121"/>
      <c r="FV52" s="121"/>
      <c r="FW52" s="121"/>
      <c r="FX52" s="121"/>
      <c r="FY52" s="121"/>
      <c r="FZ52" s="121"/>
      <c r="GA52" s="121"/>
      <c r="GB52" s="121"/>
      <c r="GC52" s="121"/>
      <c r="GD52" s="121"/>
      <c r="GE52" s="121"/>
      <c r="GF52" s="121"/>
      <c r="GG52" s="121"/>
      <c r="GH52" s="121"/>
      <c r="GI52" s="121"/>
      <c r="GJ52" s="121"/>
      <c r="GK52" s="121"/>
      <c r="GL52" s="121"/>
      <c r="GM52" s="121"/>
      <c r="GN52" s="121"/>
      <c r="GO52" s="121"/>
      <c r="GP52" s="121"/>
      <c r="GQ52" s="121"/>
      <c r="GR52" s="121"/>
      <c r="GS52" s="121"/>
      <c r="GT52" s="121"/>
      <c r="GU52" s="121"/>
      <c r="GV52" s="121"/>
      <c r="GW52" s="121"/>
      <c r="GX52" s="121"/>
      <c r="GY52" s="121"/>
      <c r="GZ52" s="121"/>
      <c r="HA52" s="121"/>
      <c r="HB52" s="121"/>
      <c r="HC52" s="121"/>
      <c r="HD52" s="121"/>
      <c r="HE52" s="121"/>
      <c r="HF52" s="121"/>
      <c r="HG52" s="121"/>
      <c r="HH52" s="121"/>
      <c r="HI52" s="121"/>
      <c r="HJ52" s="121"/>
      <c r="HK52" s="121"/>
      <c r="HL52" s="121"/>
      <c r="HM52" s="121"/>
      <c r="HN52" s="121"/>
      <c r="HO52" s="121"/>
      <c r="HP52" s="121"/>
      <c r="HQ52" s="121"/>
      <c r="HR52" s="121"/>
      <c r="HS52" s="121"/>
      <c r="HT52" s="121"/>
      <c r="HU52" s="121"/>
      <c r="HV52" s="121"/>
      <c r="HW52" s="121"/>
      <c r="HX52" s="121"/>
      <c r="HY52" s="121"/>
      <c r="HZ52" s="121"/>
      <c r="IA52" s="121"/>
      <c r="IB52" s="121"/>
      <c r="IC52" s="121"/>
      <c r="ID52" s="121"/>
      <c r="IE52" s="121"/>
      <c r="IF52" s="121"/>
      <c r="IG52" s="121"/>
      <c r="IH52" s="121"/>
      <c r="II52" s="121"/>
      <c r="IJ52" s="121"/>
      <c r="IK52" s="121"/>
      <c r="IL52" s="121"/>
      <c r="IM52" s="121"/>
      <c r="IN52" s="121"/>
      <c r="IO52" s="121"/>
      <c r="IP52" s="121"/>
      <c r="IQ52" s="121"/>
      <c r="IR52" s="121"/>
      <c r="IS52" s="121"/>
      <c r="IT52" s="121"/>
      <c r="IU52" s="121"/>
      <c r="IV52" s="121"/>
      <c r="IW52" s="121"/>
      <c r="IX52" s="121"/>
      <c r="IY52" s="121"/>
      <c r="IZ52" s="121"/>
    </row>
    <row r="53" spans="1:260" s="122" customFormat="1" ht="31.5">
      <c r="A53" s="123">
        <v>5091</v>
      </c>
      <c r="B53" s="124" t="s">
        <v>175</v>
      </c>
      <c r="C53" s="140">
        <v>100883</v>
      </c>
      <c r="D53" s="126">
        <v>25.7</v>
      </c>
      <c r="E53" s="311">
        <v>6</v>
      </c>
      <c r="F53" s="311">
        <v>36</v>
      </c>
      <c r="G53" s="311">
        <v>120</v>
      </c>
      <c r="H53" s="138">
        <f>_xlfn.XLOOKUP(A53,'Turkey Thighs - 100883'!A:A,'Turkey Thighs - 100883'!K:K)</f>
        <v>0</v>
      </c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19">
        <f t="shared" si="3"/>
        <v>0</v>
      </c>
      <c r="V53" s="118" t="str">
        <f t="shared" si="7"/>
        <v/>
      </c>
      <c r="W53" s="118" t="str">
        <f t="shared" si="7"/>
        <v/>
      </c>
      <c r="X53" s="118" t="str">
        <f t="shared" si="7"/>
        <v/>
      </c>
      <c r="Y53" s="118" t="str">
        <f t="shared" si="6"/>
        <v/>
      </c>
      <c r="Z53" s="118" t="str">
        <f t="shared" si="6"/>
        <v/>
      </c>
      <c r="AA53" s="118" t="str">
        <f t="shared" si="6"/>
        <v/>
      </c>
      <c r="AB53" s="118" t="str">
        <f t="shared" si="6"/>
        <v/>
      </c>
      <c r="AC53" s="118" t="str">
        <f t="shared" si="6"/>
        <v/>
      </c>
      <c r="AD53" s="118" t="str">
        <f t="shared" si="6"/>
        <v/>
      </c>
      <c r="AE53" s="118" t="str">
        <f t="shared" si="6"/>
        <v/>
      </c>
      <c r="AF53" s="118" t="str">
        <f t="shared" si="6"/>
        <v/>
      </c>
      <c r="AG53" s="128" t="str">
        <f t="shared" si="6"/>
        <v/>
      </c>
      <c r="AH53" s="120"/>
      <c r="AI53" s="120"/>
      <c r="AJ53" s="120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  <c r="FU53" s="121"/>
      <c r="FV53" s="121"/>
      <c r="FW53" s="121"/>
      <c r="FX53" s="121"/>
      <c r="FY53" s="121"/>
      <c r="FZ53" s="121"/>
      <c r="GA53" s="121"/>
      <c r="GB53" s="121"/>
      <c r="GC53" s="121"/>
      <c r="GD53" s="121"/>
      <c r="GE53" s="121"/>
      <c r="GF53" s="121"/>
      <c r="GG53" s="121"/>
      <c r="GH53" s="121"/>
      <c r="GI53" s="121"/>
      <c r="GJ53" s="121"/>
      <c r="GK53" s="121"/>
      <c r="GL53" s="121"/>
      <c r="GM53" s="121"/>
      <c r="GN53" s="121"/>
      <c r="GO53" s="121"/>
      <c r="GP53" s="121"/>
      <c r="GQ53" s="121"/>
      <c r="GR53" s="121"/>
      <c r="GS53" s="121"/>
      <c r="GT53" s="121"/>
      <c r="GU53" s="121"/>
      <c r="GV53" s="121"/>
      <c r="GW53" s="121"/>
      <c r="GX53" s="121"/>
      <c r="GY53" s="121"/>
      <c r="GZ53" s="121"/>
      <c r="HA53" s="121"/>
      <c r="HB53" s="121"/>
      <c r="HC53" s="121"/>
      <c r="HD53" s="121"/>
      <c r="HE53" s="121"/>
      <c r="HF53" s="121"/>
      <c r="HG53" s="121"/>
      <c r="HH53" s="121"/>
      <c r="HI53" s="121"/>
      <c r="HJ53" s="121"/>
      <c r="HK53" s="121"/>
      <c r="HL53" s="121"/>
      <c r="HM53" s="121"/>
      <c r="HN53" s="121"/>
      <c r="HO53" s="121"/>
      <c r="HP53" s="121"/>
      <c r="HQ53" s="121"/>
      <c r="HR53" s="121"/>
      <c r="HS53" s="121"/>
      <c r="HT53" s="121"/>
      <c r="HU53" s="121"/>
      <c r="HV53" s="121"/>
      <c r="HW53" s="121"/>
      <c r="HX53" s="121"/>
      <c r="HY53" s="121"/>
      <c r="HZ53" s="121"/>
      <c r="IA53" s="121"/>
      <c r="IB53" s="121"/>
      <c r="IC53" s="121"/>
      <c r="ID53" s="121"/>
      <c r="IE53" s="121"/>
      <c r="IF53" s="121"/>
      <c r="IG53" s="121"/>
      <c r="IH53" s="121"/>
      <c r="II53" s="121"/>
      <c r="IJ53" s="121"/>
      <c r="IK53" s="121"/>
      <c r="IL53" s="121"/>
      <c r="IM53" s="121"/>
      <c r="IN53" s="121"/>
      <c r="IO53" s="121"/>
      <c r="IP53" s="121"/>
      <c r="IQ53" s="121"/>
      <c r="IR53" s="121"/>
      <c r="IS53" s="121"/>
      <c r="IT53" s="121"/>
      <c r="IU53" s="121"/>
      <c r="IV53" s="121"/>
      <c r="IW53" s="121"/>
      <c r="IX53" s="121"/>
      <c r="IY53" s="121"/>
      <c r="IZ53" s="121"/>
    </row>
    <row r="54" spans="1:260" s="122" customFormat="1" ht="15.75">
      <c r="A54" s="123" t="s">
        <v>168</v>
      </c>
      <c r="B54" s="124" t="s">
        <v>173</v>
      </c>
      <c r="C54" s="140">
        <v>100883</v>
      </c>
      <c r="D54" s="126">
        <v>6.32</v>
      </c>
      <c r="E54" s="311">
        <v>10</v>
      </c>
      <c r="F54" s="311">
        <v>70</v>
      </c>
      <c r="G54" s="311">
        <v>131</v>
      </c>
      <c r="H54" s="138">
        <f>_xlfn.XLOOKUP(A54,'Turkey Thighs - 100883'!A:A,'Turkey Thighs - 100883'!K:K)</f>
        <v>0</v>
      </c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19">
        <f t="shared" si="3"/>
        <v>0</v>
      </c>
      <c r="V54" s="118" t="str">
        <f t="shared" si="7"/>
        <v/>
      </c>
      <c r="W54" s="118" t="str">
        <f t="shared" si="7"/>
        <v/>
      </c>
      <c r="X54" s="118" t="str">
        <f t="shared" si="7"/>
        <v/>
      </c>
      <c r="Y54" s="118" t="str">
        <f t="shared" si="6"/>
        <v/>
      </c>
      <c r="Z54" s="118" t="str">
        <f t="shared" si="6"/>
        <v/>
      </c>
      <c r="AA54" s="118" t="str">
        <f t="shared" si="6"/>
        <v/>
      </c>
      <c r="AB54" s="118" t="str">
        <f t="shared" si="6"/>
        <v/>
      </c>
      <c r="AC54" s="118" t="str">
        <f t="shared" si="6"/>
        <v/>
      </c>
      <c r="AD54" s="118" t="str">
        <f t="shared" si="6"/>
        <v/>
      </c>
      <c r="AE54" s="118" t="str">
        <f t="shared" si="6"/>
        <v/>
      </c>
      <c r="AF54" s="118" t="str">
        <f t="shared" si="6"/>
        <v/>
      </c>
      <c r="AG54" s="128" t="str">
        <f t="shared" si="6"/>
        <v/>
      </c>
      <c r="AH54" s="120"/>
      <c r="AI54" s="120"/>
      <c r="AJ54" s="120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21"/>
      <c r="AV54" s="121"/>
      <c r="AW54" s="121"/>
      <c r="AX54" s="121"/>
      <c r="AY54" s="121"/>
      <c r="AZ54" s="121"/>
      <c r="BA54" s="121"/>
      <c r="BB54" s="121"/>
      <c r="BC54" s="121"/>
      <c r="BD54" s="121"/>
      <c r="BE54" s="121"/>
      <c r="BF54" s="121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21"/>
      <c r="BS54" s="121"/>
      <c r="BT54" s="121"/>
      <c r="BU54" s="121"/>
      <c r="BV54" s="121"/>
      <c r="BW54" s="121"/>
      <c r="BX54" s="121"/>
      <c r="BY54" s="121"/>
      <c r="BZ54" s="121"/>
      <c r="CA54" s="121"/>
      <c r="CB54" s="121"/>
      <c r="CC54" s="121"/>
      <c r="CD54" s="121"/>
      <c r="CE54" s="121"/>
      <c r="CF54" s="121"/>
      <c r="CG54" s="121"/>
      <c r="CH54" s="121"/>
      <c r="CI54" s="121"/>
      <c r="CJ54" s="121"/>
      <c r="CK54" s="121"/>
      <c r="CL54" s="121"/>
      <c r="CM54" s="121"/>
      <c r="CN54" s="121"/>
      <c r="CO54" s="121"/>
      <c r="CP54" s="121"/>
      <c r="CQ54" s="121"/>
      <c r="CR54" s="121"/>
      <c r="CS54" s="121"/>
      <c r="CT54" s="121"/>
      <c r="CU54" s="121"/>
      <c r="CV54" s="121"/>
      <c r="CW54" s="121"/>
      <c r="CX54" s="121"/>
      <c r="CY54" s="121"/>
      <c r="CZ54" s="121"/>
      <c r="DA54" s="121"/>
      <c r="DB54" s="121"/>
      <c r="DC54" s="121"/>
      <c r="DD54" s="121"/>
      <c r="DE54" s="121"/>
      <c r="DF54" s="121"/>
      <c r="DG54" s="121"/>
      <c r="DH54" s="121"/>
      <c r="DI54" s="121"/>
      <c r="DJ54" s="121"/>
      <c r="DK54" s="121"/>
      <c r="DL54" s="121"/>
      <c r="DM54" s="121"/>
      <c r="DN54" s="121"/>
      <c r="DO54" s="121"/>
      <c r="DP54" s="121"/>
      <c r="DQ54" s="121"/>
      <c r="DR54" s="121"/>
      <c r="DS54" s="121"/>
      <c r="DT54" s="121"/>
      <c r="DU54" s="121"/>
      <c r="DV54" s="121"/>
      <c r="DW54" s="121"/>
      <c r="DX54" s="121"/>
      <c r="DY54" s="121"/>
      <c r="DZ54" s="121"/>
      <c r="EA54" s="121"/>
      <c r="EB54" s="121"/>
      <c r="EC54" s="121"/>
      <c r="ED54" s="121"/>
      <c r="EE54" s="121"/>
      <c r="EF54" s="121"/>
      <c r="EG54" s="121"/>
      <c r="EH54" s="121"/>
      <c r="EI54" s="121"/>
      <c r="EJ54" s="121"/>
      <c r="EK54" s="121"/>
      <c r="EL54" s="121"/>
      <c r="EM54" s="121"/>
      <c r="EN54" s="121"/>
      <c r="EO54" s="121"/>
      <c r="EP54" s="121"/>
      <c r="EQ54" s="121"/>
      <c r="ER54" s="121"/>
      <c r="ES54" s="121"/>
      <c r="ET54" s="121"/>
      <c r="EU54" s="121"/>
      <c r="EV54" s="121"/>
      <c r="EW54" s="121"/>
      <c r="EX54" s="121"/>
      <c r="EY54" s="121"/>
      <c r="EZ54" s="121"/>
      <c r="FA54" s="121"/>
      <c r="FB54" s="121"/>
      <c r="FC54" s="121"/>
      <c r="FD54" s="121"/>
      <c r="FE54" s="121"/>
      <c r="FF54" s="121"/>
      <c r="FG54" s="121"/>
      <c r="FH54" s="121"/>
      <c r="FI54" s="121"/>
      <c r="FJ54" s="121"/>
      <c r="FK54" s="121"/>
      <c r="FL54" s="121"/>
      <c r="FM54" s="121"/>
      <c r="FN54" s="121"/>
      <c r="FO54" s="121"/>
      <c r="FP54" s="121"/>
      <c r="FQ54" s="121"/>
      <c r="FR54" s="121"/>
      <c r="FS54" s="121"/>
      <c r="FT54" s="121"/>
      <c r="FU54" s="121"/>
      <c r="FV54" s="121"/>
      <c r="FW54" s="121"/>
      <c r="FX54" s="121"/>
      <c r="FY54" s="121"/>
      <c r="FZ54" s="121"/>
      <c r="GA54" s="121"/>
      <c r="GB54" s="121"/>
      <c r="GC54" s="121"/>
      <c r="GD54" s="121"/>
      <c r="GE54" s="121"/>
      <c r="GF54" s="121"/>
      <c r="GG54" s="121"/>
      <c r="GH54" s="121"/>
      <c r="GI54" s="121"/>
      <c r="GJ54" s="121"/>
      <c r="GK54" s="121"/>
      <c r="GL54" s="121"/>
      <c r="GM54" s="121"/>
      <c r="GN54" s="121"/>
      <c r="GO54" s="121"/>
      <c r="GP54" s="121"/>
      <c r="GQ54" s="121"/>
      <c r="GR54" s="121"/>
      <c r="GS54" s="121"/>
      <c r="GT54" s="121"/>
      <c r="GU54" s="121"/>
      <c r="GV54" s="121"/>
      <c r="GW54" s="121"/>
      <c r="GX54" s="121"/>
      <c r="GY54" s="121"/>
      <c r="GZ54" s="121"/>
      <c r="HA54" s="121"/>
      <c r="HB54" s="121"/>
      <c r="HC54" s="121"/>
      <c r="HD54" s="121"/>
      <c r="HE54" s="121"/>
      <c r="HF54" s="121"/>
      <c r="HG54" s="121"/>
      <c r="HH54" s="121"/>
      <c r="HI54" s="121"/>
      <c r="HJ54" s="121"/>
      <c r="HK54" s="121"/>
      <c r="HL54" s="121"/>
      <c r="HM54" s="121"/>
      <c r="HN54" s="121"/>
      <c r="HO54" s="121"/>
      <c r="HP54" s="121"/>
      <c r="HQ54" s="121"/>
      <c r="HR54" s="121"/>
      <c r="HS54" s="121"/>
      <c r="HT54" s="121"/>
      <c r="HU54" s="121"/>
      <c r="HV54" s="121"/>
      <c r="HW54" s="121"/>
      <c r="HX54" s="121"/>
      <c r="HY54" s="121"/>
      <c r="HZ54" s="121"/>
      <c r="IA54" s="121"/>
      <c r="IB54" s="121"/>
      <c r="IC54" s="121"/>
      <c r="ID54" s="121"/>
      <c r="IE54" s="121"/>
      <c r="IF54" s="121"/>
      <c r="IG54" s="121"/>
      <c r="IH54" s="121"/>
      <c r="II54" s="121"/>
      <c r="IJ54" s="121"/>
      <c r="IK54" s="121"/>
      <c r="IL54" s="121"/>
      <c r="IM54" s="121"/>
      <c r="IN54" s="121"/>
      <c r="IO54" s="121"/>
      <c r="IP54" s="121"/>
      <c r="IQ54" s="121"/>
      <c r="IR54" s="121"/>
      <c r="IS54" s="121"/>
      <c r="IT54" s="121"/>
      <c r="IU54" s="121"/>
      <c r="IV54" s="121"/>
      <c r="IW54" s="121"/>
      <c r="IX54" s="121"/>
      <c r="IY54" s="121"/>
      <c r="IZ54" s="121"/>
    </row>
    <row r="55" spans="1:260" s="122" customFormat="1" ht="15.75">
      <c r="A55" s="123">
        <v>5202</v>
      </c>
      <c r="B55" s="124" t="s">
        <v>178</v>
      </c>
      <c r="C55" s="140">
        <v>100883</v>
      </c>
      <c r="D55" s="126">
        <v>24.91</v>
      </c>
      <c r="E55" s="311">
        <v>10</v>
      </c>
      <c r="F55" s="311">
        <v>70</v>
      </c>
      <c r="G55" s="311">
        <v>139</v>
      </c>
      <c r="H55" s="138">
        <f>_xlfn.XLOOKUP(A55,'Turkey Thighs - 100883'!A:A,'Turkey Thighs - 100883'!K:K)</f>
        <v>0</v>
      </c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19">
        <f t="shared" si="3"/>
        <v>0</v>
      </c>
      <c r="V55" s="118" t="str">
        <f t="shared" si="7"/>
        <v/>
      </c>
      <c r="W55" s="118" t="str">
        <f t="shared" si="7"/>
        <v/>
      </c>
      <c r="X55" s="118" t="str">
        <f t="shared" si="7"/>
        <v/>
      </c>
      <c r="Y55" s="118" t="str">
        <f t="shared" si="6"/>
        <v/>
      </c>
      <c r="Z55" s="118" t="str">
        <f t="shared" si="6"/>
        <v/>
      </c>
      <c r="AA55" s="118" t="str">
        <f t="shared" si="6"/>
        <v/>
      </c>
      <c r="AB55" s="118" t="str">
        <f t="shared" si="6"/>
        <v/>
      </c>
      <c r="AC55" s="118" t="str">
        <f t="shared" si="6"/>
        <v/>
      </c>
      <c r="AD55" s="118" t="str">
        <f t="shared" si="6"/>
        <v/>
      </c>
      <c r="AE55" s="118" t="str">
        <f t="shared" si="6"/>
        <v/>
      </c>
      <c r="AF55" s="118" t="str">
        <f t="shared" si="6"/>
        <v/>
      </c>
      <c r="AG55" s="128" t="str">
        <f t="shared" si="6"/>
        <v/>
      </c>
      <c r="AH55" s="120"/>
      <c r="AI55" s="120"/>
      <c r="AJ55" s="120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1"/>
      <c r="DT55" s="121"/>
      <c r="DU55" s="121"/>
      <c r="DV55" s="121"/>
      <c r="DW55" s="121"/>
      <c r="DX55" s="121"/>
      <c r="DY55" s="121"/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1"/>
      <c r="IN55" s="121"/>
      <c r="IO55" s="121"/>
      <c r="IP55" s="121"/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</row>
    <row r="56" spans="1:260" s="122" customFormat="1" ht="15.75">
      <c r="A56" s="123">
        <v>5235</v>
      </c>
      <c r="B56" s="124" t="s">
        <v>179</v>
      </c>
      <c r="C56" s="140">
        <v>100883</v>
      </c>
      <c r="D56" s="126">
        <v>18.3</v>
      </c>
      <c r="E56" s="311">
        <v>10</v>
      </c>
      <c r="F56" s="311">
        <v>70</v>
      </c>
      <c r="G56" s="311">
        <v>139</v>
      </c>
      <c r="H56" s="138">
        <f>_xlfn.XLOOKUP(A56,'Turkey Thighs - 100883'!A:A,'Turkey Thighs - 100883'!K:K)</f>
        <v>0</v>
      </c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19">
        <f t="shared" si="3"/>
        <v>0</v>
      </c>
      <c r="V56" s="118" t="str">
        <f t="shared" si="7"/>
        <v/>
      </c>
      <c r="W56" s="118" t="str">
        <f t="shared" si="7"/>
        <v/>
      </c>
      <c r="X56" s="118" t="str">
        <f t="shared" si="7"/>
        <v/>
      </c>
      <c r="Y56" s="118" t="str">
        <f t="shared" si="6"/>
        <v/>
      </c>
      <c r="Z56" s="118" t="str">
        <f t="shared" si="6"/>
        <v/>
      </c>
      <c r="AA56" s="118" t="str">
        <f t="shared" si="6"/>
        <v/>
      </c>
      <c r="AB56" s="118" t="str">
        <f t="shared" si="6"/>
        <v/>
      </c>
      <c r="AC56" s="118" t="str">
        <f t="shared" si="6"/>
        <v/>
      </c>
      <c r="AD56" s="118" t="str">
        <f t="shared" si="6"/>
        <v/>
      </c>
      <c r="AE56" s="118" t="str">
        <f t="shared" si="6"/>
        <v/>
      </c>
      <c r="AF56" s="118" t="str">
        <f t="shared" si="6"/>
        <v/>
      </c>
      <c r="AG56" s="128" t="str">
        <f t="shared" si="6"/>
        <v/>
      </c>
      <c r="AH56" s="120"/>
      <c r="AI56" s="120"/>
      <c r="AJ56" s="120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1"/>
      <c r="DT56" s="121"/>
      <c r="DU56" s="121"/>
      <c r="DV56" s="121"/>
      <c r="DW56" s="121"/>
      <c r="DX56" s="121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1"/>
      <c r="IN56" s="121"/>
      <c r="IO56" s="121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</row>
    <row r="57" spans="1:260" s="122" customFormat="1" ht="15.75">
      <c r="A57" s="123" t="s">
        <v>172</v>
      </c>
      <c r="B57" s="124" t="s">
        <v>290</v>
      </c>
      <c r="C57" s="140">
        <v>100883</v>
      </c>
      <c r="D57" s="126">
        <v>4.21</v>
      </c>
      <c r="E57" s="311">
        <v>12</v>
      </c>
      <c r="F57" s="311">
        <v>72</v>
      </c>
      <c r="G57" s="311">
        <v>87</v>
      </c>
      <c r="H57" s="138">
        <f>_xlfn.XLOOKUP(A57,'Turkey Thighs - 100883'!A:A,'Turkey Thighs - 100883'!K:K)</f>
        <v>0</v>
      </c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19">
        <f t="shared" si="3"/>
        <v>0</v>
      </c>
      <c r="V57" s="118" t="str">
        <f t="shared" si="7"/>
        <v/>
      </c>
      <c r="W57" s="118" t="str">
        <f t="shared" si="7"/>
        <v/>
      </c>
      <c r="X57" s="118" t="str">
        <f t="shared" si="7"/>
        <v/>
      </c>
      <c r="Y57" s="118" t="str">
        <f t="shared" si="6"/>
        <v/>
      </c>
      <c r="Z57" s="118" t="str">
        <f t="shared" si="6"/>
        <v/>
      </c>
      <c r="AA57" s="118" t="str">
        <f t="shared" si="6"/>
        <v/>
      </c>
      <c r="AB57" s="118" t="str">
        <f t="shared" si="6"/>
        <v/>
      </c>
      <c r="AC57" s="118" t="str">
        <f t="shared" si="6"/>
        <v/>
      </c>
      <c r="AD57" s="118" t="str">
        <f t="shared" si="6"/>
        <v/>
      </c>
      <c r="AE57" s="118" t="str">
        <f t="shared" si="6"/>
        <v/>
      </c>
      <c r="AF57" s="118" t="str">
        <f t="shared" si="6"/>
        <v/>
      </c>
      <c r="AG57" s="128" t="str">
        <f t="shared" si="6"/>
        <v/>
      </c>
      <c r="AH57" s="120"/>
      <c r="AI57" s="120"/>
      <c r="AJ57" s="120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121"/>
      <c r="BZ57" s="121"/>
      <c r="CA57" s="121"/>
      <c r="CB57" s="121"/>
      <c r="CC57" s="121"/>
      <c r="CD57" s="121"/>
      <c r="CE57" s="121"/>
      <c r="CF57" s="121"/>
      <c r="CG57" s="121"/>
      <c r="CH57" s="121"/>
      <c r="CI57" s="121"/>
      <c r="CJ57" s="121"/>
      <c r="CK57" s="121"/>
      <c r="CL57" s="121"/>
      <c r="CM57" s="121"/>
      <c r="CN57" s="121"/>
      <c r="CO57" s="121"/>
      <c r="CP57" s="121"/>
      <c r="CQ57" s="121"/>
      <c r="CR57" s="121"/>
      <c r="CS57" s="121"/>
      <c r="CT57" s="121"/>
      <c r="CU57" s="121"/>
      <c r="CV57" s="121"/>
      <c r="CW57" s="121"/>
      <c r="CX57" s="121"/>
      <c r="CY57" s="121"/>
      <c r="CZ57" s="121"/>
      <c r="DA57" s="121"/>
      <c r="DB57" s="121"/>
      <c r="DC57" s="121"/>
      <c r="DD57" s="121"/>
      <c r="DE57" s="121"/>
      <c r="DF57" s="121"/>
      <c r="DG57" s="121"/>
      <c r="DH57" s="121"/>
      <c r="DI57" s="121"/>
      <c r="DJ57" s="121"/>
      <c r="DK57" s="121"/>
      <c r="DL57" s="121"/>
      <c r="DM57" s="121"/>
      <c r="DN57" s="121"/>
      <c r="DO57" s="121"/>
      <c r="DP57" s="121"/>
      <c r="DQ57" s="121"/>
      <c r="DR57" s="121"/>
      <c r="DS57" s="121"/>
      <c r="DT57" s="121"/>
      <c r="DU57" s="121"/>
      <c r="DV57" s="121"/>
      <c r="DW57" s="121"/>
      <c r="DX57" s="121"/>
      <c r="DY57" s="121"/>
      <c r="DZ57" s="121"/>
      <c r="EA57" s="121"/>
      <c r="EB57" s="121"/>
      <c r="EC57" s="121"/>
      <c r="ED57" s="121"/>
      <c r="EE57" s="121"/>
      <c r="EF57" s="121"/>
      <c r="EG57" s="121"/>
      <c r="EH57" s="121"/>
      <c r="EI57" s="121"/>
      <c r="EJ57" s="121"/>
      <c r="EK57" s="121"/>
      <c r="EL57" s="121"/>
      <c r="EM57" s="121"/>
      <c r="EN57" s="121"/>
      <c r="EO57" s="121"/>
      <c r="EP57" s="121"/>
      <c r="EQ57" s="121"/>
      <c r="ER57" s="121"/>
      <c r="ES57" s="121"/>
      <c r="ET57" s="121"/>
      <c r="EU57" s="121"/>
      <c r="EV57" s="121"/>
      <c r="EW57" s="121"/>
      <c r="EX57" s="121"/>
      <c r="EY57" s="121"/>
      <c r="EZ57" s="121"/>
      <c r="FA57" s="121"/>
      <c r="FB57" s="121"/>
      <c r="FC57" s="121"/>
      <c r="FD57" s="121"/>
      <c r="FE57" s="121"/>
      <c r="FF57" s="121"/>
      <c r="FG57" s="121"/>
      <c r="FH57" s="121"/>
      <c r="FI57" s="121"/>
      <c r="FJ57" s="121"/>
      <c r="FK57" s="121"/>
      <c r="FL57" s="121"/>
      <c r="FM57" s="121"/>
      <c r="FN57" s="121"/>
      <c r="FO57" s="121"/>
      <c r="FP57" s="121"/>
      <c r="FQ57" s="121"/>
      <c r="FR57" s="121"/>
      <c r="FS57" s="121"/>
      <c r="FT57" s="121"/>
      <c r="FU57" s="121"/>
      <c r="FV57" s="121"/>
      <c r="FW57" s="121"/>
      <c r="FX57" s="121"/>
      <c r="FY57" s="121"/>
      <c r="FZ57" s="121"/>
      <c r="GA57" s="121"/>
      <c r="GB57" s="121"/>
      <c r="GC57" s="121"/>
      <c r="GD57" s="121"/>
      <c r="GE57" s="121"/>
      <c r="GF57" s="121"/>
      <c r="GG57" s="121"/>
      <c r="GH57" s="121"/>
      <c r="GI57" s="121"/>
      <c r="GJ57" s="121"/>
      <c r="GK57" s="121"/>
      <c r="GL57" s="121"/>
      <c r="GM57" s="121"/>
      <c r="GN57" s="121"/>
      <c r="GO57" s="121"/>
      <c r="GP57" s="121"/>
      <c r="GQ57" s="121"/>
      <c r="GR57" s="121"/>
      <c r="GS57" s="121"/>
      <c r="GT57" s="121"/>
      <c r="GU57" s="121"/>
      <c r="GV57" s="121"/>
      <c r="GW57" s="121"/>
      <c r="GX57" s="121"/>
      <c r="GY57" s="121"/>
      <c r="GZ57" s="121"/>
      <c r="HA57" s="121"/>
      <c r="HB57" s="121"/>
      <c r="HC57" s="121"/>
      <c r="HD57" s="121"/>
      <c r="HE57" s="121"/>
      <c r="HF57" s="121"/>
      <c r="HG57" s="121"/>
      <c r="HH57" s="121"/>
      <c r="HI57" s="121"/>
      <c r="HJ57" s="121"/>
      <c r="HK57" s="121"/>
      <c r="HL57" s="121"/>
      <c r="HM57" s="121"/>
      <c r="HN57" s="121"/>
      <c r="HO57" s="121"/>
      <c r="HP57" s="121"/>
      <c r="HQ57" s="121"/>
      <c r="HR57" s="121"/>
      <c r="HS57" s="121"/>
      <c r="HT57" s="121"/>
      <c r="HU57" s="121"/>
      <c r="HV57" s="121"/>
      <c r="HW57" s="121"/>
      <c r="HX57" s="121"/>
      <c r="HY57" s="121"/>
      <c r="HZ57" s="121"/>
      <c r="IA57" s="121"/>
      <c r="IB57" s="121"/>
      <c r="IC57" s="121"/>
      <c r="ID57" s="121"/>
      <c r="IE57" s="121"/>
      <c r="IF57" s="121"/>
      <c r="IG57" s="121"/>
      <c r="IH57" s="121"/>
      <c r="II57" s="121"/>
      <c r="IJ57" s="121"/>
      <c r="IK57" s="121"/>
      <c r="IL57" s="121"/>
      <c r="IM57" s="121"/>
      <c r="IN57" s="121"/>
      <c r="IO57" s="121"/>
      <c r="IP57" s="121"/>
      <c r="IQ57" s="121"/>
      <c r="IR57" s="121"/>
      <c r="IS57" s="121"/>
      <c r="IT57" s="121"/>
      <c r="IU57" s="121"/>
      <c r="IV57" s="121"/>
      <c r="IW57" s="121"/>
      <c r="IX57" s="121"/>
      <c r="IY57" s="121"/>
      <c r="IZ57" s="121"/>
    </row>
    <row r="58" spans="1:260" s="122" customFormat="1" ht="15.75">
      <c r="A58" s="123">
        <v>5114</v>
      </c>
      <c r="B58" s="124" t="s">
        <v>212</v>
      </c>
      <c r="C58" s="141">
        <v>110242</v>
      </c>
      <c r="D58" s="126">
        <v>5.12</v>
      </c>
      <c r="E58" s="311" t="s">
        <v>291</v>
      </c>
      <c r="F58" s="311">
        <v>70</v>
      </c>
      <c r="G58" s="311">
        <v>80</v>
      </c>
      <c r="H58" s="138">
        <f>_xlfn.XLOOKUP(A58,'Cheese - 110242'!A:A,'Cheese - 110242'!K:K)</f>
        <v>0</v>
      </c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19">
        <f t="shared" si="3"/>
        <v>0</v>
      </c>
      <c r="V58" s="118" t="str">
        <f t="shared" si="7"/>
        <v/>
      </c>
      <c r="W58" s="118" t="str">
        <f t="shared" si="7"/>
        <v/>
      </c>
      <c r="X58" s="118" t="str">
        <f t="shared" si="7"/>
        <v/>
      </c>
      <c r="Y58" s="118" t="str">
        <f t="shared" si="6"/>
        <v/>
      </c>
      <c r="Z58" s="118" t="str">
        <f t="shared" si="6"/>
        <v/>
      </c>
      <c r="AA58" s="118" t="str">
        <f t="shared" si="6"/>
        <v/>
      </c>
      <c r="AB58" s="118" t="str">
        <f t="shared" si="6"/>
        <v/>
      </c>
      <c r="AC58" s="118" t="str">
        <f t="shared" si="6"/>
        <v/>
      </c>
      <c r="AD58" s="118" t="str">
        <f t="shared" si="6"/>
        <v/>
      </c>
      <c r="AE58" s="118" t="str">
        <f t="shared" si="6"/>
        <v/>
      </c>
      <c r="AF58" s="118" t="str">
        <f t="shared" si="6"/>
        <v/>
      </c>
      <c r="AG58" s="128" t="str">
        <f t="shared" si="6"/>
        <v/>
      </c>
      <c r="AH58" s="120"/>
      <c r="AI58" s="120"/>
      <c r="AJ58" s="120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  <c r="AX58" s="121"/>
      <c r="AY58" s="121"/>
      <c r="AZ58" s="121"/>
      <c r="BA58" s="121"/>
      <c r="BB58" s="121"/>
      <c r="BC58" s="121"/>
      <c r="BD58" s="121"/>
      <c r="BE58" s="121"/>
      <c r="BF58" s="121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21"/>
      <c r="BS58" s="121"/>
      <c r="BT58" s="121"/>
      <c r="BU58" s="121"/>
      <c r="BV58" s="121"/>
      <c r="BW58" s="121"/>
      <c r="BX58" s="121"/>
      <c r="BY58" s="121"/>
      <c r="BZ58" s="121"/>
      <c r="CA58" s="121"/>
      <c r="CB58" s="121"/>
      <c r="CC58" s="121"/>
      <c r="CD58" s="121"/>
      <c r="CE58" s="121"/>
      <c r="CF58" s="121"/>
      <c r="CG58" s="121"/>
      <c r="CH58" s="121"/>
      <c r="CI58" s="121"/>
      <c r="CJ58" s="121"/>
      <c r="CK58" s="121"/>
      <c r="CL58" s="121"/>
      <c r="CM58" s="121"/>
      <c r="CN58" s="121"/>
      <c r="CO58" s="121"/>
      <c r="CP58" s="121"/>
      <c r="CQ58" s="121"/>
      <c r="CR58" s="121"/>
      <c r="CS58" s="121"/>
      <c r="CT58" s="121"/>
      <c r="CU58" s="121"/>
      <c r="CV58" s="121"/>
      <c r="CW58" s="121"/>
      <c r="CX58" s="121"/>
      <c r="CY58" s="121"/>
      <c r="CZ58" s="121"/>
      <c r="DA58" s="121"/>
      <c r="DB58" s="121"/>
      <c r="DC58" s="121"/>
      <c r="DD58" s="121"/>
      <c r="DE58" s="121"/>
      <c r="DF58" s="121"/>
      <c r="DG58" s="121"/>
      <c r="DH58" s="121"/>
      <c r="DI58" s="121"/>
      <c r="DJ58" s="121"/>
      <c r="DK58" s="121"/>
      <c r="DL58" s="121"/>
      <c r="DM58" s="121"/>
      <c r="DN58" s="121"/>
      <c r="DO58" s="121"/>
      <c r="DP58" s="121"/>
      <c r="DQ58" s="121"/>
      <c r="DR58" s="121"/>
      <c r="DS58" s="121"/>
      <c r="DT58" s="121"/>
      <c r="DU58" s="121"/>
      <c r="DV58" s="121"/>
      <c r="DW58" s="121"/>
      <c r="DX58" s="121"/>
      <c r="DY58" s="121"/>
      <c r="DZ58" s="121"/>
      <c r="EA58" s="121"/>
      <c r="EB58" s="121"/>
      <c r="EC58" s="121"/>
      <c r="ED58" s="121"/>
      <c r="EE58" s="121"/>
      <c r="EF58" s="121"/>
      <c r="EG58" s="121"/>
      <c r="EH58" s="121"/>
      <c r="EI58" s="121"/>
      <c r="EJ58" s="121"/>
      <c r="EK58" s="121"/>
      <c r="EL58" s="121"/>
      <c r="EM58" s="121"/>
      <c r="EN58" s="121"/>
      <c r="EO58" s="121"/>
      <c r="EP58" s="121"/>
      <c r="EQ58" s="121"/>
      <c r="ER58" s="121"/>
      <c r="ES58" s="121"/>
      <c r="ET58" s="121"/>
      <c r="EU58" s="121"/>
      <c r="EV58" s="121"/>
      <c r="EW58" s="121"/>
      <c r="EX58" s="121"/>
      <c r="EY58" s="121"/>
      <c r="EZ58" s="121"/>
      <c r="FA58" s="121"/>
      <c r="FB58" s="121"/>
      <c r="FC58" s="121"/>
      <c r="FD58" s="121"/>
      <c r="FE58" s="121"/>
      <c r="FF58" s="121"/>
      <c r="FG58" s="121"/>
      <c r="FH58" s="121"/>
      <c r="FI58" s="121"/>
      <c r="FJ58" s="121"/>
      <c r="FK58" s="121"/>
      <c r="FL58" s="121"/>
      <c r="FM58" s="121"/>
      <c r="FN58" s="121"/>
      <c r="FO58" s="121"/>
      <c r="FP58" s="121"/>
      <c r="FQ58" s="121"/>
      <c r="FR58" s="121"/>
      <c r="FS58" s="121"/>
      <c r="FT58" s="121"/>
      <c r="FU58" s="121"/>
      <c r="FV58" s="121"/>
      <c r="FW58" s="121"/>
      <c r="FX58" s="121"/>
      <c r="FY58" s="121"/>
      <c r="FZ58" s="121"/>
      <c r="GA58" s="121"/>
      <c r="GB58" s="121"/>
      <c r="GC58" s="121"/>
      <c r="GD58" s="121"/>
      <c r="GE58" s="121"/>
      <c r="GF58" s="121"/>
      <c r="GG58" s="121"/>
      <c r="GH58" s="121"/>
      <c r="GI58" s="121"/>
      <c r="GJ58" s="121"/>
      <c r="GK58" s="121"/>
      <c r="GL58" s="121"/>
      <c r="GM58" s="121"/>
      <c r="GN58" s="121"/>
      <c r="GO58" s="121"/>
      <c r="GP58" s="121"/>
      <c r="GQ58" s="121"/>
      <c r="GR58" s="121"/>
      <c r="GS58" s="121"/>
      <c r="GT58" s="121"/>
      <c r="GU58" s="121"/>
      <c r="GV58" s="121"/>
      <c r="GW58" s="121"/>
      <c r="GX58" s="121"/>
      <c r="GY58" s="121"/>
      <c r="GZ58" s="121"/>
      <c r="HA58" s="121"/>
      <c r="HB58" s="121"/>
      <c r="HC58" s="121"/>
      <c r="HD58" s="121"/>
      <c r="HE58" s="121"/>
      <c r="HF58" s="121"/>
      <c r="HG58" s="121"/>
      <c r="HH58" s="121"/>
      <c r="HI58" s="121"/>
      <c r="HJ58" s="121"/>
      <c r="HK58" s="121"/>
      <c r="HL58" s="121"/>
      <c r="HM58" s="121"/>
      <c r="HN58" s="121"/>
      <c r="HO58" s="121"/>
      <c r="HP58" s="121"/>
      <c r="HQ58" s="121"/>
      <c r="HR58" s="121"/>
      <c r="HS58" s="121"/>
      <c r="HT58" s="121"/>
      <c r="HU58" s="121"/>
      <c r="HV58" s="121"/>
      <c r="HW58" s="121"/>
      <c r="HX58" s="121"/>
      <c r="HY58" s="121"/>
      <c r="HZ58" s="121"/>
      <c r="IA58" s="121"/>
      <c r="IB58" s="121"/>
      <c r="IC58" s="121"/>
      <c r="ID58" s="121"/>
      <c r="IE58" s="121"/>
      <c r="IF58" s="121"/>
      <c r="IG58" s="121"/>
      <c r="IH58" s="121"/>
      <c r="II58" s="121"/>
      <c r="IJ58" s="121"/>
      <c r="IK58" s="121"/>
      <c r="IL58" s="121"/>
      <c r="IM58" s="121"/>
      <c r="IN58" s="121"/>
      <c r="IO58" s="121"/>
      <c r="IP58" s="121"/>
      <c r="IQ58" s="121"/>
      <c r="IR58" s="121"/>
      <c r="IS58" s="121"/>
      <c r="IT58" s="121"/>
      <c r="IU58" s="121"/>
      <c r="IV58" s="121"/>
      <c r="IW58" s="121"/>
      <c r="IX58" s="121"/>
      <c r="IY58" s="121"/>
      <c r="IZ58" s="121"/>
    </row>
    <row r="59" spans="1:260" s="122" customFormat="1" ht="15.75">
      <c r="A59" s="123" t="s">
        <v>185</v>
      </c>
      <c r="B59" s="124" t="s">
        <v>173</v>
      </c>
      <c r="C59" s="141">
        <v>110242</v>
      </c>
      <c r="D59" s="126">
        <v>4.32</v>
      </c>
      <c r="E59" s="311">
        <v>10</v>
      </c>
      <c r="F59" s="311">
        <v>70</v>
      </c>
      <c r="G59" s="311">
        <v>131</v>
      </c>
      <c r="H59" s="138">
        <f>_xlfn.XLOOKUP(A59,'Cheese - 110242'!A:A,'Cheese - 110242'!K:K)</f>
        <v>0</v>
      </c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19">
        <f t="shared" si="3"/>
        <v>0</v>
      </c>
      <c r="V59" s="118" t="str">
        <f t="shared" si="7"/>
        <v/>
      </c>
      <c r="W59" s="118" t="str">
        <f t="shared" si="7"/>
        <v/>
      </c>
      <c r="X59" s="118" t="str">
        <f t="shared" si="7"/>
        <v/>
      </c>
      <c r="Y59" s="118" t="str">
        <f t="shared" si="6"/>
        <v/>
      </c>
      <c r="Z59" s="118" t="str">
        <f t="shared" si="6"/>
        <v/>
      </c>
      <c r="AA59" s="118" t="str">
        <f t="shared" si="6"/>
        <v/>
      </c>
      <c r="AB59" s="118" t="str">
        <f t="shared" si="6"/>
        <v/>
      </c>
      <c r="AC59" s="118" t="str">
        <f t="shared" si="6"/>
        <v/>
      </c>
      <c r="AD59" s="118" t="str">
        <f t="shared" si="6"/>
        <v/>
      </c>
      <c r="AE59" s="118" t="str">
        <f t="shared" si="6"/>
        <v/>
      </c>
      <c r="AF59" s="118" t="str">
        <f t="shared" si="6"/>
        <v/>
      </c>
      <c r="AG59" s="128" t="str">
        <f t="shared" si="6"/>
        <v/>
      </c>
      <c r="AH59" s="120"/>
      <c r="AI59" s="120"/>
      <c r="AJ59" s="120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  <c r="BC59" s="121"/>
      <c r="BD59" s="121"/>
      <c r="BE59" s="121"/>
      <c r="BF59" s="121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21"/>
      <c r="BS59" s="121"/>
      <c r="BT59" s="121"/>
      <c r="BU59" s="121"/>
      <c r="BV59" s="121"/>
      <c r="BW59" s="121"/>
      <c r="BX59" s="121"/>
      <c r="BY59" s="121"/>
      <c r="BZ59" s="121"/>
      <c r="CA59" s="121"/>
      <c r="CB59" s="121"/>
      <c r="CC59" s="121"/>
      <c r="CD59" s="121"/>
      <c r="CE59" s="121"/>
      <c r="CF59" s="121"/>
      <c r="CG59" s="121"/>
      <c r="CH59" s="121"/>
      <c r="CI59" s="121"/>
      <c r="CJ59" s="121"/>
      <c r="CK59" s="121"/>
      <c r="CL59" s="121"/>
      <c r="CM59" s="121"/>
      <c r="CN59" s="121"/>
      <c r="CO59" s="121"/>
      <c r="CP59" s="121"/>
      <c r="CQ59" s="121"/>
      <c r="CR59" s="121"/>
      <c r="CS59" s="121"/>
      <c r="CT59" s="121"/>
      <c r="CU59" s="121"/>
      <c r="CV59" s="121"/>
      <c r="CW59" s="121"/>
      <c r="CX59" s="121"/>
      <c r="CY59" s="121"/>
      <c r="CZ59" s="121"/>
      <c r="DA59" s="121"/>
      <c r="DB59" s="121"/>
      <c r="DC59" s="121"/>
      <c r="DD59" s="121"/>
      <c r="DE59" s="121"/>
      <c r="DF59" s="121"/>
      <c r="DG59" s="121"/>
      <c r="DH59" s="121"/>
      <c r="DI59" s="121"/>
      <c r="DJ59" s="121"/>
      <c r="DK59" s="121"/>
      <c r="DL59" s="121"/>
      <c r="DM59" s="121"/>
      <c r="DN59" s="121"/>
      <c r="DO59" s="121"/>
      <c r="DP59" s="121"/>
      <c r="DQ59" s="121"/>
      <c r="DR59" s="121"/>
      <c r="DS59" s="121"/>
      <c r="DT59" s="121"/>
      <c r="DU59" s="121"/>
      <c r="DV59" s="121"/>
      <c r="DW59" s="121"/>
      <c r="DX59" s="121"/>
      <c r="DY59" s="121"/>
      <c r="DZ59" s="121"/>
      <c r="EA59" s="121"/>
      <c r="EB59" s="121"/>
      <c r="EC59" s="121"/>
      <c r="ED59" s="121"/>
      <c r="EE59" s="121"/>
      <c r="EF59" s="121"/>
      <c r="EG59" s="121"/>
      <c r="EH59" s="121"/>
      <c r="EI59" s="121"/>
      <c r="EJ59" s="121"/>
      <c r="EK59" s="121"/>
      <c r="EL59" s="121"/>
      <c r="EM59" s="121"/>
      <c r="EN59" s="121"/>
      <c r="EO59" s="121"/>
      <c r="EP59" s="121"/>
      <c r="EQ59" s="121"/>
      <c r="ER59" s="121"/>
      <c r="ES59" s="121"/>
      <c r="ET59" s="121"/>
      <c r="EU59" s="121"/>
      <c r="EV59" s="121"/>
      <c r="EW59" s="121"/>
      <c r="EX59" s="121"/>
      <c r="EY59" s="121"/>
      <c r="EZ59" s="121"/>
      <c r="FA59" s="121"/>
      <c r="FB59" s="121"/>
      <c r="FC59" s="121"/>
      <c r="FD59" s="121"/>
      <c r="FE59" s="121"/>
      <c r="FF59" s="121"/>
      <c r="FG59" s="121"/>
      <c r="FH59" s="121"/>
      <c r="FI59" s="121"/>
      <c r="FJ59" s="121"/>
      <c r="FK59" s="121"/>
      <c r="FL59" s="121"/>
      <c r="FM59" s="121"/>
      <c r="FN59" s="121"/>
      <c r="FO59" s="121"/>
      <c r="FP59" s="121"/>
      <c r="FQ59" s="121"/>
      <c r="FR59" s="121"/>
      <c r="FS59" s="121"/>
      <c r="FT59" s="121"/>
      <c r="FU59" s="121"/>
      <c r="FV59" s="121"/>
      <c r="FW59" s="121"/>
      <c r="FX59" s="121"/>
      <c r="FY59" s="121"/>
      <c r="FZ59" s="121"/>
      <c r="GA59" s="121"/>
      <c r="GB59" s="121"/>
      <c r="GC59" s="121"/>
      <c r="GD59" s="121"/>
      <c r="GE59" s="121"/>
      <c r="GF59" s="121"/>
      <c r="GG59" s="121"/>
      <c r="GH59" s="121"/>
      <c r="GI59" s="121"/>
      <c r="GJ59" s="121"/>
      <c r="GK59" s="121"/>
      <c r="GL59" s="121"/>
      <c r="GM59" s="121"/>
      <c r="GN59" s="121"/>
      <c r="GO59" s="121"/>
      <c r="GP59" s="121"/>
      <c r="GQ59" s="121"/>
      <c r="GR59" s="121"/>
      <c r="GS59" s="121"/>
      <c r="GT59" s="121"/>
      <c r="GU59" s="121"/>
      <c r="GV59" s="121"/>
      <c r="GW59" s="121"/>
      <c r="GX59" s="121"/>
      <c r="GY59" s="121"/>
      <c r="GZ59" s="121"/>
      <c r="HA59" s="121"/>
      <c r="HB59" s="121"/>
      <c r="HC59" s="121"/>
      <c r="HD59" s="121"/>
      <c r="HE59" s="121"/>
      <c r="HF59" s="121"/>
      <c r="HG59" s="121"/>
      <c r="HH59" s="121"/>
      <c r="HI59" s="121"/>
      <c r="HJ59" s="121"/>
      <c r="HK59" s="121"/>
      <c r="HL59" s="121"/>
      <c r="HM59" s="121"/>
      <c r="HN59" s="121"/>
      <c r="HO59" s="121"/>
      <c r="HP59" s="121"/>
      <c r="HQ59" s="121"/>
      <c r="HR59" s="121"/>
      <c r="HS59" s="121"/>
      <c r="HT59" s="121"/>
      <c r="HU59" s="121"/>
      <c r="HV59" s="121"/>
      <c r="HW59" s="121"/>
      <c r="HX59" s="121"/>
      <c r="HY59" s="121"/>
      <c r="HZ59" s="121"/>
      <c r="IA59" s="121"/>
      <c r="IB59" s="121"/>
      <c r="IC59" s="121"/>
      <c r="ID59" s="121"/>
      <c r="IE59" s="121"/>
      <c r="IF59" s="121"/>
      <c r="IG59" s="121"/>
      <c r="IH59" s="121"/>
      <c r="II59" s="121"/>
      <c r="IJ59" s="121"/>
      <c r="IK59" s="121"/>
      <c r="IL59" s="121"/>
      <c r="IM59" s="121"/>
      <c r="IN59" s="121"/>
      <c r="IO59" s="121"/>
      <c r="IP59" s="121"/>
      <c r="IQ59" s="121"/>
      <c r="IR59" s="121"/>
      <c r="IS59" s="121"/>
      <c r="IT59" s="121"/>
      <c r="IU59" s="121"/>
      <c r="IV59" s="121"/>
      <c r="IW59" s="121"/>
      <c r="IX59" s="121"/>
      <c r="IY59" s="121"/>
      <c r="IZ59" s="121"/>
    </row>
    <row r="60" spans="1:260" s="122" customFormat="1" ht="15.75">
      <c r="A60" s="123">
        <v>5165</v>
      </c>
      <c r="B60" s="124" t="s">
        <v>187</v>
      </c>
      <c r="C60" s="141">
        <v>110242</v>
      </c>
      <c r="D60" s="126">
        <v>6</v>
      </c>
      <c r="E60" s="311">
        <v>10</v>
      </c>
      <c r="F60" s="311">
        <v>70</v>
      </c>
      <c r="G60" s="311">
        <v>128</v>
      </c>
      <c r="H60" s="138">
        <f>_xlfn.XLOOKUP(A60,'Cheese - 110242'!A:A,'Cheese - 110242'!K:K)</f>
        <v>0</v>
      </c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19">
        <f t="shared" si="3"/>
        <v>0</v>
      </c>
      <c r="V60" s="118" t="str">
        <f t="shared" si="7"/>
        <v/>
      </c>
      <c r="W60" s="118" t="str">
        <f t="shared" si="7"/>
        <v/>
      </c>
      <c r="X60" s="118" t="str">
        <f t="shared" si="7"/>
        <v/>
      </c>
      <c r="Y60" s="118" t="str">
        <f t="shared" si="6"/>
        <v/>
      </c>
      <c r="Z60" s="118" t="str">
        <f t="shared" si="6"/>
        <v/>
      </c>
      <c r="AA60" s="118" t="str">
        <f t="shared" si="6"/>
        <v/>
      </c>
      <c r="AB60" s="118" t="str">
        <f t="shared" si="6"/>
        <v/>
      </c>
      <c r="AC60" s="118" t="str">
        <f t="shared" si="6"/>
        <v/>
      </c>
      <c r="AD60" s="118" t="str">
        <f t="shared" si="6"/>
        <v/>
      </c>
      <c r="AE60" s="118" t="str">
        <f t="shared" si="6"/>
        <v/>
      </c>
      <c r="AF60" s="118" t="str">
        <f t="shared" si="6"/>
        <v/>
      </c>
      <c r="AG60" s="128" t="str">
        <f t="shared" si="6"/>
        <v/>
      </c>
      <c r="AH60" s="120"/>
      <c r="AI60" s="120"/>
      <c r="AJ60" s="120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  <c r="BC60" s="121"/>
      <c r="BD60" s="121"/>
      <c r="BE60" s="121"/>
      <c r="BF60" s="121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21"/>
      <c r="BS60" s="121"/>
      <c r="BT60" s="121"/>
      <c r="BU60" s="121"/>
      <c r="BV60" s="121"/>
      <c r="BW60" s="121"/>
      <c r="BX60" s="121"/>
      <c r="BY60" s="121"/>
      <c r="BZ60" s="121"/>
      <c r="CA60" s="121"/>
      <c r="CB60" s="121"/>
      <c r="CC60" s="121"/>
      <c r="CD60" s="121"/>
      <c r="CE60" s="121"/>
      <c r="CF60" s="121"/>
      <c r="CG60" s="121"/>
      <c r="CH60" s="121"/>
      <c r="CI60" s="121"/>
      <c r="CJ60" s="121"/>
      <c r="CK60" s="121"/>
      <c r="CL60" s="121"/>
      <c r="CM60" s="121"/>
      <c r="CN60" s="121"/>
      <c r="CO60" s="121"/>
      <c r="CP60" s="121"/>
      <c r="CQ60" s="121"/>
      <c r="CR60" s="121"/>
      <c r="CS60" s="121"/>
      <c r="CT60" s="121"/>
      <c r="CU60" s="121"/>
      <c r="CV60" s="121"/>
      <c r="CW60" s="121"/>
      <c r="CX60" s="121"/>
      <c r="CY60" s="121"/>
      <c r="CZ60" s="121"/>
      <c r="DA60" s="121"/>
      <c r="DB60" s="121"/>
      <c r="DC60" s="121"/>
      <c r="DD60" s="121"/>
      <c r="DE60" s="121"/>
      <c r="DF60" s="121"/>
      <c r="DG60" s="121"/>
      <c r="DH60" s="121"/>
      <c r="DI60" s="121"/>
      <c r="DJ60" s="121"/>
      <c r="DK60" s="121"/>
      <c r="DL60" s="121"/>
      <c r="DM60" s="121"/>
      <c r="DN60" s="121"/>
      <c r="DO60" s="121"/>
      <c r="DP60" s="121"/>
      <c r="DQ60" s="121"/>
      <c r="DR60" s="121"/>
      <c r="DS60" s="121"/>
      <c r="DT60" s="121"/>
      <c r="DU60" s="121"/>
      <c r="DV60" s="121"/>
      <c r="DW60" s="121"/>
      <c r="DX60" s="121"/>
      <c r="DY60" s="121"/>
      <c r="DZ60" s="121"/>
      <c r="EA60" s="121"/>
      <c r="EB60" s="121"/>
      <c r="EC60" s="121"/>
      <c r="ED60" s="121"/>
      <c r="EE60" s="121"/>
      <c r="EF60" s="121"/>
      <c r="EG60" s="121"/>
      <c r="EH60" s="121"/>
      <c r="EI60" s="121"/>
      <c r="EJ60" s="121"/>
      <c r="EK60" s="121"/>
      <c r="EL60" s="121"/>
      <c r="EM60" s="121"/>
      <c r="EN60" s="121"/>
      <c r="EO60" s="121"/>
      <c r="EP60" s="121"/>
      <c r="EQ60" s="121"/>
      <c r="ER60" s="121"/>
      <c r="ES60" s="121"/>
      <c r="ET60" s="121"/>
      <c r="EU60" s="121"/>
      <c r="EV60" s="121"/>
      <c r="EW60" s="121"/>
      <c r="EX60" s="121"/>
      <c r="EY60" s="121"/>
      <c r="EZ60" s="121"/>
      <c r="FA60" s="121"/>
      <c r="FB60" s="121"/>
      <c r="FC60" s="121"/>
      <c r="FD60" s="121"/>
      <c r="FE60" s="121"/>
      <c r="FF60" s="121"/>
      <c r="FG60" s="121"/>
      <c r="FH60" s="121"/>
      <c r="FI60" s="121"/>
      <c r="FJ60" s="121"/>
      <c r="FK60" s="121"/>
      <c r="FL60" s="121"/>
      <c r="FM60" s="121"/>
      <c r="FN60" s="121"/>
      <c r="FO60" s="121"/>
      <c r="FP60" s="121"/>
      <c r="FQ60" s="121"/>
      <c r="FR60" s="121"/>
      <c r="FS60" s="121"/>
      <c r="FT60" s="121"/>
      <c r="FU60" s="121"/>
      <c r="FV60" s="121"/>
      <c r="FW60" s="121"/>
      <c r="FX60" s="121"/>
      <c r="FY60" s="121"/>
      <c r="FZ60" s="121"/>
      <c r="GA60" s="121"/>
      <c r="GB60" s="121"/>
      <c r="GC60" s="121"/>
      <c r="GD60" s="121"/>
      <c r="GE60" s="121"/>
      <c r="GF60" s="121"/>
      <c r="GG60" s="121"/>
      <c r="GH60" s="121"/>
      <c r="GI60" s="121"/>
      <c r="GJ60" s="121"/>
      <c r="GK60" s="121"/>
      <c r="GL60" s="121"/>
      <c r="GM60" s="121"/>
      <c r="GN60" s="121"/>
      <c r="GO60" s="121"/>
      <c r="GP60" s="121"/>
      <c r="GQ60" s="121"/>
      <c r="GR60" s="121"/>
      <c r="GS60" s="121"/>
      <c r="GT60" s="121"/>
      <c r="GU60" s="121"/>
      <c r="GV60" s="121"/>
      <c r="GW60" s="121"/>
      <c r="GX60" s="121"/>
      <c r="GY60" s="121"/>
      <c r="GZ60" s="121"/>
      <c r="HA60" s="121"/>
      <c r="HB60" s="121"/>
      <c r="HC60" s="121"/>
      <c r="HD60" s="121"/>
      <c r="HE60" s="121"/>
      <c r="HF60" s="121"/>
      <c r="HG60" s="121"/>
      <c r="HH60" s="121"/>
      <c r="HI60" s="121"/>
      <c r="HJ60" s="121"/>
      <c r="HK60" s="121"/>
      <c r="HL60" s="121"/>
      <c r="HM60" s="121"/>
      <c r="HN60" s="121"/>
      <c r="HO60" s="121"/>
      <c r="HP60" s="121"/>
      <c r="HQ60" s="121"/>
      <c r="HR60" s="121"/>
      <c r="HS60" s="121"/>
      <c r="HT60" s="121"/>
      <c r="HU60" s="121"/>
      <c r="HV60" s="121"/>
      <c r="HW60" s="121"/>
      <c r="HX60" s="121"/>
      <c r="HY60" s="121"/>
      <c r="HZ60" s="121"/>
      <c r="IA60" s="121"/>
      <c r="IB60" s="121"/>
      <c r="IC60" s="121"/>
      <c r="ID60" s="121"/>
      <c r="IE60" s="121"/>
      <c r="IF60" s="121"/>
      <c r="IG60" s="121"/>
      <c r="IH60" s="121"/>
      <c r="II60" s="121"/>
      <c r="IJ60" s="121"/>
      <c r="IK60" s="121"/>
      <c r="IL60" s="121"/>
      <c r="IM60" s="121"/>
      <c r="IN60" s="121"/>
      <c r="IO60" s="121"/>
      <c r="IP60" s="121"/>
      <c r="IQ60" s="121"/>
      <c r="IR60" s="121"/>
      <c r="IS60" s="121"/>
      <c r="IT60" s="121"/>
      <c r="IU60" s="121"/>
      <c r="IV60" s="121"/>
      <c r="IW60" s="121"/>
      <c r="IX60" s="121"/>
      <c r="IY60" s="121"/>
      <c r="IZ60" s="121"/>
    </row>
    <row r="61" spans="1:260" s="122" customFormat="1" ht="15.75">
      <c r="A61" s="123" t="s">
        <v>188</v>
      </c>
      <c r="B61" s="124" t="s">
        <v>290</v>
      </c>
      <c r="C61" s="141">
        <v>110242</v>
      </c>
      <c r="D61" s="126">
        <v>2.88</v>
      </c>
      <c r="E61" s="311">
        <v>12</v>
      </c>
      <c r="F61" s="311">
        <v>72</v>
      </c>
      <c r="G61" s="311">
        <v>87</v>
      </c>
      <c r="H61" s="138">
        <f>_xlfn.XLOOKUP(A61,'Cheese - 110242'!A:A,'Cheese - 110242'!K:K)</f>
        <v>0</v>
      </c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19">
        <f t="shared" si="3"/>
        <v>0</v>
      </c>
      <c r="V61" s="118" t="str">
        <f t="shared" si="7"/>
        <v/>
      </c>
      <c r="W61" s="118" t="str">
        <f t="shared" si="7"/>
        <v/>
      </c>
      <c r="X61" s="118" t="str">
        <f t="shared" si="7"/>
        <v/>
      </c>
      <c r="Y61" s="118" t="str">
        <f t="shared" si="6"/>
        <v/>
      </c>
      <c r="Z61" s="118" t="str">
        <f t="shared" si="6"/>
        <v/>
      </c>
      <c r="AA61" s="118" t="str">
        <f t="shared" si="6"/>
        <v/>
      </c>
      <c r="AB61" s="118" t="str">
        <f t="shared" si="6"/>
        <v/>
      </c>
      <c r="AC61" s="118" t="str">
        <f t="shared" si="6"/>
        <v/>
      </c>
      <c r="AD61" s="118" t="str">
        <f t="shared" si="6"/>
        <v/>
      </c>
      <c r="AE61" s="118" t="str">
        <f t="shared" si="6"/>
        <v/>
      </c>
      <c r="AF61" s="118" t="str">
        <f t="shared" si="6"/>
        <v/>
      </c>
      <c r="AG61" s="128" t="str">
        <f t="shared" si="6"/>
        <v/>
      </c>
      <c r="AH61" s="120"/>
      <c r="AI61" s="120"/>
      <c r="AJ61" s="120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  <c r="BC61" s="121"/>
      <c r="BD61" s="121"/>
      <c r="BE61" s="121"/>
      <c r="BF61" s="121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21"/>
      <c r="BS61" s="121"/>
      <c r="BT61" s="121"/>
      <c r="BU61" s="121"/>
      <c r="BV61" s="121"/>
      <c r="BW61" s="121"/>
      <c r="BX61" s="121"/>
      <c r="BY61" s="121"/>
      <c r="BZ61" s="121"/>
      <c r="CA61" s="121"/>
      <c r="CB61" s="121"/>
      <c r="CC61" s="121"/>
      <c r="CD61" s="121"/>
      <c r="CE61" s="121"/>
      <c r="CF61" s="121"/>
      <c r="CG61" s="121"/>
      <c r="CH61" s="121"/>
      <c r="CI61" s="121"/>
      <c r="CJ61" s="121"/>
      <c r="CK61" s="121"/>
      <c r="CL61" s="121"/>
      <c r="CM61" s="121"/>
      <c r="CN61" s="121"/>
      <c r="CO61" s="121"/>
      <c r="CP61" s="121"/>
      <c r="CQ61" s="121"/>
      <c r="CR61" s="121"/>
      <c r="CS61" s="121"/>
      <c r="CT61" s="121"/>
      <c r="CU61" s="121"/>
      <c r="CV61" s="121"/>
      <c r="CW61" s="121"/>
      <c r="CX61" s="121"/>
      <c r="CY61" s="121"/>
      <c r="CZ61" s="121"/>
      <c r="DA61" s="121"/>
      <c r="DB61" s="121"/>
      <c r="DC61" s="121"/>
      <c r="DD61" s="121"/>
      <c r="DE61" s="121"/>
      <c r="DF61" s="121"/>
      <c r="DG61" s="121"/>
      <c r="DH61" s="121"/>
      <c r="DI61" s="121"/>
      <c r="DJ61" s="121"/>
      <c r="DK61" s="121"/>
      <c r="DL61" s="121"/>
      <c r="DM61" s="121"/>
      <c r="DN61" s="121"/>
      <c r="DO61" s="121"/>
      <c r="DP61" s="121"/>
      <c r="DQ61" s="121"/>
      <c r="DR61" s="121"/>
      <c r="DS61" s="121"/>
      <c r="DT61" s="121"/>
      <c r="DU61" s="121"/>
      <c r="DV61" s="121"/>
      <c r="DW61" s="121"/>
      <c r="DX61" s="121"/>
      <c r="DY61" s="121"/>
      <c r="DZ61" s="121"/>
      <c r="EA61" s="121"/>
      <c r="EB61" s="121"/>
      <c r="EC61" s="121"/>
      <c r="ED61" s="121"/>
      <c r="EE61" s="121"/>
      <c r="EF61" s="121"/>
      <c r="EG61" s="121"/>
      <c r="EH61" s="121"/>
      <c r="EI61" s="121"/>
      <c r="EJ61" s="121"/>
      <c r="EK61" s="121"/>
      <c r="EL61" s="121"/>
      <c r="EM61" s="121"/>
      <c r="EN61" s="121"/>
      <c r="EO61" s="121"/>
      <c r="EP61" s="121"/>
      <c r="EQ61" s="121"/>
      <c r="ER61" s="121"/>
      <c r="ES61" s="121"/>
      <c r="ET61" s="121"/>
      <c r="EU61" s="121"/>
      <c r="EV61" s="121"/>
      <c r="EW61" s="121"/>
      <c r="EX61" s="121"/>
      <c r="EY61" s="121"/>
      <c r="EZ61" s="121"/>
      <c r="FA61" s="121"/>
      <c r="FB61" s="121"/>
      <c r="FC61" s="121"/>
      <c r="FD61" s="121"/>
      <c r="FE61" s="121"/>
      <c r="FF61" s="121"/>
      <c r="FG61" s="121"/>
      <c r="FH61" s="121"/>
      <c r="FI61" s="121"/>
      <c r="FJ61" s="121"/>
      <c r="FK61" s="121"/>
      <c r="FL61" s="121"/>
      <c r="FM61" s="121"/>
      <c r="FN61" s="121"/>
      <c r="FO61" s="121"/>
      <c r="FP61" s="121"/>
      <c r="FQ61" s="121"/>
      <c r="FR61" s="121"/>
      <c r="FS61" s="121"/>
      <c r="FT61" s="121"/>
      <c r="FU61" s="121"/>
      <c r="FV61" s="121"/>
      <c r="FW61" s="121"/>
      <c r="FX61" s="121"/>
      <c r="FY61" s="121"/>
      <c r="FZ61" s="121"/>
      <c r="GA61" s="121"/>
      <c r="GB61" s="121"/>
      <c r="GC61" s="121"/>
      <c r="GD61" s="121"/>
      <c r="GE61" s="121"/>
      <c r="GF61" s="121"/>
      <c r="GG61" s="121"/>
      <c r="GH61" s="121"/>
      <c r="GI61" s="121"/>
      <c r="GJ61" s="121"/>
      <c r="GK61" s="121"/>
      <c r="GL61" s="121"/>
      <c r="GM61" s="121"/>
      <c r="GN61" s="121"/>
      <c r="GO61" s="121"/>
      <c r="GP61" s="121"/>
      <c r="GQ61" s="121"/>
      <c r="GR61" s="121"/>
      <c r="GS61" s="121"/>
      <c r="GT61" s="121"/>
      <c r="GU61" s="121"/>
      <c r="GV61" s="121"/>
      <c r="GW61" s="121"/>
      <c r="GX61" s="121"/>
      <c r="GY61" s="121"/>
      <c r="GZ61" s="121"/>
      <c r="HA61" s="121"/>
      <c r="HB61" s="121"/>
      <c r="HC61" s="121"/>
      <c r="HD61" s="121"/>
      <c r="HE61" s="121"/>
      <c r="HF61" s="121"/>
      <c r="HG61" s="121"/>
      <c r="HH61" s="121"/>
      <c r="HI61" s="121"/>
      <c r="HJ61" s="121"/>
      <c r="HK61" s="121"/>
      <c r="HL61" s="121"/>
      <c r="HM61" s="121"/>
      <c r="HN61" s="121"/>
      <c r="HO61" s="121"/>
      <c r="HP61" s="121"/>
      <c r="HQ61" s="121"/>
      <c r="HR61" s="121"/>
      <c r="HS61" s="121"/>
      <c r="HT61" s="121"/>
      <c r="HU61" s="121"/>
      <c r="HV61" s="121"/>
      <c r="HW61" s="121"/>
      <c r="HX61" s="121"/>
      <c r="HY61" s="121"/>
      <c r="HZ61" s="121"/>
      <c r="IA61" s="121"/>
      <c r="IB61" s="121"/>
      <c r="IC61" s="121"/>
      <c r="ID61" s="121"/>
      <c r="IE61" s="121"/>
      <c r="IF61" s="121"/>
      <c r="IG61" s="121"/>
      <c r="IH61" s="121"/>
      <c r="II61" s="121"/>
      <c r="IJ61" s="121"/>
      <c r="IK61" s="121"/>
      <c r="IL61" s="121"/>
      <c r="IM61" s="121"/>
      <c r="IN61" s="121"/>
      <c r="IO61" s="121"/>
      <c r="IP61" s="121"/>
      <c r="IQ61" s="121"/>
      <c r="IR61" s="121"/>
      <c r="IS61" s="121"/>
      <c r="IT61" s="121"/>
      <c r="IU61" s="121"/>
      <c r="IV61" s="121"/>
      <c r="IW61" s="121"/>
      <c r="IX61" s="121"/>
      <c r="IY61" s="121"/>
      <c r="IZ61" s="121"/>
    </row>
    <row r="62" spans="1:260" s="122" customFormat="1" ht="31.5">
      <c r="A62" s="123">
        <v>5965</v>
      </c>
      <c r="B62" s="124" t="s">
        <v>292</v>
      </c>
      <c r="C62" s="141">
        <v>110242</v>
      </c>
      <c r="D62" s="126">
        <v>7.5</v>
      </c>
      <c r="E62" s="311">
        <v>8</v>
      </c>
      <c r="F62" s="311">
        <v>56</v>
      </c>
      <c r="G62" s="311">
        <v>60</v>
      </c>
      <c r="H62" s="138">
        <f>_xlfn.XLOOKUP(A62,'Cheese - 110242'!A:A,'Cheese - 110242'!K:K)</f>
        <v>0</v>
      </c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19">
        <f t="shared" si="3"/>
        <v>0</v>
      </c>
      <c r="V62" s="118" t="str">
        <f t="shared" si="7"/>
        <v/>
      </c>
      <c r="W62" s="118" t="str">
        <f t="shared" si="7"/>
        <v/>
      </c>
      <c r="X62" s="118" t="str">
        <f t="shared" si="7"/>
        <v/>
      </c>
      <c r="Y62" s="118" t="str">
        <f t="shared" si="6"/>
        <v/>
      </c>
      <c r="Z62" s="118" t="str">
        <f t="shared" si="6"/>
        <v/>
      </c>
      <c r="AA62" s="118" t="str">
        <f t="shared" si="6"/>
        <v/>
      </c>
      <c r="AB62" s="118" t="str">
        <f t="shared" si="6"/>
        <v/>
      </c>
      <c r="AC62" s="118" t="str">
        <f t="shared" si="6"/>
        <v/>
      </c>
      <c r="AD62" s="118" t="str">
        <f t="shared" si="6"/>
        <v/>
      </c>
      <c r="AE62" s="118" t="str">
        <f t="shared" si="6"/>
        <v/>
      </c>
      <c r="AF62" s="118" t="str">
        <f t="shared" si="6"/>
        <v/>
      </c>
      <c r="AG62" s="128" t="str">
        <f t="shared" si="6"/>
        <v/>
      </c>
      <c r="AH62" s="120"/>
      <c r="AI62" s="120"/>
      <c r="AJ62" s="120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  <c r="BC62" s="121"/>
      <c r="BD62" s="121"/>
      <c r="BE62" s="121"/>
      <c r="BF62" s="121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21"/>
      <c r="BS62" s="121"/>
      <c r="BT62" s="121"/>
      <c r="BU62" s="121"/>
      <c r="BV62" s="121"/>
      <c r="BW62" s="121"/>
      <c r="BX62" s="121"/>
      <c r="BY62" s="121"/>
      <c r="BZ62" s="121"/>
      <c r="CA62" s="121"/>
      <c r="CB62" s="121"/>
      <c r="CC62" s="121"/>
      <c r="CD62" s="121"/>
      <c r="CE62" s="121"/>
      <c r="CF62" s="121"/>
      <c r="CG62" s="121"/>
      <c r="CH62" s="121"/>
      <c r="CI62" s="121"/>
      <c r="CJ62" s="121"/>
      <c r="CK62" s="121"/>
      <c r="CL62" s="121"/>
      <c r="CM62" s="121"/>
      <c r="CN62" s="121"/>
      <c r="CO62" s="121"/>
      <c r="CP62" s="121"/>
      <c r="CQ62" s="121"/>
      <c r="CR62" s="121"/>
      <c r="CS62" s="121"/>
      <c r="CT62" s="121"/>
      <c r="CU62" s="121"/>
      <c r="CV62" s="121"/>
      <c r="CW62" s="121"/>
      <c r="CX62" s="121"/>
      <c r="CY62" s="121"/>
      <c r="CZ62" s="121"/>
      <c r="DA62" s="121"/>
      <c r="DB62" s="121"/>
      <c r="DC62" s="121"/>
      <c r="DD62" s="121"/>
      <c r="DE62" s="121"/>
      <c r="DF62" s="121"/>
      <c r="DG62" s="121"/>
      <c r="DH62" s="121"/>
      <c r="DI62" s="121"/>
      <c r="DJ62" s="121"/>
      <c r="DK62" s="121"/>
      <c r="DL62" s="121"/>
      <c r="DM62" s="121"/>
      <c r="DN62" s="121"/>
      <c r="DO62" s="121"/>
      <c r="DP62" s="121"/>
      <c r="DQ62" s="121"/>
      <c r="DR62" s="121"/>
      <c r="DS62" s="121"/>
      <c r="DT62" s="121"/>
      <c r="DU62" s="121"/>
      <c r="DV62" s="121"/>
      <c r="DW62" s="121"/>
      <c r="DX62" s="121"/>
      <c r="DY62" s="121"/>
      <c r="DZ62" s="121"/>
      <c r="EA62" s="121"/>
      <c r="EB62" s="121"/>
      <c r="EC62" s="121"/>
      <c r="ED62" s="121"/>
      <c r="EE62" s="121"/>
      <c r="EF62" s="121"/>
      <c r="EG62" s="121"/>
      <c r="EH62" s="121"/>
      <c r="EI62" s="121"/>
      <c r="EJ62" s="121"/>
      <c r="EK62" s="121"/>
      <c r="EL62" s="121"/>
      <c r="EM62" s="121"/>
      <c r="EN62" s="121"/>
      <c r="EO62" s="121"/>
      <c r="EP62" s="121"/>
      <c r="EQ62" s="121"/>
      <c r="ER62" s="121"/>
      <c r="ES62" s="121"/>
      <c r="ET62" s="121"/>
      <c r="EU62" s="121"/>
      <c r="EV62" s="121"/>
      <c r="EW62" s="121"/>
      <c r="EX62" s="121"/>
      <c r="EY62" s="121"/>
      <c r="EZ62" s="121"/>
      <c r="FA62" s="121"/>
      <c r="FB62" s="121"/>
      <c r="FC62" s="121"/>
      <c r="FD62" s="121"/>
      <c r="FE62" s="121"/>
      <c r="FF62" s="121"/>
      <c r="FG62" s="121"/>
      <c r="FH62" s="121"/>
      <c r="FI62" s="121"/>
      <c r="FJ62" s="121"/>
      <c r="FK62" s="121"/>
      <c r="FL62" s="121"/>
      <c r="FM62" s="121"/>
      <c r="FN62" s="121"/>
      <c r="FO62" s="121"/>
      <c r="FP62" s="121"/>
      <c r="FQ62" s="121"/>
      <c r="FR62" s="121"/>
      <c r="FS62" s="121"/>
      <c r="FT62" s="121"/>
      <c r="FU62" s="121"/>
      <c r="FV62" s="121"/>
      <c r="FW62" s="121"/>
      <c r="FX62" s="121"/>
      <c r="FY62" s="121"/>
      <c r="FZ62" s="121"/>
      <c r="GA62" s="121"/>
      <c r="GB62" s="121"/>
      <c r="GC62" s="121"/>
      <c r="GD62" s="121"/>
      <c r="GE62" s="121"/>
      <c r="GF62" s="121"/>
      <c r="GG62" s="121"/>
      <c r="GH62" s="121"/>
      <c r="GI62" s="121"/>
      <c r="GJ62" s="121"/>
      <c r="GK62" s="121"/>
      <c r="GL62" s="121"/>
      <c r="GM62" s="121"/>
      <c r="GN62" s="121"/>
      <c r="GO62" s="121"/>
      <c r="GP62" s="121"/>
      <c r="GQ62" s="121"/>
      <c r="GR62" s="121"/>
      <c r="GS62" s="121"/>
      <c r="GT62" s="121"/>
      <c r="GU62" s="121"/>
      <c r="GV62" s="121"/>
      <c r="GW62" s="121"/>
      <c r="GX62" s="121"/>
      <c r="GY62" s="121"/>
      <c r="GZ62" s="121"/>
      <c r="HA62" s="121"/>
      <c r="HB62" s="121"/>
      <c r="HC62" s="121"/>
      <c r="HD62" s="121"/>
      <c r="HE62" s="121"/>
      <c r="HF62" s="121"/>
      <c r="HG62" s="121"/>
      <c r="HH62" s="121"/>
      <c r="HI62" s="121"/>
      <c r="HJ62" s="121"/>
      <c r="HK62" s="121"/>
      <c r="HL62" s="121"/>
      <c r="HM62" s="121"/>
      <c r="HN62" s="121"/>
      <c r="HO62" s="121"/>
      <c r="HP62" s="121"/>
      <c r="HQ62" s="121"/>
      <c r="HR62" s="121"/>
      <c r="HS62" s="121"/>
      <c r="HT62" s="121"/>
      <c r="HU62" s="121"/>
      <c r="HV62" s="121"/>
      <c r="HW62" s="121"/>
      <c r="HX62" s="121"/>
      <c r="HY62" s="121"/>
      <c r="HZ62" s="121"/>
      <c r="IA62" s="121"/>
      <c r="IB62" s="121"/>
      <c r="IC62" s="121"/>
      <c r="ID62" s="121"/>
      <c r="IE62" s="121"/>
      <c r="IF62" s="121"/>
      <c r="IG62" s="121"/>
      <c r="IH62" s="121"/>
      <c r="II62" s="121"/>
      <c r="IJ62" s="121"/>
      <c r="IK62" s="121"/>
      <c r="IL62" s="121"/>
      <c r="IM62" s="121"/>
      <c r="IN62" s="121"/>
      <c r="IO62" s="121"/>
      <c r="IP62" s="121"/>
      <c r="IQ62" s="121"/>
      <c r="IR62" s="121"/>
      <c r="IS62" s="121"/>
      <c r="IT62" s="121"/>
      <c r="IU62" s="121"/>
      <c r="IV62" s="121"/>
      <c r="IW62" s="121"/>
      <c r="IX62" s="121"/>
      <c r="IY62" s="121"/>
      <c r="IZ62" s="121"/>
    </row>
    <row r="63" spans="1:260" s="122" customFormat="1" ht="31.5">
      <c r="A63" s="123">
        <v>5966</v>
      </c>
      <c r="B63" s="124" t="s">
        <v>293</v>
      </c>
      <c r="C63" s="141">
        <v>110242</v>
      </c>
      <c r="D63" s="126">
        <v>7.5</v>
      </c>
      <c r="E63" s="311">
        <v>8</v>
      </c>
      <c r="F63" s="311">
        <v>56</v>
      </c>
      <c r="G63" s="311">
        <v>60</v>
      </c>
      <c r="H63" s="138">
        <f>_xlfn.XLOOKUP(A63,'Cheese - 110242'!A:A,'Cheese - 110242'!K:K)</f>
        <v>0</v>
      </c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19">
        <f t="shared" si="3"/>
        <v>0</v>
      </c>
      <c r="V63" s="118" t="str">
        <f t="shared" si="7"/>
        <v/>
      </c>
      <c r="W63" s="118" t="str">
        <f t="shared" si="7"/>
        <v/>
      </c>
      <c r="X63" s="118" t="str">
        <f t="shared" si="7"/>
        <v/>
      </c>
      <c r="Y63" s="118" t="str">
        <f t="shared" si="6"/>
        <v/>
      </c>
      <c r="Z63" s="118" t="str">
        <f t="shared" si="6"/>
        <v/>
      </c>
      <c r="AA63" s="118" t="str">
        <f t="shared" si="6"/>
        <v/>
      </c>
      <c r="AB63" s="118" t="str">
        <f t="shared" si="6"/>
        <v/>
      </c>
      <c r="AC63" s="118" t="str">
        <f t="shared" si="6"/>
        <v/>
      </c>
      <c r="AD63" s="118" t="str">
        <f t="shared" si="6"/>
        <v/>
      </c>
      <c r="AE63" s="118" t="str">
        <f t="shared" si="6"/>
        <v/>
      </c>
      <c r="AF63" s="118" t="str">
        <f t="shared" si="6"/>
        <v/>
      </c>
      <c r="AG63" s="128" t="str">
        <f t="shared" si="6"/>
        <v/>
      </c>
      <c r="AH63" s="120"/>
      <c r="AI63" s="120"/>
      <c r="AJ63" s="120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21"/>
      <c r="BS63" s="121"/>
      <c r="BT63" s="121"/>
      <c r="BU63" s="121"/>
      <c r="BV63" s="121"/>
      <c r="BW63" s="121"/>
      <c r="BX63" s="121"/>
      <c r="BY63" s="121"/>
      <c r="BZ63" s="121"/>
      <c r="CA63" s="121"/>
      <c r="CB63" s="121"/>
      <c r="CC63" s="121"/>
      <c r="CD63" s="121"/>
      <c r="CE63" s="121"/>
      <c r="CF63" s="121"/>
      <c r="CG63" s="121"/>
      <c r="CH63" s="121"/>
      <c r="CI63" s="121"/>
      <c r="CJ63" s="121"/>
      <c r="CK63" s="121"/>
      <c r="CL63" s="121"/>
      <c r="CM63" s="121"/>
      <c r="CN63" s="121"/>
      <c r="CO63" s="121"/>
      <c r="CP63" s="121"/>
      <c r="CQ63" s="121"/>
      <c r="CR63" s="121"/>
      <c r="CS63" s="121"/>
      <c r="CT63" s="121"/>
      <c r="CU63" s="121"/>
      <c r="CV63" s="121"/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X63" s="121"/>
      <c r="FY63" s="121"/>
      <c r="FZ63" s="121"/>
      <c r="GA63" s="121"/>
      <c r="GB63" s="121"/>
      <c r="GC63" s="121"/>
      <c r="GD63" s="121"/>
      <c r="GE63" s="121"/>
      <c r="GF63" s="121"/>
      <c r="GG63" s="121"/>
      <c r="GH63" s="121"/>
      <c r="GI63" s="121"/>
      <c r="GJ63" s="121"/>
      <c r="GK63" s="121"/>
      <c r="GL63" s="121"/>
      <c r="GM63" s="121"/>
      <c r="GN63" s="121"/>
      <c r="GO63" s="121"/>
      <c r="GP63" s="121"/>
      <c r="GQ63" s="121"/>
      <c r="GR63" s="121"/>
      <c r="GS63" s="121"/>
      <c r="GT63" s="121"/>
      <c r="GU63" s="121"/>
      <c r="GV63" s="121"/>
      <c r="GW63" s="121"/>
      <c r="GX63" s="121"/>
      <c r="GY63" s="121"/>
      <c r="GZ63" s="121"/>
      <c r="HA63" s="121"/>
      <c r="HB63" s="121"/>
      <c r="HC63" s="121"/>
      <c r="HD63" s="121"/>
      <c r="HE63" s="121"/>
      <c r="HF63" s="121"/>
      <c r="HG63" s="121"/>
      <c r="HH63" s="121"/>
      <c r="HI63" s="121"/>
      <c r="HJ63" s="121"/>
      <c r="HK63" s="121"/>
      <c r="HL63" s="121"/>
      <c r="HM63" s="121"/>
      <c r="HN63" s="121"/>
      <c r="HO63" s="121"/>
      <c r="HP63" s="121"/>
      <c r="HQ63" s="121"/>
      <c r="HR63" s="121"/>
      <c r="HS63" s="121"/>
      <c r="HT63" s="121"/>
      <c r="HU63" s="121"/>
      <c r="HV63" s="121"/>
      <c r="HW63" s="121"/>
      <c r="HX63" s="121"/>
      <c r="HY63" s="121"/>
      <c r="HZ63" s="121"/>
      <c r="IA63" s="121"/>
      <c r="IB63" s="121"/>
      <c r="IC63" s="121"/>
      <c r="ID63" s="121"/>
      <c r="IE63" s="121"/>
      <c r="IF63" s="121"/>
      <c r="IG63" s="121"/>
      <c r="IH63" s="121"/>
      <c r="II63" s="121"/>
      <c r="IJ63" s="121"/>
      <c r="IK63" s="121"/>
      <c r="IL63" s="121"/>
      <c r="IM63" s="121"/>
      <c r="IN63" s="121"/>
      <c r="IO63" s="121"/>
      <c r="IP63" s="121"/>
      <c r="IQ63" s="121"/>
      <c r="IR63" s="121"/>
      <c r="IS63" s="121"/>
      <c r="IT63" s="121"/>
      <c r="IU63" s="121"/>
      <c r="IV63" s="121"/>
      <c r="IW63" s="121"/>
      <c r="IX63" s="121"/>
      <c r="IY63" s="121"/>
      <c r="IZ63" s="121"/>
    </row>
    <row r="64" spans="1:260" s="122" customFormat="1" ht="31.5">
      <c r="A64" s="123">
        <v>5967</v>
      </c>
      <c r="B64" s="124" t="s">
        <v>294</v>
      </c>
      <c r="C64" s="141">
        <v>110242</v>
      </c>
      <c r="D64" s="126">
        <v>7.51</v>
      </c>
      <c r="E64" s="311">
        <v>8</v>
      </c>
      <c r="F64" s="311">
        <v>56</v>
      </c>
      <c r="G64" s="311">
        <v>60</v>
      </c>
      <c r="H64" s="138">
        <f>_xlfn.XLOOKUP(A64,'Cheese - 110242'!A:A,'Cheese - 110242'!K:K)</f>
        <v>0</v>
      </c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19">
        <f t="shared" si="3"/>
        <v>0</v>
      </c>
      <c r="V64" s="118" t="str">
        <f t="shared" si="7"/>
        <v/>
      </c>
      <c r="W64" s="118" t="str">
        <f t="shared" si="7"/>
        <v/>
      </c>
      <c r="X64" s="118" t="str">
        <f t="shared" si="7"/>
        <v/>
      </c>
      <c r="Y64" s="118" t="str">
        <f t="shared" si="6"/>
        <v/>
      </c>
      <c r="Z64" s="118" t="str">
        <f t="shared" si="6"/>
        <v/>
      </c>
      <c r="AA64" s="118" t="str">
        <f t="shared" si="6"/>
        <v/>
      </c>
      <c r="AB64" s="118" t="str">
        <f t="shared" si="6"/>
        <v/>
      </c>
      <c r="AC64" s="118" t="str">
        <f t="shared" si="6"/>
        <v/>
      </c>
      <c r="AD64" s="118" t="str">
        <f t="shared" si="6"/>
        <v/>
      </c>
      <c r="AE64" s="118" t="str">
        <f t="shared" si="6"/>
        <v/>
      </c>
      <c r="AF64" s="118" t="str">
        <f t="shared" si="6"/>
        <v/>
      </c>
      <c r="AG64" s="128" t="str">
        <f t="shared" si="6"/>
        <v/>
      </c>
      <c r="AH64" s="120"/>
      <c r="AI64" s="120"/>
      <c r="AJ64" s="120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  <c r="BZ64" s="121"/>
      <c r="CA64" s="121"/>
      <c r="CB64" s="121"/>
      <c r="CC64" s="121"/>
      <c r="CD64" s="121"/>
      <c r="CE64" s="121"/>
      <c r="CF64" s="121"/>
      <c r="CG64" s="121"/>
      <c r="CH64" s="121"/>
      <c r="CI64" s="121"/>
      <c r="CJ64" s="121"/>
      <c r="CK64" s="121"/>
      <c r="CL64" s="121"/>
      <c r="CM64" s="121"/>
      <c r="CN64" s="121"/>
      <c r="CO64" s="121"/>
      <c r="CP64" s="121"/>
      <c r="CQ64" s="121"/>
      <c r="CR64" s="121"/>
      <c r="CS64" s="121"/>
      <c r="CT64" s="121"/>
      <c r="CU64" s="121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X64" s="121"/>
      <c r="FY64" s="121"/>
      <c r="FZ64" s="121"/>
      <c r="GA64" s="121"/>
      <c r="GB64" s="121"/>
      <c r="GC64" s="121"/>
      <c r="GD64" s="121"/>
      <c r="GE64" s="121"/>
      <c r="GF64" s="121"/>
      <c r="GG64" s="121"/>
      <c r="GH64" s="121"/>
      <c r="GI64" s="121"/>
      <c r="GJ64" s="121"/>
      <c r="GK64" s="121"/>
      <c r="GL64" s="121"/>
      <c r="GM64" s="121"/>
      <c r="GN64" s="121"/>
      <c r="GO64" s="121"/>
      <c r="GP64" s="121"/>
      <c r="GQ64" s="121"/>
      <c r="GR64" s="121"/>
      <c r="GS64" s="121"/>
      <c r="GT64" s="121"/>
      <c r="GU64" s="121"/>
      <c r="GV64" s="121"/>
      <c r="GW64" s="121"/>
      <c r="GX64" s="121"/>
      <c r="GY64" s="121"/>
      <c r="GZ64" s="121"/>
      <c r="HA64" s="121"/>
      <c r="HB64" s="121"/>
      <c r="HC64" s="121"/>
      <c r="HD64" s="121"/>
      <c r="HE64" s="121"/>
      <c r="HF64" s="121"/>
      <c r="HG64" s="121"/>
      <c r="HH64" s="121"/>
      <c r="HI64" s="121"/>
      <c r="HJ64" s="121"/>
      <c r="HK64" s="121"/>
      <c r="HL64" s="121"/>
      <c r="HM64" s="121"/>
      <c r="HN64" s="121"/>
      <c r="HO64" s="121"/>
      <c r="HP64" s="121"/>
      <c r="HQ64" s="121"/>
      <c r="HR64" s="121"/>
      <c r="HS64" s="121"/>
      <c r="HT64" s="121"/>
      <c r="HU64" s="121"/>
      <c r="HV64" s="121"/>
      <c r="HW64" s="121"/>
      <c r="HX64" s="121"/>
      <c r="HY64" s="121"/>
      <c r="HZ64" s="121"/>
      <c r="IA64" s="121"/>
      <c r="IB64" s="121"/>
      <c r="IC64" s="121"/>
      <c r="ID64" s="121"/>
      <c r="IE64" s="121"/>
      <c r="IF64" s="121"/>
      <c r="IG64" s="121"/>
      <c r="IH64" s="121"/>
      <c r="II64" s="121"/>
      <c r="IJ64" s="121"/>
      <c r="IK64" s="121"/>
      <c r="IL64" s="121"/>
      <c r="IM64" s="121"/>
      <c r="IN64" s="121"/>
      <c r="IO64" s="121"/>
      <c r="IP64" s="121"/>
      <c r="IQ64" s="121"/>
      <c r="IR64" s="121"/>
      <c r="IS64" s="121"/>
      <c r="IT64" s="121"/>
      <c r="IU64" s="121"/>
      <c r="IV64" s="121"/>
      <c r="IW64" s="121"/>
      <c r="IX64" s="121"/>
      <c r="IY64" s="121"/>
      <c r="IZ64" s="121"/>
    </row>
    <row r="65" spans="1:260" s="122" customFormat="1" ht="15.75">
      <c r="A65" s="123">
        <v>5705</v>
      </c>
      <c r="B65" s="124" t="s">
        <v>190</v>
      </c>
      <c r="C65" s="141">
        <v>110242</v>
      </c>
      <c r="D65" s="126">
        <v>15</v>
      </c>
      <c r="E65" s="311">
        <v>10</v>
      </c>
      <c r="F65" s="311">
        <v>70</v>
      </c>
      <c r="G65" s="311">
        <v>263</v>
      </c>
      <c r="H65" s="138">
        <f>_xlfn.XLOOKUP(A65,'Cheese - 110242'!A:A,'Cheese - 110242'!K:K)</f>
        <v>0</v>
      </c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19">
        <f t="shared" si="3"/>
        <v>0</v>
      </c>
      <c r="V65" s="118" t="str">
        <f t="shared" si="7"/>
        <v/>
      </c>
      <c r="W65" s="118" t="str">
        <f t="shared" si="7"/>
        <v/>
      </c>
      <c r="X65" s="118" t="str">
        <f t="shared" si="7"/>
        <v/>
      </c>
      <c r="Y65" s="118" t="str">
        <f t="shared" si="6"/>
        <v/>
      </c>
      <c r="Z65" s="118" t="str">
        <f t="shared" si="6"/>
        <v/>
      </c>
      <c r="AA65" s="118" t="str">
        <f t="shared" si="6"/>
        <v/>
      </c>
      <c r="AB65" s="118" t="str">
        <f t="shared" si="6"/>
        <v/>
      </c>
      <c r="AC65" s="118" t="str">
        <f t="shared" si="6"/>
        <v/>
      </c>
      <c r="AD65" s="118" t="str">
        <f t="shared" si="6"/>
        <v/>
      </c>
      <c r="AE65" s="118" t="str">
        <f t="shared" si="6"/>
        <v/>
      </c>
      <c r="AF65" s="118" t="str">
        <f t="shared" si="6"/>
        <v/>
      </c>
      <c r="AG65" s="128" t="str">
        <f t="shared" si="6"/>
        <v/>
      </c>
      <c r="AH65" s="120"/>
      <c r="AI65" s="120"/>
      <c r="AJ65" s="120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21"/>
      <c r="BS65" s="121"/>
      <c r="BT65" s="121"/>
      <c r="BU65" s="121"/>
      <c r="BV65" s="121"/>
      <c r="BW65" s="121"/>
      <c r="BX65" s="121"/>
      <c r="BY65" s="121"/>
      <c r="BZ65" s="121"/>
      <c r="CA65" s="121"/>
      <c r="CB65" s="121"/>
      <c r="CC65" s="121"/>
      <c r="CD65" s="121"/>
      <c r="CE65" s="121"/>
      <c r="CF65" s="121"/>
      <c r="CG65" s="121"/>
      <c r="CH65" s="121"/>
      <c r="CI65" s="121"/>
      <c r="CJ65" s="121"/>
      <c r="CK65" s="121"/>
      <c r="CL65" s="121"/>
      <c r="CM65" s="121"/>
      <c r="CN65" s="121"/>
      <c r="CO65" s="121"/>
      <c r="CP65" s="121"/>
      <c r="CQ65" s="121"/>
      <c r="CR65" s="121"/>
      <c r="CS65" s="121"/>
      <c r="CT65" s="121"/>
      <c r="CU65" s="121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X65" s="121"/>
      <c r="FY65" s="121"/>
      <c r="FZ65" s="121"/>
      <c r="GA65" s="121"/>
      <c r="GB65" s="121"/>
      <c r="GC65" s="121"/>
      <c r="GD65" s="121"/>
      <c r="GE65" s="121"/>
      <c r="GF65" s="121"/>
      <c r="GG65" s="121"/>
      <c r="GH65" s="121"/>
      <c r="GI65" s="121"/>
      <c r="GJ65" s="121"/>
      <c r="GK65" s="121"/>
      <c r="GL65" s="121"/>
      <c r="GM65" s="121"/>
      <c r="GN65" s="121"/>
      <c r="GO65" s="121"/>
      <c r="GP65" s="121"/>
      <c r="GQ65" s="121"/>
      <c r="GR65" s="121"/>
      <c r="GS65" s="121"/>
      <c r="GT65" s="121"/>
      <c r="GU65" s="121"/>
      <c r="GV65" s="121"/>
      <c r="GW65" s="121"/>
      <c r="GX65" s="121"/>
      <c r="GY65" s="121"/>
      <c r="GZ65" s="121"/>
      <c r="HA65" s="121"/>
      <c r="HB65" s="121"/>
      <c r="HC65" s="121"/>
      <c r="HD65" s="121"/>
      <c r="HE65" s="121"/>
      <c r="HF65" s="121"/>
      <c r="HG65" s="121"/>
      <c r="HH65" s="121"/>
      <c r="HI65" s="121"/>
      <c r="HJ65" s="121"/>
      <c r="HK65" s="121"/>
      <c r="HL65" s="121"/>
      <c r="HM65" s="121"/>
      <c r="HN65" s="121"/>
      <c r="HO65" s="121"/>
      <c r="HP65" s="121"/>
      <c r="HQ65" s="121"/>
      <c r="HR65" s="121"/>
      <c r="HS65" s="121"/>
      <c r="HT65" s="121"/>
      <c r="HU65" s="121"/>
      <c r="HV65" s="121"/>
      <c r="HW65" s="121"/>
      <c r="HX65" s="121"/>
      <c r="HY65" s="121"/>
      <c r="HZ65" s="121"/>
      <c r="IA65" s="121"/>
      <c r="IB65" s="121"/>
      <c r="IC65" s="121"/>
      <c r="ID65" s="121"/>
      <c r="IE65" s="121"/>
      <c r="IF65" s="121"/>
      <c r="IG65" s="121"/>
      <c r="IH65" s="121"/>
      <c r="II65" s="121"/>
      <c r="IJ65" s="121"/>
      <c r="IK65" s="121"/>
      <c r="IL65" s="121"/>
      <c r="IM65" s="121"/>
      <c r="IN65" s="121"/>
      <c r="IO65" s="121"/>
      <c r="IP65" s="121"/>
      <c r="IQ65" s="121"/>
      <c r="IR65" s="121"/>
      <c r="IS65" s="121"/>
      <c r="IT65" s="121"/>
      <c r="IU65" s="121"/>
      <c r="IV65" s="121"/>
      <c r="IW65" s="121"/>
      <c r="IX65" s="121"/>
      <c r="IY65" s="121"/>
      <c r="IZ65" s="121"/>
    </row>
    <row r="66" spans="1:260" s="122" customFormat="1" ht="15.75">
      <c r="A66" s="123">
        <v>5734</v>
      </c>
      <c r="B66" s="124" t="s">
        <v>194</v>
      </c>
      <c r="C66" s="141">
        <v>110242</v>
      </c>
      <c r="D66" s="126">
        <v>15</v>
      </c>
      <c r="E66" s="311">
        <v>10</v>
      </c>
      <c r="F66" s="311">
        <v>70</v>
      </c>
      <c r="G66" s="311">
        <v>263</v>
      </c>
      <c r="H66" s="138">
        <f>_xlfn.XLOOKUP(A66,'Cheese - 110242'!A:A,'Cheese - 110242'!K:K)</f>
        <v>0</v>
      </c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19">
        <f t="shared" si="3"/>
        <v>0</v>
      </c>
      <c r="V66" s="118" t="str">
        <f t="shared" si="7"/>
        <v/>
      </c>
      <c r="W66" s="118" t="str">
        <f t="shared" si="7"/>
        <v/>
      </c>
      <c r="X66" s="118" t="str">
        <f t="shared" si="7"/>
        <v/>
      </c>
      <c r="Y66" s="118" t="str">
        <f t="shared" si="6"/>
        <v/>
      </c>
      <c r="Z66" s="118" t="str">
        <f t="shared" si="6"/>
        <v/>
      </c>
      <c r="AA66" s="118" t="str">
        <f t="shared" si="6"/>
        <v/>
      </c>
      <c r="AB66" s="118" t="str">
        <f t="shared" si="6"/>
        <v/>
      </c>
      <c r="AC66" s="118" t="str">
        <f t="shared" si="6"/>
        <v/>
      </c>
      <c r="AD66" s="118" t="str">
        <f t="shared" si="6"/>
        <v/>
      </c>
      <c r="AE66" s="118" t="str">
        <f t="shared" si="6"/>
        <v/>
      </c>
      <c r="AF66" s="118" t="str">
        <f t="shared" si="6"/>
        <v/>
      </c>
      <c r="AG66" s="128" t="str">
        <f t="shared" si="6"/>
        <v/>
      </c>
      <c r="AH66" s="120"/>
      <c r="AI66" s="120"/>
      <c r="AJ66" s="120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21"/>
      <c r="BS66" s="121"/>
      <c r="BT66" s="121"/>
      <c r="BU66" s="121"/>
      <c r="BV66" s="121"/>
      <c r="BW66" s="121"/>
      <c r="BX66" s="121"/>
      <c r="BY66" s="121"/>
      <c r="BZ66" s="121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1"/>
      <c r="CQ66" s="121"/>
      <c r="CR66" s="121"/>
      <c r="CS66" s="121"/>
      <c r="CT66" s="121"/>
      <c r="CU66" s="121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X66" s="121"/>
      <c r="FY66" s="121"/>
      <c r="FZ66" s="121"/>
      <c r="GA66" s="121"/>
      <c r="GB66" s="121"/>
      <c r="GC66" s="121"/>
      <c r="GD66" s="121"/>
      <c r="GE66" s="121"/>
      <c r="GF66" s="121"/>
      <c r="GG66" s="121"/>
      <c r="GH66" s="121"/>
      <c r="GI66" s="121"/>
      <c r="GJ66" s="121"/>
      <c r="GK66" s="121"/>
      <c r="GL66" s="121"/>
      <c r="GM66" s="121"/>
      <c r="GN66" s="121"/>
      <c r="GO66" s="121"/>
      <c r="GP66" s="121"/>
      <c r="GQ66" s="121"/>
      <c r="GR66" s="121"/>
      <c r="GS66" s="121"/>
      <c r="GT66" s="121"/>
      <c r="GU66" s="121"/>
      <c r="GV66" s="121"/>
      <c r="GW66" s="121"/>
      <c r="GX66" s="121"/>
      <c r="GY66" s="121"/>
      <c r="GZ66" s="121"/>
      <c r="HA66" s="121"/>
      <c r="HB66" s="121"/>
      <c r="HC66" s="121"/>
      <c r="HD66" s="121"/>
      <c r="HE66" s="121"/>
      <c r="HF66" s="121"/>
      <c r="HG66" s="121"/>
      <c r="HH66" s="121"/>
      <c r="HI66" s="121"/>
      <c r="HJ66" s="121"/>
      <c r="HK66" s="121"/>
      <c r="HL66" s="121"/>
      <c r="HM66" s="121"/>
      <c r="HN66" s="121"/>
      <c r="HO66" s="121"/>
      <c r="HP66" s="121"/>
      <c r="HQ66" s="121"/>
      <c r="HR66" s="121"/>
      <c r="HS66" s="121"/>
      <c r="HT66" s="121"/>
      <c r="HU66" s="121"/>
      <c r="HV66" s="121"/>
      <c r="HW66" s="121"/>
      <c r="HX66" s="121"/>
      <c r="HY66" s="121"/>
      <c r="HZ66" s="121"/>
      <c r="IA66" s="121"/>
      <c r="IB66" s="121"/>
      <c r="IC66" s="121"/>
      <c r="ID66" s="121"/>
      <c r="IE66" s="121"/>
      <c r="IF66" s="121"/>
      <c r="IG66" s="121"/>
      <c r="IH66" s="121"/>
      <c r="II66" s="121"/>
      <c r="IJ66" s="121"/>
      <c r="IK66" s="121"/>
      <c r="IL66" s="121"/>
      <c r="IM66" s="121"/>
      <c r="IN66" s="121"/>
      <c r="IO66" s="121"/>
      <c r="IP66" s="121"/>
      <c r="IQ66" s="121"/>
      <c r="IR66" s="121"/>
      <c r="IS66" s="121"/>
      <c r="IT66" s="121"/>
      <c r="IU66" s="121"/>
      <c r="IV66" s="121"/>
      <c r="IW66" s="121"/>
      <c r="IX66" s="121"/>
      <c r="IY66" s="121"/>
      <c r="IZ66" s="121"/>
    </row>
    <row r="67" spans="1:260" s="122" customFormat="1" ht="15.75">
      <c r="A67" s="123">
        <v>5708</v>
      </c>
      <c r="B67" s="124" t="s">
        <v>192</v>
      </c>
      <c r="C67" s="141">
        <v>110242</v>
      </c>
      <c r="D67" s="126">
        <v>15</v>
      </c>
      <c r="E67" s="311">
        <v>10</v>
      </c>
      <c r="F67" s="311">
        <v>70</v>
      </c>
      <c r="G67" s="311">
        <v>263</v>
      </c>
      <c r="H67" s="138">
        <f>_xlfn.XLOOKUP(A67,'Cheese - 110242'!A:A,'Cheese - 110242'!K:K)</f>
        <v>0</v>
      </c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19">
        <f t="shared" si="3"/>
        <v>0</v>
      </c>
      <c r="V67" s="118" t="str">
        <f t="shared" si="7"/>
        <v/>
      </c>
      <c r="W67" s="118" t="str">
        <f t="shared" si="7"/>
        <v/>
      </c>
      <c r="X67" s="118" t="str">
        <f t="shared" si="7"/>
        <v/>
      </c>
      <c r="Y67" s="118" t="str">
        <f t="shared" si="6"/>
        <v/>
      </c>
      <c r="Z67" s="118" t="str">
        <f t="shared" si="6"/>
        <v/>
      </c>
      <c r="AA67" s="118" t="str">
        <f t="shared" si="6"/>
        <v/>
      </c>
      <c r="AB67" s="118" t="str">
        <f t="shared" si="6"/>
        <v/>
      </c>
      <c r="AC67" s="118" t="str">
        <f t="shared" si="6"/>
        <v/>
      </c>
      <c r="AD67" s="118" t="str">
        <f t="shared" si="6"/>
        <v/>
      </c>
      <c r="AE67" s="118" t="str">
        <f t="shared" si="6"/>
        <v/>
      </c>
      <c r="AF67" s="118" t="str">
        <f t="shared" si="6"/>
        <v/>
      </c>
      <c r="AG67" s="128" t="str">
        <f t="shared" si="6"/>
        <v/>
      </c>
      <c r="AH67" s="120"/>
      <c r="AI67" s="120"/>
      <c r="AJ67" s="120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21"/>
      <c r="BS67" s="121"/>
      <c r="BT67" s="121"/>
      <c r="BU67" s="121"/>
      <c r="BV67" s="121"/>
      <c r="BW67" s="121"/>
      <c r="BX67" s="121"/>
      <c r="BY67" s="121"/>
      <c r="BZ67" s="121"/>
      <c r="CA67" s="121"/>
      <c r="CB67" s="121"/>
      <c r="CC67" s="121"/>
      <c r="CD67" s="121"/>
      <c r="CE67" s="121"/>
      <c r="CF67" s="121"/>
      <c r="CG67" s="121"/>
      <c r="CH67" s="121"/>
      <c r="CI67" s="121"/>
      <c r="CJ67" s="121"/>
      <c r="CK67" s="121"/>
      <c r="CL67" s="121"/>
      <c r="CM67" s="121"/>
      <c r="CN67" s="121"/>
      <c r="CO67" s="121"/>
      <c r="CP67" s="121"/>
      <c r="CQ67" s="121"/>
      <c r="CR67" s="121"/>
      <c r="CS67" s="121"/>
      <c r="CT67" s="121"/>
      <c r="CU67" s="121"/>
      <c r="CV67" s="121"/>
      <c r="CW67" s="121"/>
      <c r="CX67" s="121"/>
      <c r="CY67" s="121"/>
      <c r="CZ67" s="121"/>
      <c r="DA67" s="121"/>
      <c r="DB67" s="121"/>
      <c r="DC67" s="121"/>
      <c r="DD67" s="121"/>
      <c r="DE67" s="121"/>
      <c r="DF67" s="121"/>
      <c r="DG67" s="121"/>
      <c r="DH67" s="121"/>
      <c r="DI67" s="121"/>
      <c r="DJ67" s="121"/>
      <c r="DK67" s="121"/>
      <c r="DL67" s="121"/>
      <c r="DM67" s="121"/>
      <c r="DN67" s="121"/>
      <c r="DO67" s="121"/>
      <c r="DP67" s="121"/>
      <c r="DQ67" s="121"/>
      <c r="DR67" s="121"/>
      <c r="DS67" s="121"/>
      <c r="DT67" s="121"/>
      <c r="DU67" s="121"/>
      <c r="DV67" s="121"/>
      <c r="DW67" s="121"/>
      <c r="DX67" s="121"/>
      <c r="DY67" s="121"/>
      <c r="DZ67" s="121"/>
      <c r="EA67" s="121"/>
      <c r="EB67" s="121"/>
      <c r="EC67" s="121"/>
      <c r="ED67" s="121"/>
      <c r="EE67" s="121"/>
      <c r="EF67" s="121"/>
      <c r="EG67" s="121"/>
      <c r="EH67" s="121"/>
      <c r="EI67" s="121"/>
      <c r="EJ67" s="121"/>
      <c r="EK67" s="121"/>
      <c r="EL67" s="121"/>
      <c r="EM67" s="121"/>
      <c r="EN67" s="121"/>
      <c r="EO67" s="121"/>
      <c r="EP67" s="121"/>
      <c r="EQ67" s="121"/>
      <c r="ER67" s="121"/>
      <c r="ES67" s="121"/>
      <c r="ET67" s="121"/>
      <c r="EU67" s="121"/>
      <c r="EV67" s="121"/>
      <c r="EW67" s="121"/>
      <c r="EX67" s="121"/>
      <c r="EY67" s="121"/>
      <c r="EZ67" s="121"/>
      <c r="FA67" s="121"/>
      <c r="FB67" s="121"/>
      <c r="FC67" s="121"/>
      <c r="FD67" s="121"/>
      <c r="FE67" s="121"/>
      <c r="FF67" s="121"/>
      <c r="FG67" s="121"/>
      <c r="FH67" s="121"/>
      <c r="FI67" s="121"/>
      <c r="FJ67" s="121"/>
      <c r="FK67" s="121"/>
      <c r="FL67" s="121"/>
      <c r="FM67" s="121"/>
      <c r="FN67" s="121"/>
      <c r="FO67" s="121"/>
      <c r="FP67" s="121"/>
      <c r="FQ67" s="121"/>
      <c r="FR67" s="121"/>
      <c r="FS67" s="121"/>
      <c r="FT67" s="121"/>
      <c r="FU67" s="121"/>
      <c r="FV67" s="121"/>
      <c r="FW67" s="121"/>
      <c r="FX67" s="121"/>
      <c r="FY67" s="121"/>
      <c r="FZ67" s="121"/>
      <c r="GA67" s="121"/>
      <c r="GB67" s="121"/>
      <c r="GC67" s="121"/>
      <c r="GD67" s="121"/>
      <c r="GE67" s="121"/>
      <c r="GF67" s="121"/>
      <c r="GG67" s="121"/>
      <c r="GH67" s="121"/>
      <c r="GI67" s="121"/>
      <c r="GJ67" s="121"/>
      <c r="GK67" s="121"/>
      <c r="GL67" s="121"/>
      <c r="GM67" s="121"/>
      <c r="GN67" s="121"/>
      <c r="GO67" s="121"/>
      <c r="GP67" s="121"/>
      <c r="GQ67" s="121"/>
      <c r="GR67" s="121"/>
      <c r="GS67" s="121"/>
      <c r="GT67" s="121"/>
      <c r="GU67" s="121"/>
      <c r="GV67" s="121"/>
      <c r="GW67" s="121"/>
      <c r="GX67" s="121"/>
      <c r="GY67" s="121"/>
      <c r="GZ67" s="121"/>
      <c r="HA67" s="121"/>
      <c r="HB67" s="121"/>
      <c r="HC67" s="121"/>
      <c r="HD67" s="121"/>
      <c r="HE67" s="121"/>
      <c r="HF67" s="121"/>
      <c r="HG67" s="121"/>
      <c r="HH67" s="121"/>
      <c r="HI67" s="121"/>
      <c r="HJ67" s="121"/>
      <c r="HK67" s="121"/>
      <c r="HL67" s="121"/>
      <c r="HM67" s="121"/>
      <c r="HN67" s="121"/>
      <c r="HO67" s="121"/>
      <c r="HP67" s="121"/>
      <c r="HQ67" s="121"/>
      <c r="HR67" s="121"/>
      <c r="HS67" s="121"/>
      <c r="HT67" s="121"/>
      <c r="HU67" s="121"/>
      <c r="HV67" s="121"/>
      <c r="HW67" s="121"/>
      <c r="HX67" s="121"/>
      <c r="HY67" s="121"/>
      <c r="HZ67" s="121"/>
      <c r="IA67" s="121"/>
      <c r="IB67" s="121"/>
      <c r="IC67" s="121"/>
      <c r="ID67" s="121"/>
      <c r="IE67" s="121"/>
      <c r="IF67" s="121"/>
      <c r="IG67" s="121"/>
      <c r="IH67" s="121"/>
      <c r="II67" s="121"/>
      <c r="IJ67" s="121"/>
      <c r="IK67" s="121"/>
      <c r="IL67" s="121"/>
      <c r="IM67" s="121"/>
      <c r="IN67" s="121"/>
      <c r="IO67" s="121"/>
      <c r="IP67" s="121"/>
      <c r="IQ67" s="121"/>
      <c r="IR67" s="121"/>
      <c r="IS67" s="121"/>
      <c r="IT67" s="121"/>
      <c r="IU67" s="121"/>
      <c r="IV67" s="121"/>
      <c r="IW67" s="121"/>
      <c r="IX67" s="121"/>
      <c r="IY67" s="121"/>
      <c r="IZ67" s="121"/>
    </row>
    <row r="68" spans="1:260" s="122" customFormat="1" ht="15.75">
      <c r="A68" s="123">
        <v>5744</v>
      </c>
      <c r="B68" s="124" t="s">
        <v>197</v>
      </c>
      <c r="C68" s="141">
        <v>110242</v>
      </c>
      <c r="D68" s="126">
        <v>15</v>
      </c>
      <c r="E68" s="311">
        <v>10</v>
      </c>
      <c r="F68" s="311">
        <v>70</v>
      </c>
      <c r="G68" s="311">
        <v>263</v>
      </c>
      <c r="H68" s="138">
        <f>_xlfn.XLOOKUP(A68,'Cheese - 110242'!A:A,'Cheese - 110242'!K:K)</f>
        <v>0</v>
      </c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19">
        <f t="shared" si="3"/>
        <v>0</v>
      </c>
      <c r="V68" s="118" t="str">
        <f t="shared" si="7"/>
        <v/>
      </c>
      <c r="W68" s="118" t="str">
        <f t="shared" si="7"/>
        <v/>
      </c>
      <c r="X68" s="118" t="str">
        <f t="shared" si="7"/>
        <v/>
      </c>
      <c r="Y68" s="118" t="str">
        <f t="shared" si="6"/>
        <v/>
      </c>
      <c r="Z68" s="118" t="str">
        <f t="shared" si="6"/>
        <v/>
      </c>
      <c r="AA68" s="118" t="str">
        <f t="shared" si="6"/>
        <v/>
      </c>
      <c r="AB68" s="118" t="str">
        <f t="shared" si="6"/>
        <v/>
      </c>
      <c r="AC68" s="118" t="str">
        <f t="shared" si="6"/>
        <v/>
      </c>
      <c r="AD68" s="118" t="str">
        <f t="shared" si="6"/>
        <v/>
      </c>
      <c r="AE68" s="118" t="str">
        <f t="shared" si="6"/>
        <v/>
      </c>
      <c r="AF68" s="118" t="str">
        <f t="shared" si="6"/>
        <v/>
      </c>
      <c r="AG68" s="128" t="str">
        <f t="shared" si="6"/>
        <v/>
      </c>
      <c r="AH68" s="120"/>
      <c r="AI68" s="120"/>
      <c r="AJ68" s="120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21"/>
      <c r="BS68" s="121"/>
      <c r="BT68" s="121"/>
      <c r="BU68" s="121"/>
      <c r="BV68" s="121"/>
      <c r="BW68" s="121"/>
      <c r="BX68" s="121"/>
      <c r="BY68" s="121"/>
      <c r="BZ68" s="121"/>
      <c r="CA68" s="121"/>
      <c r="CB68" s="121"/>
      <c r="CC68" s="121"/>
      <c r="CD68" s="121"/>
      <c r="CE68" s="121"/>
      <c r="CF68" s="121"/>
      <c r="CG68" s="121"/>
      <c r="CH68" s="121"/>
      <c r="CI68" s="121"/>
      <c r="CJ68" s="121"/>
      <c r="CK68" s="121"/>
      <c r="CL68" s="121"/>
      <c r="CM68" s="121"/>
      <c r="CN68" s="121"/>
      <c r="CO68" s="121"/>
      <c r="CP68" s="121"/>
      <c r="CQ68" s="121"/>
      <c r="CR68" s="121"/>
      <c r="CS68" s="121"/>
      <c r="CT68" s="121"/>
      <c r="CU68" s="121"/>
      <c r="CV68" s="121"/>
      <c r="CW68" s="121"/>
      <c r="CX68" s="121"/>
      <c r="CY68" s="121"/>
      <c r="CZ68" s="121"/>
      <c r="DA68" s="121"/>
      <c r="DB68" s="121"/>
      <c r="DC68" s="121"/>
      <c r="DD68" s="121"/>
      <c r="DE68" s="121"/>
      <c r="DF68" s="121"/>
      <c r="DG68" s="121"/>
      <c r="DH68" s="121"/>
      <c r="DI68" s="121"/>
      <c r="DJ68" s="121"/>
      <c r="DK68" s="121"/>
      <c r="DL68" s="121"/>
      <c r="DM68" s="121"/>
      <c r="DN68" s="121"/>
      <c r="DO68" s="121"/>
      <c r="DP68" s="121"/>
      <c r="DQ68" s="121"/>
      <c r="DR68" s="121"/>
      <c r="DS68" s="121"/>
      <c r="DT68" s="121"/>
      <c r="DU68" s="121"/>
      <c r="DV68" s="121"/>
      <c r="DW68" s="121"/>
      <c r="DX68" s="121"/>
      <c r="DY68" s="121"/>
      <c r="DZ68" s="121"/>
      <c r="EA68" s="121"/>
      <c r="EB68" s="121"/>
      <c r="EC68" s="121"/>
      <c r="ED68" s="121"/>
      <c r="EE68" s="121"/>
      <c r="EF68" s="121"/>
      <c r="EG68" s="121"/>
      <c r="EH68" s="121"/>
      <c r="EI68" s="121"/>
      <c r="EJ68" s="121"/>
      <c r="EK68" s="121"/>
      <c r="EL68" s="121"/>
      <c r="EM68" s="121"/>
      <c r="EN68" s="121"/>
      <c r="EO68" s="121"/>
      <c r="EP68" s="121"/>
      <c r="EQ68" s="121"/>
      <c r="ER68" s="121"/>
      <c r="ES68" s="121"/>
      <c r="ET68" s="121"/>
      <c r="EU68" s="121"/>
      <c r="EV68" s="121"/>
      <c r="EW68" s="121"/>
      <c r="EX68" s="121"/>
      <c r="EY68" s="121"/>
      <c r="EZ68" s="121"/>
      <c r="FA68" s="121"/>
      <c r="FB68" s="121"/>
      <c r="FC68" s="121"/>
      <c r="FD68" s="121"/>
      <c r="FE68" s="121"/>
      <c r="FF68" s="121"/>
      <c r="FG68" s="121"/>
      <c r="FH68" s="121"/>
      <c r="FI68" s="121"/>
      <c r="FJ68" s="121"/>
      <c r="FK68" s="121"/>
      <c r="FL68" s="121"/>
      <c r="FM68" s="121"/>
      <c r="FN68" s="121"/>
      <c r="FO68" s="121"/>
      <c r="FP68" s="121"/>
      <c r="FQ68" s="121"/>
      <c r="FR68" s="121"/>
      <c r="FS68" s="121"/>
      <c r="FT68" s="121"/>
      <c r="FU68" s="121"/>
      <c r="FV68" s="121"/>
      <c r="FW68" s="121"/>
      <c r="FX68" s="121"/>
      <c r="FY68" s="121"/>
      <c r="FZ68" s="121"/>
      <c r="GA68" s="121"/>
      <c r="GB68" s="121"/>
      <c r="GC68" s="121"/>
      <c r="GD68" s="121"/>
      <c r="GE68" s="121"/>
      <c r="GF68" s="121"/>
      <c r="GG68" s="121"/>
      <c r="GH68" s="121"/>
      <c r="GI68" s="121"/>
      <c r="GJ68" s="121"/>
      <c r="GK68" s="121"/>
      <c r="GL68" s="121"/>
      <c r="GM68" s="121"/>
      <c r="GN68" s="121"/>
      <c r="GO68" s="121"/>
      <c r="GP68" s="121"/>
      <c r="GQ68" s="121"/>
      <c r="GR68" s="121"/>
      <c r="GS68" s="121"/>
      <c r="GT68" s="121"/>
      <c r="GU68" s="121"/>
      <c r="GV68" s="121"/>
      <c r="GW68" s="121"/>
      <c r="GX68" s="121"/>
      <c r="GY68" s="121"/>
      <c r="GZ68" s="121"/>
      <c r="HA68" s="121"/>
      <c r="HB68" s="121"/>
      <c r="HC68" s="121"/>
      <c r="HD68" s="121"/>
      <c r="HE68" s="121"/>
      <c r="HF68" s="121"/>
      <c r="HG68" s="121"/>
      <c r="HH68" s="121"/>
      <c r="HI68" s="121"/>
      <c r="HJ68" s="121"/>
      <c r="HK68" s="121"/>
      <c r="HL68" s="121"/>
      <c r="HM68" s="121"/>
      <c r="HN68" s="121"/>
      <c r="HO68" s="121"/>
      <c r="HP68" s="121"/>
      <c r="HQ68" s="121"/>
      <c r="HR68" s="121"/>
      <c r="HS68" s="121"/>
      <c r="HT68" s="121"/>
      <c r="HU68" s="121"/>
      <c r="HV68" s="121"/>
      <c r="HW68" s="121"/>
      <c r="HX68" s="121"/>
      <c r="HY68" s="121"/>
      <c r="HZ68" s="121"/>
      <c r="IA68" s="121"/>
      <c r="IB68" s="121"/>
      <c r="IC68" s="121"/>
      <c r="ID68" s="121"/>
      <c r="IE68" s="121"/>
      <c r="IF68" s="121"/>
      <c r="IG68" s="121"/>
      <c r="IH68" s="121"/>
      <c r="II68" s="121"/>
      <c r="IJ68" s="121"/>
      <c r="IK68" s="121"/>
      <c r="IL68" s="121"/>
      <c r="IM68" s="121"/>
      <c r="IN68" s="121"/>
      <c r="IO68" s="121"/>
      <c r="IP68" s="121"/>
      <c r="IQ68" s="121"/>
      <c r="IR68" s="121"/>
      <c r="IS68" s="121"/>
      <c r="IT68" s="121"/>
      <c r="IU68" s="121"/>
      <c r="IV68" s="121"/>
      <c r="IW68" s="121"/>
      <c r="IX68" s="121"/>
      <c r="IY68" s="121"/>
      <c r="IZ68" s="121"/>
    </row>
    <row r="69" spans="1:260" s="122" customFormat="1" ht="15.75">
      <c r="A69" s="123">
        <v>5715</v>
      </c>
      <c r="B69" s="124" t="s">
        <v>205</v>
      </c>
      <c r="C69" s="141">
        <v>110242</v>
      </c>
      <c r="D69" s="126">
        <v>8.1</v>
      </c>
      <c r="E69" s="311">
        <v>10</v>
      </c>
      <c r="F69" s="311">
        <v>70</v>
      </c>
      <c r="G69" s="311">
        <v>252</v>
      </c>
      <c r="H69" s="138">
        <f>_xlfn.XLOOKUP(A69,'Cheese - 110242'!A:A,'Cheese - 110242'!K:K)</f>
        <v>0</v>
      </c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19">
        <f t="shared" si="3"/>
        <v>0</v>
      </c>
      <c r="V69" s="118" t="str">
        <f t="shared" si="7"/>
        <v/>
      </c>
      <c r="W69" s="118" t="str">
        <f t="shared" si="7"/>
        <v/>
      </c>
      <c r="X69" s="118" t="str">
        <f t="shared" si="7"/>
        <v/>
      </c>
      <c r="Y69" s="118" t="str">
        <f t="shared" si="6"/>
        <v/>
      </c>
      <c r="Z69" s="118" t="str">
        <f t="shared" si="6"/>
        <v/>
      </c>
      <c r="AA69" s="118" t="str">
        <f t="shared" si="6"/>
        <v/>
      </c>
      <c r="AB69" s="118" t="str">
        <f t="shared" si="6"/>
        <v/>
      </c>
      <c r="AC69" s="118" t="str">
        <f t="shared" si="6"/>
        <v/>
      </c>
      <c r="AD69" s="118" t="str">
        <f t="shared" si="6"/>
        <v/>
      </c>
      <c r="AE69" s="118" t="str">
        <f t="shared" si="6"/>
        <v/>
      </c>
      <c r="AF69" s="118" t="str">
        <f t="shared" si="6"/>
        <v/>
      </c>
      <c r="AG69" s="128" t="str">
        <f t="shared" si="6"/>
        <v/>
      </c>
      <c r="AH69" s="120"/>
      <c r="AI69" s="120"/>
      <c r="AJ69" s="120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  <c r="BC69" s="121"/>
      <c r="BD69" s="121"/>
      <c r="BE69" s="121"/>
      <c r="BF69" s="121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21"/>
      <c r="BS69" s="121"/>
      <c r="BT69" s="121"/>
      <c r="BU69" s="121"/>
      <c r="BV69" s="121"/>
      <c r="BW69" s="121"/>
      <c r="BX69" s="121"/>
      <c r="BY69" s="121"/>
      <c r="BZ69" s="121"/>
      <c r="CA69" s="121"/>
      <c r="CB69" s="121"/>
      <c r="CC69" s="121"/>
      <c r="CD69" s="121"/>
      <c r="CE69" s="121"/>
      <c r="CF69" s="121"/>
      <c r="CG69" s="121"/>
      <c r="CH69" s="121"/>
      <c r="CI69" s="121"/>
      <c r="CJ69" s="121"/>
      <c r="CK69" s="121"/>
      <c r="CL69" s="121"/>
      <c r="CM69" s="121"/>
      <c r="CN69" s="121"/>
      <c r="CO69" s="121"/>
      <c r="CP69" s="121"/>
      <c r="CQ69" s="121"/>
      <c r="CR69" s="121"/>
      <c r="CS69" s="121"/>
      <c r="CT69" s="121"/>
      <c r="CU69" s="121"/>
      <c r="CV69" s="121"/>
      <c r="CW69" s="121"/>
      <c r="CX69" s="121"/>
      <c r="CY69" s="121"/>
      <c r="CZ69" s="121"/>
      <c r="DA69" s="121"/>
      <c r="DB69" s="121"/>
      <c r="DC69" s="121"/>
      <c r="DD69" s="121"/>
      <c r="DE69" s="121"/>
      <c r="DF69" s="121"/>
      <c r="DG69" s="121"/>
      <c r="DH69" s="121"/>
      <c r="DI69" s="121"/>
      <c r="DJ69" s="121"/>
      <c r="DK69" s="121"/>
      <c r="DL69" s="121"/>
      <c r="DM69" s="121"/>
      <c r="DN69" s="121"/>
      <c r="DO69" s="121"/>
      <c r="DP69" s="121"/>
      <c r="DQ69" s="121"/>
      <c r="DR69" s="121"/>
      <c r="DS69" s="121"/>
      <c r="DT69" s="121"/>
      <c r="DU69" s="121"/>
      <c r="DV69" s="121"/>
      <c r="DW69" s="121"/>
      <c r="DX69" s="121"/>
      <c r="DY69" s="121"/>
      <c r="DZ69" s="121"/>
      <c r="EA69" s="121"/>
      <c r="EB69" s="121"/>
      <c r="EC69" s="121"/>
      <c r="ED69" s="121"/>
      <c r="EE69" s="121"/>
      <c r="EF69" s="121"/>
      <c r="EG69" s="121"/>
      <c r="EH69" s="121"/>
      <c r="EI69" s="121"/>
      <c r="EJ69" s="121"/>
      <c r="EK69" s="121"/>
      <c r="EL69" s="121"/>
      <c r="EM69" s="121"/>
      <c r="EN69" s="121"/>
      <c r="EO69" s="121"/>
      <c r="EP69" s="121"/>
      <c r="EQ69" s="121"/>
      <c r="ER69" s="121"/>
      <c r="ES69" s="121"/>
      <c r="ET69" s="121"/>
      <c r="EU69" s="121"/>
      <c r="EV69" s="121"/>
      <c r="EW69" s="121"/>
      <c r="EX69" s="121"/>
      <c r="EY69" s="121"/>
      <c r="EZ69" s="121"/>
      <c r="FA69" s="121"/>
      <c r="FB69" s="121"/>
      <c r="FC69" s="121"/>
      <c r="FD69" s="121"/>
      <c r="FE69" s="121"/>
      <c r="FF69" s="121"/>
      <c r="FG69" s="121"/>
      <c r="FH69" s="121"/>
      <c r="FI69" s="121"/>
      <c r="FJ69" s="121"/>
      <c r="FK69" s="121"/>
      <c r="FL69" s="121"/>
      <c r="FM69" s="121"/>
      <c r="FN69" s="121"/>
      <c r="FO69" s="121"/>
      <c r="FP69" s="121"/>
      <c r="FQ69" s="121"/>
      <c r="FR69" s="121"/>
      <c r="FS69" s="121"/>
      <c r="FT69" s="121"/>
      <c r="FU69" s="121"/>
      <c r="FV69" s="121"/>
      <c r="FW69" s="121"/>
      <c r="FX69" s="121"/>
      <c r="FY69" s="121"/>
      <c r="FZ69" s="121"/>
      <c r="GA69" s="121"/>
      <c r="GB69" s="121"/>
      <c r="GC69" s="121"/>
      <c r="GD69" s="121"/>
      <c r="GE69" s="121"/>
      <c r="GF69" s="121"/>
      <c r="GG69" s="121"/>
      <c r="GH69" s="121"/>
      <c r="GI69" s="121"/>
      <c r="GJ69" s="121"/>
      <c r="GK69" s="121"/>
      <c r="GL69" s="121"/>
      <c r="GM69" s="121"/>
      <c r="GN69" s="121"/>
      <c r="GO69" s="121"/>
      <c r="GP69" s="121"/>
      <c r="GQ69" s="121"/>
      <c r="GR69" s="121"/>
      <c r="GS69" s="121"/>
      <c r="GT69" s="121"/>
      <c r="GU69" s="121"/>
      <c r="GV69" s="121"/>
      <c r="GW69" s="121"/>
      <c r="GX69" s="121"/>
      <c r="GY69" s="121"/>
      <c r="GZ69" s="121"/>
      <c r="HA69" s="121"/>
      <c r="HB69" s="121"/>
      <c r="HC69" s="121"/>
      <c r="HD69" s="121"/>
      <c r="HE69" s="121"/>
      <c r="HF69" s="121"/>
      <c r="HG69" s="121"/>
      <c r="HH69" s="121"/>
      <c r="HI69" s="121"/>
      <c r="HJ69" s="121"/>
      <c r="HK69" s="121"/>
      <c r="HL69" s="121"/>
      <c r="HM69" s="121"/>
      <c r="HN69" s="121"/>
      <c r="HO69" s="121"/>
      <c r="HP69" s="121"/>
      <c r="HQ69" s="121"/>
      <c r="HR69" s="121"/>
      <c r="HS69" s="121"/>
      <c r="HT69" s="121"/>
      <c r="HU69" s="121"/>
      <c r="HV69" s="121"/>
      <c r="HW69" s="121"/>
      <c r="HX69" s="121"/>
      <c r="HY69" s="121"/>
      <c r="HZ69" s="121"/>
      <c r="IA69" s="121"/>
      <c r="IB69" s="121"/>
      <c r="IC69" s="121"/>
      <c r="ID69" s="121"/>
      <c r="IE69" s="121"/>
      <c r="IF69" s="121"/>
      <c r="IG69" s="121"/>
      <c r="IH69" s="121"/>
      <c r="II69" s="121"/>
      <c r="IJ69" s="121"/>
      <c r="IK69" s="121"/>
      <c r="IL69" s="121"/>
      <c r="IM69" s="121"/>
      <c r="IN69" s="121"/>
      <c r="IO69" s="121"/>
      <c r="IP69" s="121"/>
      <c r="IQ69" s="121"/>
      <c r="IR69" s="121"/>
      <c r="IS69" s="121"/>
      <c r="IT69" s="121"/>
      <c r="IU69" s="121"/>
      <c r="IV69" s="121"/>
      <c r="IW69" s="121"/>
      <c r="IX69" s="121"/>
      <c r="IY69" s="121"/>
      <c r="IZ69" s="121"/>
    </row>
    <row r="70" spans="1:260" s="122" customFormat="1" ht="15.75">
      <c r="A70" s="123">
        <v>5735</v>
      </c>
      <c r="B70" s="124" t="s">
        <v>206</v>
      </c>
      <c r="C70" s="141">
        <v>110242</v>
      </c>
      <c r="D70" s="126">
        <v>8.1</v>
      </c>
      <c r="E70" s="311">
        <v>10</v>
      </c>
      <c r="F70" s="311">
        <v>70</v>
      </c>
      <c r="G70" s="311">
        <v>252</v>
      </c>
      <c r="H70" s="138">
        <f>_xlfn.XLOOKUP(A70,'Cheese - 110242'!A:A,'Cheese - 110242'!K:K)</f>
        <v>0</v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19">
        <f t="shared" ref="U70:U108" si="8">SUM(I70:T70)</f>
        <v>0</v>
      </c>
      <c r="V70" s="118" t="str">
        <f t="shared" si="7"/>
        <v/>
      </c>
      <c r="W70" s="118" t="str">
        <f t="shared" si="7"/>
        <v/>
      </c>
      <c r="X70" s="118" t="str">
        <f t="shared" si="7"/>
        <v/>
      </c>
      <c r="Y70" s="118" t="str">
        <f t="shared" si="6"/>
        <v/>
      </c>
      <c r="Z70" s="118" t="str">
        <f t="shared" si="6"/>
        <v/>
      </c>
      <c r="AA70" s="118" t="str">
        <f t="shared" si="6"/>
        <v/>
      </c>
      <c r="AB70" s="118" t="str">
        <f t="shared" si="6"/>
        <v/>
      </c>
      <c r="AC70" s="118" t="str">
        <f t="shared" si="6"/>
        <v/>
      </c>
      <c r="AD70" s="118" t="str">
        <f t="shared" si="6"/>
        <v/>
      </c>
      <c r="AE70" s="118" t="str">
        <f t="shared" si="6"/>
        <v/>
      </c>
      <c r="AF70" s="118" t="str">
        <f t="shared" si="6"/>
        <v/>
      </c>
      <c r="AG70" s="128" t="str">
        <f t="shared" si="6"/>
        <v/>
      </c>
      <c r="AH70" s="120"/>
      <c r="AI70" s="120"/>
      <c r="AJ70" s="120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21"/>
      <c r="BS70" s="121"/>
      <c r="BT70" s="121"/>
      <c r="BU70" s="121"/>
      <c r="BV70" s="121"/>
      <c r="BW70" s="121"/>
      <c r="BX70" s="121"/>
      <c r="BY70" s="121"/>
      <c r="BZ70" s="121"/>
      <c r="CA70" s="121"/>
      <c r="CB70" s="121"/>
      <c r="CC70" s="121"/>
      <c r="CD70" s="121"/>
      <c r="CE70" s="121"/>
      <c r="CF70" s="121"/>
      <c r="CG70" s="121"/>
      <c r="CH70" s="121"/>
      <c r="CI70" s="121"/>
      <c r="CJ70" s="121"/>
      <c r="CK70" s="121"/>
      <c r="CL70" s="121"/>
      <c r="CM70" s="121"/>
      <c r="CN70" s="121"/>
      <c r="CO70" s="121"/>
      <c r="CP70" s="121"/>
      <c r="CQ70" s="121"/>
      <c r="CR70" s="121"/>
      <c r="CS70" s="121"/>
      <c r="CT70" s="121"/>
      <c r="CU70" s="121"/>
      <c r="CV70" s="121"/>
      <c r="CW70" s="121"/>
      <c r="CX70" s="121"/>
      <c r="CY70" s="121"/>
      <c r="CZ70" s="121"/>
      <c r="DA70" s="121"/>
      <c r="DB70" s="121"/>
      <c r="DC70" s="121"/>
      <c r="DD70" s="121"/>
      <c r="DE70" s="121"/>
      <c r="DF70" s="121"/>
      <c r="DG70" s="121"/>
      <c r="DH70" s="121"/>
      <c r="DI70" s="121"/>
      <c r="DJ70" s="121"/>
      <c r="DK70" s="121"/>
      <c r="DL70" s="121"/>
      <c r="DM70" s="121"/>
      <c r="DN70" s="121"/>
      <c r="DO70" s="121"/>
      <c r="DP70" s="121"/>
      <c r="DQ70" s="121"/>
      <c r="DR70" s="121"/>
      <c r="DS70" s="121"/>
      <c r="DT70" s="121"/>
      <c r="DU70" s="121"/>
      <c r="DV70" s="121"/>
      <c r="DW70" s="121"/>
      <c r="DX70" s="121"/>
      <c r="DY70" s="121"/>
      <c r="DZ70" s="121"/>
      <c r="EA70" s="121"/>
      <c r="EB70" s="121"/>
      <c r="EC70" s="121"/>
      <c r="ED70" s="121"/>
      <c r="EE70" s="121"/>
      <c r="EF70" s="121"/>
      <c r="EG70" s="121"/>
      <c r="EH70" s="121"/>
      <c r="EI70" s="121"/>
      <c r="EJ70" s="121"/>
      <c r="EK70" s="121"/>
      <c r="EL70" s="121"/>
      <c r="EM70" s="121"/>
      <c r="EN70" s="121"/>
      <c r="EO70" s="121"/>
      <c r="EP70" s="121"/>
      <c r="EQ70" s="121"/>
      <c r="ER70" s="121"/>
      <c r="ES70" s="121"/>
      <c r="ET70" s="121"/>
      <c r="EU70" s="121"/>
      <c r="EV70" s="121"/>
      <c r="EW70" s="121"/>
      <c r="EX70" s="121"/>
      <c r="EY70" s="121"/>
      <c r="EZ70" s="121"/>
      <c r="FA70" s="121"/>
      <c r="FB70" s="121"/>
      <c r="FC70" s="121"/>
      <c r="FD70" s="121"/>
      <c r="FE70" s="121"/>
      <c r="FF70" s="121"/>
      <c r="FG70" s="121"/>
      <c r="FH70" s="121"/>
      <c r="FI70" s="121"/>
      <c r="FJ70" s="121"/>
      <c r="FK70" s="121"/>
      <c r="FL70" s="121"/>
      <c r="FM70" s="121"/>
      <c r="FN70" s="121"/>
      <c r="FO70" s="121"/>
      <c r="FP70" s="121"/>
      <c r="FQ70" s="121"/>
      <c r="FR70" s="121"/>
      <c r="FS70" s="121"/>
      <c r="FT70" s="121"/>
      <c r="FU70" s="121"/>
      <c r="FV70" s="121"/>
      <c r="FW70" s="121"/>
      <c r="FX70" s="121"/>
      <c r="FY70" s="121"/>
      <c r="FZ70" s="121"/>
      <c r="GA70" s="121"/>
      <c r="GB70" s="121"/>
      <c r="GC70" s="121"/>
      <c r="GD70" s="121"/>
      <c r="GE70" s="121"/>
      <c r="GF70" s="121"/>
      <c r="GG70" s="121"/>
      <c r="GH70" s="121"/>
      <c r="GI70" s="121"/>
      <c r="GJ70" s="121"/>
      <c r="GK70" s="121"/>
      <c r="GL70" s="121"/>
      <c r="GM70" s="121"/>
      <c r="GN70" s="121"/>
      <c r="GO70" s="121"/>
      <c r="GP70" s="121"/>
      <c r="GQ70" s="121"/>
      <c r="GR70" s="121"/>
      <c r="GS70" s="121"/>
      <c r="GT70" s="121"/>
      <c r="GU70" s="121"/>
      <c r="GV70" s="121"/>
      <c r="GW70" s="121"/>
      <c r="GX70" s="121"/>
      <c r="GY70" s="121"/>
      <c r="GZ70" s="121"/>
      <c r="HA70" s="121"/>
      <c r="HB70" s="121"/>
      <c r="HC70" s="121"/>
      <c r="HD70" s="121"/>
      <c r="HE70" s="121"/>
      <c r="HF70" s="121"/>
      <c r="HG70" s="121"/>
      <c r="HH70" s="121"/>
      <c r="HI70" s="121"/>
      <c r="HJ70" s="121"/>
      <c r="HK70" s="121"/>
      <c r="HL70" s="121"/>
      <c r="HM70" s="121"/>
      <c r="HN70" s="121"/>
      <c r="HO70" s="121"/>
      <c r="HP70" s="121"/>
      <c r="HQ70" s="121"/>
      <c r="HR70" s="121"/>
      <c r="HS70" s="121"/>
      <c r="HT70" s="121"/>
      <c r="HU70" s="121"/>
      <c r="HV70" s="121"/>
      <c r="HW70" s="121"/>
      <c r="HX70" s="121"/>
      <c r="HY70" s="121"/>
      <c r="HZ70" s="121"/>
      <c r="IA70" s="121"/>
      <c r="IB70" s="121"/>
      <c r="IC70" s="121"/>
      <c r="ID70" s="121"/>
      <c r="IE70" s="121"/>
      <c r="IF70" s="121"/>
      <c r="IG70" s="121"/>
      <c r="IH70" s="121"/>
      <c r="II70" s="121"/>
      <c r="IJ70" s="121"/>
      <c r="IK70" s="121"/>
      <c r="IL70" s="121"/>
      <c r="IM70" s="121"/>
      <c r="IN70" s="121"/>
      <c r="IO70" s="121"/>
      <c r="IP70" s="121"/>
      <c r="IQ70" s="121"/>
      <c r="IR70" s="121"/>
      <c r="IS70" s="121"/>
      <c r="IT70" s="121"/>
      <c r="IU70" s="121"/>
      <c r="IV70" s="121"/>
      <c r="IW70" s="121"/>
      <c r="IX70" s="121"/>
      <c r="IY70" s="121"/>
      <c r="IZ70" s="121"/>
    </row>
    <row r="71" spans="1:260" s="122" customFormat="1" ht="15.75">
      <c r="A71" s="123">
        <v>5718</v>
      </c>
      <c r="B71" s="124" t="s">
        <v>198</v>
      </c>
      <c r="C71" s="141">
        <v>110242</v>
      </c>
      <c r="D71" s="126">
        <v>15</v>
      </c>
      <c r="E71" s="311">
        <v>10</v>
      </c>
      <c r="F71" s="311">
        <v>70</v>
      </c>
      <c r="G71" s="311">
        <v>240</v>
      </c>
      <c r="H71" s="138">
        <f>_xlfn.XLOOKUP(A71,'Cheese - 110242'!A:A,'Cheese - 110242'!K:K)</f>
        <v>0</v>
      </c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19">
        <f t="shared" si="8"/>
        <v>0</v>
      </c>
      <c r="V71" s="118" t="str">
        <f t="shared" si="7"/>
        <v/>
      </c>
      <c r="W71" s="118" t="str">
        <f t="shared" si="7"/>
        <v/>
      </c>
      <c r="X71" s="118" t="str">
        <f t="shared" si="7"/>
        <v/>
      </c>
      <c r="Y71" s="118" t="str">
        <f t="shared" si="6"/>
        <v/>
      </c>
      <c r="Z71" s="118" t="str">
        <f t="shared" si="6"/>
        <v/>
      </c>
      <c r="AA71" s="118" t="str">
        <f t="shared" si="6"/>
        <v/>
      </c>
      <c r="AB71" s="118" t="str">
        <f t="shared" ref="AB71:AG108" si="9">IF($U71=0,"",O71)</f>
        <v/>
      </c>
      <c r="AC71" s="118" t="str">
        <f t="shared" si="9"/>
        <v/>
      </c>
      <c r="AD71" s="118" t="str">
        <f t="shared" si="9"/>
        <v/>
      </c>
      <c r="AE71" s="118" t="str">
        <f t="shared" si="9"/>
        <v/>
      </c>
      <c r="AF71" s="118" t="str">
        <f t="shared" si="9"/>
        <v/>
      </c>
      <c r="AG71" s="128" t="str">
        <f t="shared" si="9"/>
        <v/>
      </c>
      <c r="AH71" s="120"/>
      <c r="AI71" s="120"/>
      <c r="AJ71" s="120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  <c r="BC71" s="121"/>
      <c r="BD71" s="121"/>
      <c r="BE71" s="121"/>
      <c r="BF71" s="121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21"/>
      <c r="BS71" s="121"/>
      <c r="BT71" s="121"/>
      <c r="BU71" s="121"/>
      <c r="BV71" s="121"/>
      <c r="BW71" s="121"/>
      <c r="BX71" s="121"/>
      <c r="BY71" s="121"/>
      <c r="BZ71" s="121"/>
      <c r="CA71" s="121"/>
      <c r="CB71" s="121"/>
      <c r="CC71" s="121"/>
      <c r="CD71" s="121"/>
      <c r="CE71" s="121"/>
      <c r="CF71" s="121"/>
      <c r="CG71" s="121"/>
      <c r="CH71" s="121"/>
      <c r="CI71" s="121"/>
      <c r="CJ71" s="121"/>
      <c r="CK71" s="121"/>
      <c r="CL71" s="121"/>
      <c r="CM71" s="121"/>
      <c r="CN71" s="121"/>
      <c r="CO71" s="121"/>
      <c r="CP71" s="121"/>
      <c r="CQ71" s="121"/>
      <c r="CR71" s="121"/>
      <c r="CS71" s="121"/>
      <c r="CT71" s="121"/>
      <c r="CU71" s="121"/>
      <c r="CV71" s="121"/>
      <c r="CW71" s="121"/>
      <c r="CX71" s="121"/>
      <c r="CY71" s="121"/>
      <c r="CZ71" s="121"/>
      <c r="DA71" s="121"/>
      <c r="DB71" s="121"/>
      <c r="DC71" s="121"/>
      <c r="DD71" s="121"/>
      <c r="DE71" s="121"/>
      <c r="DF71" s="121"/>
      <c r="DG71" s="121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121"/>
      <c r="FG71" s="121"/>
      <c r="FH71" s="121"/>
      <c r="FI71" s="121"/>
      <c r="FJ71" s="121"/>
      <c r="FK71" s="121"/>
      <c r="FL71" s="121"/>
      <c r="FM71" s="121"/>
      <c r="FN71" s="121"/>
      <c r="FO71" s="121"/>
      <c r="FP71" s="121"/>
      <c r="FQ71" s="121"/>
      <c r="FR71" s="121"/>
      <c r="FS71" s="121"/>
      <c r="FT71" s="121"/>
      <c r="FU71" s="121"/>
      <c r="FV71" s="121"/>
      <c r="FW71" s="121"/>
      <c r="FX71" s="121"/>
      <c r="FY71" s="121"/>
      <c r="FZ71" s="121"/>
      <c r="GA71" s="121"/>
      <c r="GB71" s="121"/>
      <c r="GC71" s="121"/>
      <c r="GD71" s="121"/>
      <c r="GE71" s="121"/>
      <c r="GF71" s="121"/>
      <c r="GG71" s="121"/>
      <c r="GH71" s="121"/>
      <c r="GI71" s="121"/>
      <c r="GJ71" s="121"/>
      <c r="GK71" s="121"/>
      <c r="GL71" s="121"/>
      <c r="GM71" s="121"/>
      <c r="GN71" s="121"/>
      <c r="GO71" s="121"/>
      <c r="GP71" s="121"/>
      <c r="GQ71" s="121"/>
      <c r="GR71" s="121"/>
      <c r="GS71" s="121"/>
      <c r="GT71" s="121"/>
      <c r="GU71" s="121"/>
      <c r="GV71" s="121"/>
      <c r="GW71" s="121"/>
      <c r="GX71" s="121"/>
      <c r="GY71" s="121"/>
      <c r="GZ71" s="121"/>
      <c r="HA71" s="121"/>
      <c r="HB71" s="121"/>
      <c r="HC71" s="121"/>
      <c r="HD71" s="121"/>
      <c r="HE71" s="121"/>
      <c r="HF71" s="121"/>
      <c r="HG71" s="121"/>
      <c r="HH71" s="121"/>
      <c r="HI71" s="121"/>
      <c r="HJ71" s="121"/>
      <c r="HK71" s="121"/>
      <c r="HL71" s="121"/>
      <c r="HM71" s="121"/>
      <c r="HN71" s="121"/>
      <c r="HO71" s="121"/>
      <c r="HP71" s="121"/>
      <c r="HQ71" s="121"/>
      <c r="HR71" s="121"/>
      <c r="HS71" s="121"/>
      <c r="HT71" s="121"/>
      <c r="HU71" s="121"/>
      <c r="HV71" s="121"/>
      <c r="HW71" s="121"/>
      <c r="HX71" s="121"/>
      <c r="HY71" s="121"/>
      <c r="HZ71" s="121"/>
      <c r="IA71" s="121"/>
      <c r="IB71" s="121"/>
      <c r="IC71" s="121"/>
      <c r="ID71" s="121"/>
      <c r="IE71" s="121"/>
      <c r="IF71" s="121"/>
      <c r="IG71" s="121"/>
      <c r="IH71" s="121"/>
      <c r="II71" s="121"/>
      <c r="IJ71" s="121"/>
      <c r="IK71" s="121"/>
      <c r="IL71" s="121"/>
      <c r="IM71" s="121"/>
      <c r="IN71" s="121"/>
      <c r="IO71" s="121"/>
      <c r="IP71" s="121"/>
      <c r="IQ71" s="121"/>
      <c r="IR71" s="121"/>
      <c r="IS71" s="121"/>
      <c r="IT71" s="121"/>
      <c r="IU71" s="121"/>
      <c r="IV71" s="121"/>
      <c r="IW71" s="121"/>
      <c r="IX71" s="121"/>
      <c r="IY71" s="121"/>
      <c r="IZ71" s="121"/>
    </row>
    <row r="72" spans="1:260" s="122" customFormat="1" ht="15.75">
      <c r="A72" s="123">
        <v>5742</v>
      </c>
      <c r="B72" s="124" t="s">
        <v>199</v>
      </c>
      <c r="C72" s="141">
        <v>110242</v>
      </c>
      <c r="D72" s="126">
        <v>15</v>
      </c>
      <c r="E72" s="311">
        <v>10</v>
      </c>
      <c r="F72" s="311">
        <v>70</v>
      </c>
      <c r="G72" s="311">
        <v>240</v>
      </c>
      <c r="H72" s="138">
        <f>_xlfn.XLOOKUP(A72,'Cheese - 110242'!A:A,'Cheese - 110242'!K:K)</f>
        <v>0</v>
      </c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19">
        <f t="shared" si="8"/>
        <v>0</v>
      </c>
      <c r="V72" s="118" t="str">
        <f t="shared" si="7"/>
        <v/>
      </c>
      <c r="W72" s="118" t="str">
        <f t="shared" si="7"/>
        <v/>
      </c>
      <c r="X72" s="118" t="str">
        <f t="shared" si="7"/>
        <v/>
      </c>
      <c r="Y72" s="118" t="str">
        <f t="shared" si="7"/>
        <v/>
      </c>
      <c r="Z72" s="118" t="str">
        <f t="shared" si="7"/>
        <v/>
      </c>
      <c r="AA72" s="118" t="str">
        <f t="shared" si="7"/>
        <v/>
      </c>
      <c r="AB72" s="118" t="str">
        <f t="shared" si="9"/>
        <v/>
      </c>
      <c r="AC72" s="118" t="str">
        <f t="shared" si="9"/>
        <v/>
      </c>
      <c r="AD72" s="118" t="str">
        <f t="shared" si="9"/>
        <v/>
      </c>
      <c r="AE72" s="118" t="str">
        <f t="shared" si="9"/>
        <v/>
      </c>
      <c r="AF72" s="118" t="str">
        <f t="shared" si="9"/>
        <v/>
      </c>
      <c r="AG72" s="128" t="str">
        <f t="shared" si="9"/>
        <v/>
      </c>
      <c r="AH72" s="120"/>
      <c r="AI72" s="120"/>
      <c r="AJ72" s="120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  <c r="IU72" s="121"/>
      <c r="IV72" s="121"/>
      <c r="IW72" s="121"/>
      <c r="IX72" s="121"/>
      <c r="IY72" s="121"/>
      <c r="IZ72" s="121"/>
    </row>
    <row r="73" spans="1:260" s="122" customFormat="1" ht="15.75">
      <c r="A73" s="123">
        <v>5722</v>
      </c>
      <c r="B73" s="124" t="s">
        <v>207</v>
      </c>
      <c r="C73" s="141">
        <v>110242</v>
      </c>
      <c r="D73" s="126">
        <v>8.11</v>
      </c>
      <c r="E73" s="311">
        <v>10</v>
      </c>
      <c r="F73" s="311">
        <v>70</v>
      </c>
      <c r="G73" s="311">
        <v>262</v>
      </c>
      <c r="H73" s="138">
        <f>_xlfn.XLOOKUP(A73,'Cheese - 110242'!A:A,'Cheese - 110242'!K:K)</f>
        <v>0</v>
      </c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19">
        <f t="shared" si="8"/>
        <v>0</v>
      </c>
      <c r="V73" s="118" t="str">
        <f t="shared" si="7"/>
        <v/>
      </c>
      <c r="W73" s="118" t="str">
        <f t="shared" si="7"/>
        <v/>
      </c>
      <c r="X73" s="118" t="str">
        <f t="shared" si="7"/>
        <v/>
      </c>
      <c r="Y73" s="118" t="str">
        <f t="shared" si="7"/>
        <v/>
      </c>
      <c r="Z73" s="118" t="str">
        <f t="shared" si="7"/>
        <v/>
      </c>
      <c r="AA73" s="118" t="str">
        <f t="shared" si="7"/>
        <v/>
      </c>
      <c r="AB73" s="118" t="str">
        <f t="shared" si="9"/>
        <v/>
      </c>
      <c r="AC73" s="118" t="str">
        <f t="shared" si="9"/>
        <v/>
      </c>
      <c r="AD73" s="118" t="str">
        <f t="shared" si="9"/>
        <v/>
      </c>
      <c r="AE73" s="118" t="str">
        <f t="shared" si="9"/>
        <v/>
      </c>
      <c r="AF73" s="118" t="str">
        <f t="shared" si="9"/>
        <v/>
      </c>
      <c r="AG73" s="128" t="str">
        <f t="shared" si="9"/>
        <v/>
      </c>
      <c r="AH73" s="120"/>
      <c r="AI73" s="120"/>
      <c r="AJ73" s="120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  <c r="IU73" s="121"/>
      <c r="IV73" s="121"/>
      <c r="IW73" s="121"/>
      <c r="IX73" s="121"/>
      <c r="IY73" s="121"/>
      <c r="IZ73" s="121"/>
    </row>
    <row r="74" spans="1:260" s="122" customFormat="1" ht="15.75">
      <c r="A74" s="123">
        <v>5741</v>
      </c>
      <c r="B74" s="124" t="s">
        <v>208</v>
      </c>
      <c r="C74" s="141">
        <v>110242</v>
      </c>
      <c r="D74" s="126">
        <v>8.11</v>
      </c>
      <c r="E74" s="311">
        <v>10</v>
      </c>
      <c r="F74" s="311">
        <v>70</v>
      </c>
      <c r="G74" s="311">
        <v>262</v>
      </c>
      <c r="H74" s="138">
        <f>_xlfn.XLOOKUP(A74,'Cheese - 110242'!A:A,'Cheese - 110242'!K:K)</f>
        <v>0</v>
      </c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19">
        <f t="shared" si="8"/>
        <v>0</v>
      </c>
      <c r="V74" s="118" t="str">
        <f t="shared" si="7"/>
        <v/>
      </c>
      <c r="W74" s="118" t="str">
        <f t="shared" si="7"/>
        <v/>
      </c>
      <c r="X74" s="118" t="str">
        <f t="shared" si="7"/>
        <v/>
      </c>
      <c r="Y74" s="118" t="str">
        <f t="shared" si="7"/>
        <v/>
      </c>
      <c r="Z74" s="118" t="str">
        <f t="shared" si="7"/>
        <v/>
      </c>
      <c r="AA74" s="118" t="str">
        <f t="shared" si="7"/>
        <v/>
      </c>
      <c r="AB74" s="118" t="str">
        <f t="shared" si="9"/>
        <v/>
      </c>
      <c r="AC74" s="118" t="str">
        <f t="shared" si="9"/>
        <v/>
      </c>
      <c r="AD74" s="118" t="str">
        <f t="shared" si="9"/>
        <v/>
      </c>
      <c r="AE74" s="118" t="str">
        <f t="shared" si="9"/>
        <v/>
      </c>
      <c r="AF74" s="118" t="str">
        <f t="shared" si="9"/>
        <v/>
      </c>
      <c r="AG74" s="128" t="str">
        <f t="shared" si="9"/>
        <v/>
      </c>
      <c r="AH74" s="120"/>
      <c r="AI74" s="120"/>
      <c r="AJ74" s="120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  <c r="IU74" s="121"/>
      <c r="IV74" s="121"/>
      <c r="IW74" s="121"/>
      <c r="IX74" s="121"/>
      <c r="IY74" s="121"/>
      <c r="IZ74" s="121"/>
    </row>
    <row r="75" spans="1:260" s="122" customFormat="1" ht="15.75">
      <c r="A75" s="123">
        <v>5724</v>
      </c>
      <c r="B75" s="124" t="s">
        <v>295</v>
      </c>
      <c r="C75" s="141">
        <v>110242</v>
      </c>
      <c r="D75" s="126">
        <v>8.1</v>
      </c>
      <c r="E75" s="311">
        <v>10</v>
      </c>
      <c r="F75" s="311">
        <v>70</v>
      </c>
      <c r="G75" s="311">
        <v>253</v>
      </c>
      <c r="H75" s="138">
        <f>_xlfn.XLOOKUP(A75,'Cheese - 110242'!A:A,'Cheese - 110242'!K:K)</f>
        <v>0</v>
      </c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19">
        <f t="shared" si="8"/>
        <v>0</v>
      </c>
      <c r="V75" s="118" t="str">
        <f t="shared" si="7"/>
        <v/>
      </c>
      <c r="W75" s="118" t="str">
        <f t="shared" si="7"/>
        <v/>
      </c>
      <c r="X75" s="118" t="str">
        <f t="shared" si="7"/>
        <v/>
      </c>
      <c r="Y75" s="118" t="str">
        <f t="shared" si="7"/>
        <v/>
      </c>
      <c r="Z75" s="118" t="str">
        <f t="shared" si="7"/>
        <v/>
      </c>
      <c r="AA75" s="118" t="str">
        <f t="shared" si="7"/>
        <v/>
      </c>
      <c r="AB75" s="118" t="str">
        <f t="shared" si="9"/>
        <v/>
      </c>
      <c r="AC75" s="118" t="str">
        <f t="shared" si="9"/>
        <v/>
      </c>
      <c r="AD75" s="118" t="str">
        <f t="shared" si="9"/>
        <v/>
      </c>
      <c r="AE75" s="118" t="str">
        <f t="shared" si="9"/>
        <v/>
      </c>
      <c r="AF75" s="118" t="str">
        <f t="shared" si="9"/>
        <v/>
      </c>
      <c r="AG75" s="128" t="str">
        <f t="shared" si="9"/>
        <v/>
      </c>
      <c r="AH75" s="120"/>
      <c r="AI75" s="120"/>
      <c r="AJ75" s="120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  <c r="IU75" s="121"/>
      <c r="IV75" s="121"/>
      <c r="IW75" s="121"/>
      <c r="IX75" s="121"/>
      <c r="IY75" s="121"/>
      <c r="IZ75" s="121"/>
    </row>
    <row r="76" spans="1:260" s="122" customFormat="1" ht="31.5">
      <c r="A76" s="123">
        <v>5725</v>
      </c>
      <c r="B76" s="124" t="s">
        <v>296</v>
      </c>
      <c r="C76" s="141">
        <v>110242</v>
      </c>
      <c r="D76" s="126">
        <v>11.1</v>
      </c>
      <c r="E76" s="311">
        <v>10</v>
      </c>
      <c r="F76" s="311">
        <v>70</v>
      </c>
      <c r="G76" s="311">
        <v>240</v>
      </c>
      <c r="H76" s="138">
        <f>_xlfn.XLOOKUP(A76,'Cheese - 110242'!A:A,'Cheese - 110242'!K:K)</f>
        <v>0</v>
      </c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19">
        <f t="shared" si="8"/>
        <v>0</v>
      </c>
      <c r="V76" s="118" t="str">
        <f t="shared" si="7"/>
        <v/>
      </c>
      <c r="W76" s="118" t="str">
        <f t="shared" si="7"/>
        <v/>
      </c>
      <c r="X76" s="118" t="str">
        <f t="shared" si="7"/>
        <v/>
      </c>
      <c r="Y76" s="118" t="str">
        <f t="shared" si="7"/>
        <v/>
      </c>
      <c r="Z76" s="118" t="str">
        <f t="shared" si="7"/>
        <v/>
      </c>
      <c r="AA76" s="118" t="str">
        <f t="shared" si="7"/>
        <v/>
      </c>
      <c r="AB76" s="118" t="str">
        <f t="shared" si="9"/>
        <v/>
      </c>
      <c r="AC76" s="118" t="str">
        <f t="shared" si="9"/>
        <v/>
      </c>
      <c r="AD76" s="118" t="str">
        <f t="shared" si="9"/>
        <v/>
      </c>
      <c r="AE76" s="118" t="str">
        <f t="shared" si="9"/>
        <v/>
      </c>
      <c r="AF76" s="118" t="str">
        <f t="shared" si="9"/>
        <v/>
      </c>
      <c r="AG76" s="128" t="str">
        <f t="shared" si="9"/>
        <v/>
      </c>
      <c r="AH76" s="120"/>
      <c r="AI76" s="120"/>
      <c r="AJ76" s="120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  <c r="IU76" s="121"/>
      <c r="IV76" s="121"/>
      <c r="IW76" s="121"/>
      <c r="IX76" s="121"/>
      <c r="IY76" s="121"/>
      <c r="IZ76" s="121"/>
    </row>
    <row r="77" spans="1:260" s="122" customFormat="1" ht="15.75">
      <c r="A77" s="123">
        <v>5730</v>
      </c>
      <c r="B77" s="124" t="s">
        <v>200</v>
      </c>
      <c r="C77" s="141">
        <v>110242</v>
      </c>
      <c r="D77" s="126">
        <v>15</v>
      </c>
      <c r="E77" s="311">
        <v>10</v>
      </c>
      <c r="F77" s="311">
        <v>70</v>
      </c>
      <c r="G77" s="311">
        <v>268</v>
      </c>
      <c r="H77" s="138">
        <f>_xlfn.XLOOKUP(A77,'Cheese - 110242'!A:A,'Cheese - 110242'!K:K)</f>
        <v>0</v>
      </c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19">
        <f t="shared" si="8"/>
        <v>0</v>
      </c>
      <c r="V77" s="118" t="str">
        <f t="shared" si="7"/>
        <v/>
      </c>
      <c r="W77" s="118" t="str">
        <f t="shared" si="7"/>
        <v/>
      </c>
      <c r="X77" s="118" t="str">
        <f t="shared" si="7"/>
        <v/>
      </c>
      <c r="Y77" s="118" t="str">
        <f t="shared" si="7"/>
        <v/>
      </c>
      <c r="Z77" s="118" t="str">
        <f t="shared" si="7"/>
        <v/>
      </c>
      <c r="AA77" s="118" t="str">
        <f t="shared" si="7"/>
        <v/>
      </c>
      <c r="AB77" s="118" t="str">
        <f t="shared" si="9"/>
        <v/>
      </c>
      <c r="AC77" s="118" t="str">
        <f t="shared" si="9"/>
        <v/>
      </c>
      <c r="AD77" s="118" t="str">
        <f t="shared" si="9"/>
        <v/>
      </c>
      <c r="AE77" s="118" t="str">
        <f t="shared" si="9"/>
        <v/>
      </c>
      <c r="AF77" s="118" t="str">
        <f t="shared" si="9"/>
        <v/>
      </c>
      <c r="AG77" s="128" t="str">
        <f t="shared" si="9"/>
        <v/>
      </c>
      <c r="AH77" s="120"/>
      <c r="AI77" s="120"/>
      <c r="AJ77" s="120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  <c r="IU77" s="121"/>
      <c r="IV77" s="121"/>
      <c r="IW77" s="121"/>
      <c r="IX77" s="121"/>
      <c r="IY77" s="121"/>
      <c r="IZ77" s="121"/>
    </row>
    <row r="78" spans="1:260" s="122" customFormat="1" ht="15.75">
      <c r="A78" s="123">
        <v>5745</v>
      </c>
      <c r="B78" s="124" t="s">
        <v>202</v>
      </c>
      <c r="C78" s="141">
        <v>110242</v>
      </c>
      <c r="D78" s="126">
        <v>15</v>
      </c>
      <c r="E78" s="311">
        <v>10</v>
      </c>
      <c r="F78" s="311">
        <v>70</v>
      </c>
      <c r="G78" s="311">
        <v>268</v>
      </c>
      <c r="H78" s="138">
        <f>_xlfn.XLOOKUP(A78,'Cheese - 110242'!A:A,'Cheese - 110242'!K:K)</f>
        <v>0</v>
      </c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19">
        <f t="shared" si="8"/>
        <v>0</v>
      </c>
      <c r="V78" s="118" t="str">
        <f t="shared" si="7"/>
        <v/>
      </c>
      <c r="W78" s="118" t="str">
        <f t="shared" si="7"/>
        <v/>
      </c>
      <c r="X78" s="118" t="str">
        <f t="shared" si="7"/>
        <v/>
      </c>
      <c r="Y78" s="118" t="str">
        <f t="shared" si="7"/>
        <v/>
      </c>
      <c r="Z78" s="118" t="str">
        <f t="shared" si="7"/>
        <v/>
      </c>
      <c r="AA78" s="118" t="str">
        <f t="shared" si="7"/>
        <v/>
      </c>
      <c r="AB78" s="118" t="str">
        <f t="shared" si="9"/>
        <v/>
      </c>
      <c r="AC78" s="118" t="str">
        <f t="shared" si="9"/>
        <v/>
      </c>
      <c r="AD78" s="118" t="str">
        <f t="shared" si="9"/>
        <v/>
      </c>
      <c r="AE78" s="118" t="str">
        <f t="shared" si="9"/>
        <v/>
      </c>
      <c r="AF78" s="118" t="str">
        <f t="shared" si="9"/>
        <v/>
      </c>
      <c r="AG78" s="128" t="str">
        <f t="shared" si="9"/>
        <v/>
      </c>
      <c r="AH78" s="120"/>
      <c r="AI78" s="120"/>
      <c r="AJ78" s="120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  <c r="IU78" s="121"/>
      <c r="IV78" s="121"/>
      <c r="IW78" s="121"/>
      <c r="IX78" s="121"/>
      <c r="IY78" s="121"/>
      <c r="IZ78" s="121"/>
    </row>
    <row r="79" spans="1:260" s="122" customFormat="1" ht="15.75">
      <c r="A79" s="123">
        <v>5731</v>
      </c>
      <c r="B79" s="124" t="s">
        <v>297</v>
      </c>
      <c r="C79" s="141">
        <v>110242</v>
      </c>
      <c r="D79" s="126">
        <v>15</v>
      </c>
      <c r="E79" s="311">
        <v>10</v>
      </c>
      <c r="F79" s="311">
        <v>70</v>
      </c>
      <c r="G79" s="311">
        <v>240</v>
      </c>
      <c r="H79" s="138">
        <f>_xlfn.XLOOKUP(A79,'Cheese - 110242'!A:A,'Cheese - 110242'!K:K)</f>
        <v>0</v>
      </c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19">
        <f t="shared" si="8"/>
        <v>0</v>
      </c>
      <c r="V79" s="118" t="str">
        <f t="shared" si="7"/>
        <v/>
      </c>
      <c r="W79" s="118" t="str">
        <f t="shared" si="7"/>
        <v/>
      </c>
      <c r="X79" s="118" t="str">
        <f t="shared" si="7"/>
        <v/>
      </c>
      <c r="Y79" s="118" t="str">
        <f t="shared" si="7"/>
        <v/>
      </c>
      <c r="Z79" s="118" t="str">
        <f t="shared" si="7"/>
        <v/>
      </c>
      <c r="AA79" s="118" t="str">
        <f t="shared" si="7"/>
        <v/>
      </c>
      <c r="AB79" s="118" t="str">
        <f t="shared" si="9"/>
        <v/>
      </c>
      <c r="AC79" s="118" t="str">
        <f t="shared" si="9"/>
        <v/>
      </c>
      <c r="AD79" s="118" t="str">
        <f t="shared" si="9"/>
        <v/>
      </c>
      <c r="AE79" s="118" t="str">
        <f t="shared" si="9"/>
        <v/>
      </c>
      <c r="AF79" s="118" t="str">
        <f t="shared" si="9"/>
        <v/>
      </c>
      <c r="AG79" s="128" t="str">
        <f t="shared" si="9"/>
        <v/>
      </c>
      <c r="AH79" s="120"/>
      <c r="AI79" s="120"/>
      <c r="AJ79" s="120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  <c r="IU79" s="121"/>
      <c r="IV79" s="121"/>
      <c r="IW79" s="121"/>
      <c r="IX79" s="121"/>
      <c r="IY79" s="121"/>
      <c r="IZ79" s="121"/>
    </row>
    <row r="80" spans="1:260" s="122" customFormat="1" ht="31.5">
      <c r="A80" s="123">
        <v>5738</v>
      </c>
      <c r="B80" s="124" t="s">
        <v>204</v>
      </c>
      <c r="C80" s="141">
        <v>110242</v>
      </c>
      <c r="D80" s="126">
        <v>15</v>
      </c>
      <c r="E80" s="311">
        <v>10</v>
      </c>
      <c r="F80" s="311">
        <v>70</v>
      </c>
      <c r="G80" s="311">
        <v>240</v>
      </c>
      <c r="H80" s="138">
        <f>_xlfn.XLOOKUP(A80,'Cheese - 110242'!A:A,'Cheese - 110242'!K:K)</f>
        <v>0</v>
      </c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19">
        <f t="shared" si="8"/>
        <v>0</v>
      </c>
      <c r="V80" s="118" t="str">
        <f t="shared" si="7"/>
        <v/>
      </c>
      <c r="W80" s="118" t="str">
        <f t="shared" si="7"/>
        <v/>
      </c>
      <c r="X80" s="118" t="str">
        <f t="shared" si="7"/>
        <v/>
      </c>
      <c r="Y80" s="118" t="str">
        <f t="shared" si="7"/>
        <v/>
      </c>
      <c r="Z80" s="118" t="str">
        <f t="shared" si="7"/>
        <v/>
      </c>
      <c r="AA80" s="118" t="str">
        <f t="shared" si="7"/>
        <v/>
      </c>
      <c r="AB80" s="118" t="str">
        <f t="shared" si="9"/>
        <v/>
      </c>
      <c r="AC80" s="118" t="str">
        <f t="shared" si="9"/>
        <v/>
      </c>
      <c r="AD80" s="118" t="str">
        <f t="shared" si="9"/>
        <v/>
      </c>
      <c r="AE80" s="118" t="str">
        <f t="shared" si="9"/>
        <v/>
      </c>
      <c r="AF80" s="118" t="str">
        <f t="shared" si="9"/>
        <v/>
      </c>
      <c r="AG80" s="128" t="str">
        <f t="shared" si="9"/>
        <v/>
      </c>
      <c r="AH80" s="120"/>
      <c r="AI80" s="120"/>
      <c r="AJ80" s="120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</row>
    <row r="81" spans="1:260" s="122" customFormat="1" ht="31.5">
      <c r="A81" s="123">
        <v>5784</v>
      </c>
      <c r="B81" s="124" t="s">
        <v>298</v>
      </c>
      <c r="C81" s="141">
        <v>110242</v>
      </c>
      <c r="D81" s="126">
        <v>3.07</v>
      </c>
      <c r="E81" s="311">
        <v>8</v>
      </c>
      <c r="F81" s="311">
        <v>56</v>
      </c>
      <c r="G81" s="311">
        <v>48</v>
      </c>
      <c r="H81" s="138">
        <f>_xlfn.XLOOKUP(A81,'Cheese - 110242'!A:A,'Cheese - 110242'!K:K)</f>
        <v>0</v>
      </c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19">
        <f t="shared" si="8"/>
        <v>0</v>
      </c>
      <c r="V81" s="118" t="str">
        <f t="shared" si="7"/>
        <v/>
      </c>
      <c r="W81" s="118" t="str">
        <f t="shared" si="7"/>
        <v/>
      </c>
      <c r="X81" s="118" t="str">
        <f t="shared" si="7"/>
        <v/>
      </c>
      <c r="Y81" s="118" t="str">
        <f t="shared" si="7"/>
        <v/>
      </c>
      <c r="Z81" s="118" t="str">
        <f t="shared" si="7"/>
        <v/>
      </c>
      <c r="AA81" s="118" t="str">
        <f t="shared" si="7"/>
        <v/>
      </c>
      <c r="AB81" s="118" t="str">
        <f t="shared" si="9"/>
        <v/>
      </c>
      <c r="AC81" s="118" t="str">
        <f t="shared" si="9"/>
        <v/>
      </c>
      <c r="AD81" s="118" t="str">
        <f t="shared" si="9"/>
        <v/>
      </c>
      <c r="AE81" s="118" t="str">
        <f t="shared" si="9"/>
        <v/>
      </c>
      <c r="AF81" s="118" t="str">
        <f t="shared" si="9"/>
        <v/>
      </c>
      <c r="AG81" s="128" t="str">
        <f t="shared" si="9"/>
        <v/>
      </c>
      <c r="AH81" s="120"/>
      <c r="AI81" s="120"/>
      <c r="AJ81" s="120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</row>
    <row r="82" spans="1:260" s="122" customFormat="1" ht="31.5">
      <c r="A82" s="123">
        <v>5785</v>
      </c>
      <c r="B82" s="124" t="s">
        <v>299</v>
      </c>
      <c r="C82" s="141">
        <v>110242</v>
      </c>
      <c r="D82" s="126">
        <v>3.07</v>
      </c>
      <c r="E82" s="311">
        <v>8</v>
      </c>
      <c r="F82" s="311">
        <v>56</v>
      </c>
      <c r="G82" s="311">
        <v>48</v>
      </c>
      <c r="H82" s="138">
        <f>_xlfn.XLOOKUP(A82,'Cheese - 110242'!A:A,'Cheese - 110242'!K:K)</f>
        <v>0</v>
      </c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19">
        <f t="shared" si="8"/>
        <v>0</v>
      </c>
      <c r="V82" s="118" t="str">
        <f t="shared" si="7"/>
        <v/>
      </c>
      <c r="W82" s="118" t="str">
        <f t="shared" si="7"/>
        <v/>
      </c>
      <c r="X82" s="118" t="str">
        <f t="shared" si="7"/>
        <v/>
      </c>
      <c r="Y82" s="118" t="str">
        <f t="shared" si="7"/>
        <v/>
      </c>
      <c r="Z82" s="118" t="str">
        <f t="shared" si="7"/>
        <v/>
      </c>
      <c r="AA82" s="118" t="str">
        <f t="shared" si="7"/>
        <v/>
      </c>
      <c r="AB82" s="118" t="str">
        <f t="shared" si="9"/>
        <v/>
      </c>
      <c r="AC82" s="118" t="str">
        <f t="shared" si="9"/>
        <v/>
      </c>
      <c r="AD82" s="118" t="str">
        <f t="shared" si="9"/>
        <v/>
      </c>
      <c r="AE82" s="118" t="str">
        <f t="shared" si="9"/>
        <v/>
      </c>
      <c r="AF82" s="118" t="str">
        <f t="shared" si="9"/>
        <v/>
      </c>
      <c r="AG82" s="128" t="str">
        <f t="shared" si="9"/>
        <v/>
      </c>
      <c r="AH82" s="120"/>
      <c r="AI82" s="120"/>
      <c r="AJ82" s="120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  <c r="IU82" s="121"/>
      <c r="IV82" s="121"/>
      <c r="IW82" s="121"/>
      <c r="IX82" s="121"/>
      <c r="IY82" s="121"/>
      <c r="IZ82" s="121"/>
    </row>
    <row r="83" spans="1:260" s="122" customFormat="1" ht="31.5">
      <c r="A83" s="123">
        <v>5786</v>
      </c>
      <c r="B83" s="124" t="s">
        <v>300</v>
      </c>
      <c r="C83" s="141">
        <v>110242</v>
      </c>
      <c r="D83" s="126">
        <v>3.07</v>
      </c>
      <c r="E83" s="311">
        <v>8</v>
      </c>
      <c r="F83" s="311">
        <v>56</v>
      </c>
      <c r="G83" s="311">
        <v>48</v>
      </c>
      <c r="H83" s="138">
        <f>_xlfn.XLOOKUP(A83,'Cheese - 110242'!A:A,'Cheese - 110242'!K:K)</f>
        <v>0</v>
      </c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19">
        <f t="shared" si="8"/>
        <v>0</v>
      </c>
      <c r="V83" s="118" t="str">
        <f t="shared" si="7"/>
        <v/>
      </c>
      <c r="W83" s="118" t="str">
        <f t="shared" si="7"/>
        <v/>
      </c>
      <c r="X83" s="118" t="str">
        <f t="shared" si="7"/>
        <v/>
      </c>
      <c r="Y83" s="118" t="str">
        <f t="shared" si="7"/>
        <v/>
      </c>
      <c r="Z83" s="118" t="str">
        <f t="shared" si="7"/>
        <v/>
      </c>
      <c r="AA83" s="118" t="str">
        <f t="shared" si="7"/>
        <v/>
      </c>
      <c r="AB83" s="118" t="str">
        <f t="shared" si="9"/>
        <v/>
      </c>
      <c r="AC83" s="118" t="str">
        <f t="shared" si="9"/>
        <v/>
      </c>
      <c r="AD83" s="118" t="str">
        <f t="shared" si="9"/>
        <v/>
      </c>
      <c r="AE83" s="118" t="str">
        <f t="shared" si="9"/>
        <v/>
      </c>
      <c r="AF83" s="118" t="str">
        <f t="shared" si="9"/>
        <v/>
      </c>
      <c r="AG83" s="128" t="str">
        <f t="shared" si="9"/>
        <v/>
      </c>
      <c r="AH83" s="120"/>
      <c r="AI83" s="120"/>
      <c r="AJ83" s="120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  <c r="IU83" s="121"/>
      <c r="IV83" s="121"/>
      <c r="IW83" s="121"/>
      <c r="IX83" s="121"/>
      <c r="IY83" s="121"/>
      <c r="IZ83" s="121"/>
    </row>
    <row r="84" spans="1:260" s="122" customFormat="1" ht="31.5">
      <c r="A84" s="123">
        <v>5960</v>
      </c>
      <c r="B84" s="124" t="s">
        <v>301</v>
      </c>
      <c r="C84" s="141">
        <v>110242</v>
      </c>
      <c r="D84" s="126">
        <v>4.8</v>
      </c>
      <c r="E84" s="311">
        <v>12</v>
      </c>
      <c r="F84" s="311">
        <v>72</v>
      </c>
      <c r="G84" s="311">
        <v>53</v>
      </c>
      <c r="H84" s="138">
        <f>_xlfn.XLOOKUP(A84,'Cheese - 110242'!A:A,'Cheese - 110242'!K:K)</f>
        <v>0</v>
      </c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19">
        <f t="shared" si="8"/>
        <v>0</v>
      </c>
      <c r="V84" s="118" t="str">
        <f t="shared" si="7"/>
        <v/>
      </c>
      <c r="W84" s="118" t="str">
        <f t="shared" si="7"/>
        <v/>
      </c>
      <c r="X84" s="118" t="str">
        <f t="shared" si="7"/>
        <v/>
      </c>
      <c r="Y84" s="118" t="str">
        <f t="shared" si="7"/>
        <v/>
      </c>
      <c r="Z84" s="118" t="str">
        <f t="shared" si="7"/>
        <v/>
      </c>
      <c r="AA84" s="118" t="str">
        <f t="shared" si="7"/>
        <v/>
      </c>
      <c r="AB84" s="118" t="str">
        <f t="shared" si="9"/>
        <v/>
      </c>
      <c r="AC84" s="118" t="str">
        <f t="shared" si="9"/>
        <v/>
      </c>
      <c r="AD84" s="118" t="str">
        <f t="shared" si="9"/>
        <v/>
      </c>
      <c r="AE84" s="118" t="str">
        <f t="shared" si="9"/>
        <v/>
      </c>
      <c r="AF84" s="118" t="str">
        <f t="shared" si="9"/>
        <v/>
      </c>
      <c r="AG84" s="128" t="str">
        <f t="shared" si="9"/>
        <v/>
      </c>
      <c r="AH84" s="120"/>
      <c r="AI84" s="120"/>
      <c r="AJ84" s="120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  <c r="IU84" s="121"/>
      <c r="IV84" s="121"/>
      <c r="IW84" s="121"/>
      <c r="IX84" s="121"/>
      <c r="IY84" s="121"/>
      <c r="IZ84" s="121"/>
    </row>
    <row r="85" spans="1:260" s="122" customFormat="1" ht="31.5">
      <c r="A85" s="123">
        <v>5961</v>
      </c>
      <c r="B85" s="124" t="s">
        <v>302</v>
      </c>
      <c r="C85" s="141">
        <v>110242</v>
      </c>
      <c r="D85" s="126">
        <v>3.41</v>
      </c>
      <c r="E85" s="311">
        <v>12</v>
      </c>
      <c r="F85" s="311">
        <v>72</v>
      </c>
      <c r="G85" s="311">
        <v>53</v>
      </c>
      <c r="H85" s="138">
        <f>_xlfn.XLOOKUP(A85,'Cheese - 110242'!A:A,'Cheese - 110242'!K:K)</f>
        <v>0</v>
      </c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19">
        <f t="shared" si="8"/>
        <v>0</v>
      </c>
      <c r="V85" s="118" t="str">
        <f t="shared" si="7"/>
        <v/>
      </c>
      <c r="W85" s="118" t="str">
        <f t="shared" si="7"/>
        <v/>
      </c>
      <c r="X85" s="118" t="str">
        <f t="shared" si="7"/>
        <v/>
      </c>
      <c r="Y85" s="118" t="str">
        <f t="shared" si="7"/>
        <v/>
      </c>
      <c r="Z85" s="118" t="str">
        <f t="shared" si="7"/>
        <v/>
      </c>
      <c r="AA85" s="118" t="str">
        <f t="shared" si="7"/>
        <v/>
      </c>
      <c r="AB85" s="118" t="str">
        <f t="shared" si="9"/>
        <v/>
      </c>
      <c r="AC85" s="118" t="str">
        <f t="shared" si="9"/>
        <v/>
      </c>
      <c r="AD85" s="118" t="str">
        <f t="shared" si="9"/>
        <v/>
      </c>
      <c r="AE85" s="118" t="str">
        <f t="shared" si="9"/>
        <v/>
      </c>
      <c r="AF85" s="118" t="str">
        <f t="shared" si="9"/>
        <v/>
      </c>
      <c r="AG85" s="128" t="str">
        <f t="shared" si="9"/>
        <v/>
      </c>
      <c r="AH85" s="120"/>
      <c r="AI85" s="120"/>
      <c r="AJ85" s="120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  <c r="IU85" s="121"/>
      <c r="IV85" s="121"/>
      <c r="IW85" s="121"/>
      <c r="IX85" s="121"/>
      <c r="IY85" s="121"/>
      <c r="IZ85" s="121"/>
    </row>
    <row r="86" spans="1:260" s="122" customFormat="1" ht="31.5">
      <c r="A86" s="123">
        <v>5963</v>
      </c>
      <c r="B86" s="124" t="s">
        <v>303</v>
      </c>
      <c r="C86" s="141">
        <v>110242</v>
      </c>
      <c r="D86" s="126">
        <v>3.41</v>
      </c>
      <c r="E86" s="311">
        <v>12</v>
      </c>
      <c r="F86" s="311">
        <v>72</v>
      </c>
      <c r="G86" s="311">
        <v>53</v>
      </c>
      <c r="H86" s="138">
        <f>_xlfn.XLOOKUP(A86,'Cheese - 110242'!A:A,'Cheese - 110242'!K:K)</f>
        <v>0</v>
      </c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19">
        <f t="shared" si="8"/>
        <v>0</v>
      </c>
      <c r="V86" s="118" t="str">
        <f t="shared" si="7"/>
        <v/>
      </c>
      <c r="W86" s="118" t="str">
        <f t="shared" si="7"/>
        <v/>
      </c>
      <c r="X86" s="118" t="str">
        <f t="shared" si="7"/>
        <v/>
      </c>
      <c r="Y86" s="118" t="str">
        <f t="shared" si="7"/>
        <v/>
      </c>
      <c r="Z86" s="118" t="str">
        <f t="shared" si="7"/>
        <v/>
      </c>
      <c r="AA86" s="118" t="str">
        <f t="shared" si="7"/>
        <v/>
      </c>
      <c r="AB86" s="118" t="str">
        <f t="shared" si="9"/>
        <v/>
      </c>
      <c r="AC86" s="118" t="str">
        <f t="shared" si="9"/>
        <v/>
      </c>
      <c r="AD86" s="118" t="str">
        <f t="shared" si="9"/>
        <v/>
      </c>
      <c r="AE86" s="118" t="str">
        <f t="shared" si="9"/>
        <v/>
      </c>
      <c r="AF86" s="118" t="str">
        <f t="shared" si="9"/>
        <v/>
      </c>
      <c r="AG86" s="128" t="str">
        <f t="shared" si="9"/>
        <v/>
      </c>
      <c r="AH86" s="120"/>
      <c r="AI86" s="120"/>
      <c r="AJ86" s="120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  <c r="IU86" s="121"/>
      <c r="IV86" s="121"/>
      <c r="IW86" s="121"/>
      <c r="IX86" s="121"/>
      <c r="IY86" s="121"/>
      <c r="IZ86" s="121"/>
    </row>
    <row r="87" spans="1:260" s="122" customFormat="1" ht="15.75">
      <c r="A87" s="123">
        <v>5756</v>
      </c>
      <c r="B87" s="124" t="s">
        <v>304</v>
      </c>
      <c r="C87" s="141">
        <v>110242</v>
      </c>
      <c r="D87" s="126">
        <v>5.12</v>
      </c>
      <c r="E87" s="311" t="s">
        <v>291</v>
      </c>
      <c r="F87" s="311">
        <v>70</v>
      </c>
      <c r="G87" s="311">
        <v>80</v>
      </c>
      <c r="H87" s="138">
        <f>_xlfn.XLOOKUP(A87,'Cheese - 110242'!A:A,'Cheese - 110242'!K:K)</f>
        <v>0</v>
      </c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19">
        <f t="shared" si="8"/>
        <v>0</v>
      </c>
      <c r="V87" s="118" t="str">
        <f t="shared" si="7"/>
        <v/>
      </c>
      <c r="W87" s="118" t="str">
        <f t="shared" si="7"/>
        <v/>
      </c>
      <c r="X87" s="118" t="str">
        <f t="shared" si="7"/>
        <v/>
      </c>
      <c r="Y87" s="118" t="str">
        <f t="shared" si="7"/>
        <v/>
      </c>
      <c r="Z87" s="118" t="str">
        <f t="shared" si="7"/>
        <v/>
      </c>
      <c r="AA87" s="118" t="str">
        <f t="shared" si="7"/>
        <v/>
      </c>
      <c r="AB87" s="118" t="str">
        <f t="shared" si="9"/>
        <v/>
      </c>
      <c r="AC87" s="118" t="str">
        <f t="shared" si="9"/>
        <v/>
      </c>
      <c r="AD87" s="118" t="str">
        <f t="shared" si="9"/>
        <v/>
      </c>
      <c r="AE87" s="118" t="str">
        <f t="shared" si="9"/>
        <v/>
      </c>
      <c r="AF87" s="118" t="str">
        <f t="shared" si="9"/>
        <v/>
      </c>
      <c r="AG87" s="128" t="str">
        <f t="shared" si="9"/>
        <v/>
      </c>
      <c r="AH87" s="120"/>
      <c r="AI87" s="120"/>
      <c r="AJ87" s="120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  <c r="IU87" s="121"/>
      <c r="IV87" s="121"/>
      <c r="IW87" s="121"/>
      <c r="IX87" s="121"/>
      <c r="IY87" s="121"/>
      <c r="IZ87" s="121"/>
    </row>
    <row r="88" spans="1:260" s="122" customFormat="1" ht="15.75">
      <c r="A88" s="123">
        <v>5757</v>
      </c>
      <c r="B88" s="124" t="s">
        <v>305</v>
      </c>
      <c r="C88" s="141">
        <v>110242</v>
      </c>
      <c r="D88" s="126">
        <v>7.2</v>
      </c>
      <c r="E88" s="311" t="s">
        <v>291</v>
      </c>
      <c r="F88" s="311">
        <v>70</v>
      </c>
      <c r="G88" s="311">
        <v>80</v>
      </c>
      <c r="H88" s="138">
        <f>_xlfn.XLOOKUP(A88,'Cheese - 110242'!A:A,'Cheese - 110242'!K:K)</f>
        <v>0</v>
      </c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19">
        <f t="shared" si="8"/>
        <v>0</v>
      </c>
      <c r="V88" s="118" t="str">
        <f t="shared" si="7"/>
        <v/>
      </c>
      <c r="W88" s="118" t="str">
        <f t="shared" si="7"/>
        <v/>
      </c>
      <c r="X88" s="118" t="str">
        <f t="shared" si="7"/>
        <v/>
      </c>
      <c r="Y88" s="118" t="str">
        <f t="shared" si="7"/>
        <v/>
      </c>
      <c r="Z88" s="118" t="str">
        <f t="shared" si="7"/>
        <v/>
      </c>
      <c r="AA88" s="118" t="str">
        <f t="shared" si="7"/>
        <v/>
      </c>
      <c r="AB88" s="118" t="str">
        <f t="shared" si="9"/>
        <v/>
      </c>
      <c r="AC88" s="118" t="str">
        <f t="shared" si="9"/>
        <v/>
      </c>
      <c r="AD88" s="118" t="str">
        <f t="shared" si="9"/>
        <v/>
      </c>
      <c r="AE88" s="118" t="str">
        <f t="shared" si="9"/>
        <v/>
      </c>
      <c r="AF88" s="118" t="str">
        <f t="shared" si="9"/>
        <v/>
      </c>
      <c r="AG88" s="128" t="str">
        <f t="shared" si="9"/>
        <v/>
      </c>
      <c r="AH88" s="120"/>
      <c r="AI88" s="120"/>
      <c r="AJ88" s="120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  <c r="IU88" s="121"/>
      <c r="IV88" s="121"/>
      <c r="IW88" s="121"/>
      <c r="IX88" s="121"/>
      <c r="IY88" s="121"/>
      <c r="IZ88" s="121"/>
    </row>
    <row r="89" spans="1:260" s="122" customFormat="1" ht="15.75">
      <c r="A89" s="123">
        <v>5758</v>
      </c>
      <c r="B89" s="124" t="s">
        <v>304</v>
      </c>
      <c r="C89" s="141">
        <v>110242</v>
      </c>
      <c r="D89" s="126">
        <v>5.08</v>
      </c>
      <c r="E89" s="311" t="s">
        <v>291</v>
      </c>
      <c r="F89" s="311">
        <v>70</v>
      </c>
      <c r="G89" s="311">
        <v>80</v>
      </c>
      <c r="H89" s="138">
        <f>_xlfn.XLOOKUP(A89,'Cheese - 110242'!A:A,'Cheese - 110242'!K:K)</f>
        <v>0</v>
      </c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19">
        <f t="shared" si="8"/>
        <v>0</v>
      </c>
      <c r="V89" s="118" t="str">
        <f t="shared" si="7"/>
        <v/>
      </c>
      <c r="W89" s="118" t="str">
        <f t="shared" si="7"/>
        <v/>
      </c>
      <c r="X89" s="118" t="str">
        <f t="shared" si="7"/>
        <v/>
      </c>
      <c r="Y89" s="118" t="str">
        <f t="shared" si="7"/>
        <v/>
      </c>
      <c r="Z89" s="118" t="str">
        <f t="shared" si="7"/>
        <v/>
      </c>
      <c r="AA89" s="118" t="str">
        <f t="shared" si="7"/>
        <v/>
      </c>
      <c r="AB89" s="118" t="str">
        <f t="shared" si="9"/>
        <v/>
      </c>
      <c r="AC89" s="118" t="str">
        <f t="shared" si="9"/>
        <v/>
      </c>
      <c r="AD89" s="118" t="str">
        <f t="shared" si="9"/>
        <v/>
      </c>
      <c r="AE89" s="118" t="str">
        <f t="shared" si="9"/>
        <v/>
      </c>
      <c r="AF89" s="118" t="str">
        <f t="shared" si="9"/>
        <v/>
      </c>
      <c r="AG89" s="128" t="str">
        <f t="shared" si="9"/>
        <v/>
      </c>
      <c r="AH89" s="120"/>
      <c r="AI89" s="120"/>
      <c r="AJ89" s="120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  <c r="IU89" s="121"/>
      <c r="IV89" s="121"/>
      <c r="IW89" s="121"/>
      <c r="IX89" s="121"/>
      <c r="IY89" s="121"/>
      <c r="IZ89" s="121"/>
    </row>
    <row r="90" spans="1:260" s="122" customFormat="1" ht="15.75">
      <c r="A90" s="123">
        <v>5759</v>
      </c>
      <c r="B90" s="124" t="s">
        <v>305</v>
      </c>
      <c r="C90" s="141">
        <v>110242</v>
      </c>
      <c r="D90" s="126">
        <v>7.2</v>
      </c>
      <c r="E90" s="311" t="s">
        <v>291</v>
      </c>
      <c r="F90" s="311">
        <v>70</v>
      </c>
      <c r="G90" s="311">
        <v>80</v>
      </c>
      <c r="H90" s="138">
        <f>_xlfn.XLOOKUP(A90,'Cheese - 110242'!A:A,'Cheese - 110242'!K:K)</f>
        <v>0</v>
      </c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19">
        <f t="shared" si="8"/>
        <v>0</v>
      </c>
      <c r="V90" s="118" t="str">
        <f t="shared" si="7"/>
        <v/>
      </c>
      <c r="W90" s="118" t="str">
        <f t="shared" si="7"/>
        <v/>
      </c>
      <c r="X90" s="118" t="str">
        <f t="shared" si="7"/>
        <v/>
      </c>
      <c r="Y90" s="118" t="str">
        <f t="shared" si="7"/>
        <v/>
      </c>
      <c r="Z90" s="118" t="str">
        <f t="shared" si="7"/>
        <v/>
      </c>
      <c r="AA90" s="118" t="str">
        <f t="shared" si="7"/>
        <v/>
      </c>
      <c r="AB90" s="118" t="str">
        <f t="shared" si="9"/>
        <v/>
      </c>
      <c r="AC90" s="118" t="str">
        <f t="shared" si="9"/>
        <v/>
      </c>
      <c r="AD90" s="118" t="str">
        <f t="shared" si="9"/>
        <v/>
      </c>
      <c r="AE90" s="118" t="str">
        <f t="shared" si="9"/>
        <v/>
      </c>
      <c r="AF90" s="118" t="str">
        <f t="shared" si="9"/>
        <v/>
      </c>
      <c r="AG90" s="128" t="str">
        <f t="shared" si="9"/>
        <v/>
      </c>
      <c r="AH90" s="120"/>
      <c r="AI90" s="120"/>
      <c r="AJ90" s="120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  <c r="IU90" s="121"/>
      <c r="IV90" s="121"/>
      <c r="IW90" s="121"/>
      <c r="IX90" s="121"/>
      <c r="IY90" s="121"/>
      <c r="IZ90" s="121"/>
    </row>
    <row r="91" spans="1:260" s="122" customFormat="1" ht="15.75">
      <c r="A91" s="123">
        <v>5761</v>
      </c>
      <c r="B91" s="124" t="s">
        <v>304</v>
      </c>
      <c r="C91" s="141">
        <v>110242</v>
      </c>
      <c r="D91" s="126">
        <v>5.0199999999999996</v>
      </c>
      <c r="E91" s="311" t="s">
        <v>291</v>
      </c>
      <c r="F91" s="311">
        <v>70</v>
      </c>
      <c r="G91" s="311">
        <v>80</v>
      </c>
      <c r="H91" s="138">
        <f>_xlfn.XLOOKUP(A91,'Cheese - 110242'!A:A,'Cheese - 110242'!K:K)</f>
        <v>0</v>
      </c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19">
        <f t="shared" si="8"/>
        <v>0</v>
      </c>
      <c r="V91" s="118" t="str">
        <f t="shared" si="7"/>
        <v/>
      </c>
      <c r="W91" s="118" t="str">
        <f t="shared" si="7"/>
        <v/>
      </c>
      <c r="X91" s="118" t="str">
        <f t="shared" si="7"/>
        <v/>
      </c>
      <c r="Y91" s="118" t="str">
        <f t="shared" si="7"/>
        <v/>
      </c>
      <c r="Z91" s="118" t="str">
        <f t="shared" si="7"/>
        <v/>
      </c>
      <c r="AA91" s="118" t="str">
        <f t="shared" si="7"/>
        <v/>
      </c>
      <c r="AB91" s="118" t="str">
        <f t="shared" si="9"/>
        <v/>
      </c>
      <c r="AC91" s="118" t="str">
        <f t="shared" si="9"/>
        <v/>
      </c>
      <c r="AD91" s="118" t="str">
        <f t="shared" si="9"/>
        <v/>
      </c>
      <c r="AE91" s="118" t="str">
        <f t="shared" si="9"/>
        <v/>
      </c>
      <c r="AF91" s="118" t="str">
        <f t="shared" si="9"/>
        <v/>
      </c>
      <c r="AG91" s="128" t="str">
        <f t="shared" si="9"/>
        <v/>
      </c>
      <c r="AH91" s="120"/>
      <c r="AI91" s="120"/>
      <c r="AJ91" s="120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  <c r="IU91" s="121"/>
      <c r="IV91" s="121"/>
      <c r="IW91" s="121"/>
      <c r="IX91" s="121"/>
      <c r="IY91" s="121"/>
      <c r="IZ91" s="121"/>
    </row>
    <row r="92" spans="1:260" s="122" customFormat="1" ht="15.75">
      <c r="A92" s="123">
        <v>5764</v>
      </c>
      <c r="B92" s="124" t="s">
        <v>219</v>
      </c>
      <c r="C92" s="141">
        <v>110242</v>
      </c>
      <c r="D92" s="126">
        <v>5.12</v>
      </c>
      <c r="E92" s="311" t="s">
        <v>291</v>
      </c>
      <c r="F92" s="311">
        <v>70</v>
      </c>
      <c r="G92" s="311">
        <v>80</v>
      </c>
      <c r="H92" s="138">
        <f>_xlfn.XLOOKUP(A92,'Cheese - 110242'!A:A,'Cheese - 110242'!K:K)</f>
        <v>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19">
        <f t="shared" si="8"/>
        <v>0</v>
      </c>
      <c r="V92" s="118" t="str">
        <f t="shared" si="7"/>
        <v/>
      </c>
      <c r="W92" s="118" t="str">
        <f t="shared" si="7"/>
        <v/>
      </c>
      <c r="X92" s="118" t="str">
        <f t="shared" si="7"/>
        <v/>
      </c>
      <c r="Y92" s="118" t="str">
        <f t="shared" si="7"/>
        <v/>
      </c>
      <c r="Z92" s="118" t="str">
        <f t="shared" si="7"/>
        <v/>
      </c>
      <c r="AA92" s="118" t="str">
        <f t="shared" si="7"/>
        <v/>
      </c>
      <c r="AB92" s="118" t="str">
        <f t="shared" si="9"/>
        <v/>
      </c>
      <c r="AC92" s="118" t="str">
        <f t="shared" si="9"/>
        <v/>
      </c>
      <c r="AD92" s="118" t="str">
        <f t="shared" si="9"/>
        <v/>
      </c>
      <c r="AE92" s="118" t="str">
        <f t="shared" si="9"/>
        <v/>
      </c>
      <c r="AF92" s="118" t="str">
        <f t="shared" si="9"/>
        <v/>
      </c>
      <c r="AG92" s="128" t="str">
        <f t="shared" si="9"/>
        <v/>
      </c>
      <c r="AH92" s="120"/>
      <c r="AI92" s="120"/>
      <c r="AJ92" s="120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  <c r="IU92" s="121"/>
      <c r="IV92" s="121"/>
      <c r="IW92" s="121"/>
      <c r="IX92" s="121"/>
      <c r="IY92" s="121"/>
      <c r="IZ92" s="121"/>
    </row>
    <row r="93" spans="1:260" s="122" customFormat="1" ht="15.75">
      <c r="A93" s="123">
        <v>5765</v>
      </c>
      <c r="B93" s="124" t="s">
        <v>304</v>
      </c>
      <c r="C93" s="141">
        <v>110242</v>
      </c>
      <c r="D93" s="126">
        <v>5.12</v>
      </c>
      <c r="E93" s="311" t="s">
        <v>291</v>
      </c>
      <c r="F93" s="311">
        <v>70</v>
      </c>
      <c r="G93" s="311">
        <v>80</v>
      </c>
      <c r="H93" s="138">
        <f>_xlfn.XLOOKUP(A93,'Cheese - 110242'!A:A,'Cheese - 110242'!K:K)</f>
        <v>0</v>
      </c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19">
        <f t="shared" si="8"/>
        <v>0</v>
      </c>
      <c r="V93" s="118" t="str">
        <f t="shared" si="7"/>
        <v/>
      </c>
      <c r="W93" s="118" t="str">
        <f t="shared" si="7"/>
        <v/>
      </c>
      <c r="X93" s="118" t="str">
        <f t="shared" si="7"/>
        <v/>
      </c>
      <c r="Y93" s="118" t="str">
        <f t="shared" si="7"/>
        <v/>
      </c>
      <c r="Z93" s="118" t="str">
        <f t="shared" si="7"/>
        <v/>
      </c>
      <c r="AA93" s="118" t="str">
        <f t="shared" si="7"/>
        <v/>
      </c>
      <c r="AB93" s="118" t="str">
        <f t="shared" si="9"/>
        <v/>
      </c>
      <c r="AC93" s="118" t="str">
        <f t="shared" si="9"/>
        <v/>
      </c>
      <c r="AD93" s="118" t="str">
        <f t="shared" si="9"/>
        <v/>
      </c>
      <c r="AE93" s="118" t="str">
        <f t="shared" si="9"/>
        <v/>
      </c>
      <c r="AF93" s="118" t="str">
        <f t="shared" si="9"/>
        <v/>
      </c>
      <c r="AG93" s="128" t="str">
        <f t="shared" si="9"/>
        <v/>
      </c>
      <c r="AH93" s="120"/>
      <c r="AI93" s="120"/>
      <c r="AJ93" s="120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  <c r="IU93" s="121"/>
      <c r="IV93" s="121"/>
      <c r="IW93" s="121"/>
      <c r="IX93" s="121"/>
      <c r="IY93" s="121"/>
      <c r="IZ93" s="121"/>
    </row>
    <row r="94" spans="1:260" s="122" customFormat="1" ht="15.75">
      <c r="A94" s="123">
        <v>5768</v>
      </c>
      <c r="B94" s="124" t="s">
        <v>305</v>
      </c>
      <c r="C94" s="141">
        <v>110242</v>
      </c>
      <c r="D94" s="126">
        <v>7.2</v>
      </c>
      <c r="E94" s="311" t="s">
        <v>291</v>
      </c>
      <c r="F94" s="311">
        <v>70</v>
      </c>
      <c r="G94" s="311">
        <v>80</v>
      </c>
      <c r="H94" s="138">
        <f>_xlfn.XLOOKUP(A94,'Cheese - 110242'!A:A,'Cheese - 110242'!K:K)</f>
        <v>0</v>
      </c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19">
        <f t="shared" si="8"/>
        <v>0</v>
      </c>
      <c r="V94" s="118" t="str">
        <f t="shared" si="7"/>
        <v/>
      </c>
      <c r="W94" s="118" t="str">
        <f t="shared" si="7"/>
        <v/>
      </c>
      <c r="X94" s="118" t="str">
        <f t="shared" si="7"/>
        <v/>
      </c>
      <c r="Y94" s="118" t="str">
        <f t="shared" si="7"/>
        <v/>
      </c>
      <c r="Z94" s="118" t="str">
        <f t="shared" si="7"/>
        <v/>
      </c>
      <c r="AA94" s="118" t="str">
        <f t="shared" si="7"/>
        <v/>
      </c>
      <c r="AB94" s="118" t="str">
        <f t="shared" si="9"/>
        <v/>
      </c>
      <c r="AC94" s="118" t="str">
        <f t="shared" si="9"/>
        <v/>
      </c>
      <c r="AD94" s="118" t="str">
        <f t="shared" si="9"/>
        <v/>
      </c>
      <c r="AE94" s="118" t="str">
        <f t="shared" si="9"/>
        <v/>
      </c>
      <c r="AF94" s="118" t="str">
        <f t="shared" si="9"/>
        <v/>
      </c>
      <c r="AG94" s="128" t="str">
        <f t="shared" si="9"/>
        <v/>
      </c>
      <c r="AH94" s="120"/>
      <c r="AI94" s="120"/>
      <c r="AJ94" s="120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  <c r="IU94" s="121"/>
      <c r="IV94" s="121"/>
      <c r="IW94" s="121"/>
      <c r="IX94" s="121"/>
      <c r="IY94" s="121"/>
      <c r="IZ94" s="121"/>
    </row>
    <row r="95" spans="1:260" s="122" customFormat="1" ht="31.5">
      <c r="A95" s="123">
        <v>5776</v>
      </c>
      <c r="B95" s="124" t="s">
        <v>223</v>
      </c>
      <c r="C95" s="141">
        <v>110242</v>
      </c>
      <c r="D95" s="126">
        <v>7.26</v>
      </c>
      <c r="E95" s="311" t="s">
        <v>291</v>
      </c>
      <c r="F95" s="311">
        <v>70</v>
      </c>
      <c r="G95" s="311">
        <v>80</v>
      </c>
      <c r="H95" s="138">
        <f>_xlfn.XLOOKUP(A95,'Cheese - 110242'!A:A,'Cheese - 110242'!K:K)</f>
        <v>0</v>
      </c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19">
        <f t="shared" si="8"/>
        <v>0</v>
      </c>
      <c r="V95" s="118" t="str">
        <f t="shared" si="7"/>
        <v/>
      </c>
      <c r="W95" s="118" t="str">
        <f t="shared" si="7"/>
        <v/>
      </c>
      <c r="X95" s="118" t="str">
        <f t="shared" si="7"/>
        <v/>
      </c>
      <c r="Y95" s="118" t="str">
        <f t="shared" si="7"/>
        <v/>
      </c>
      <c r="Z95" s="118" t="str">
        <f t="shared" si="7"/>
        <v/>
      </c>
      <c r="AA95" s="118" t="str">
        <f t="shared" si="7"/>
        <v/>
      </c>
      <c r="AB95" s="118" t="str">
        <f t="shared" si="9"/>
        <v/>
      </c>
      <c r="AC95" s="118" t="str">
        <f t="shared" si="9"/>
        <v/>
      </c>
      <c r="AD95" s="118" t="str">
        <f t="shared" si="9"/>
        <v/>
      </c>
      <c r="AE95" s="118" t="str">
        <f t="shared" si="9"/>
        <v/>
      </c>
      <c r="AF95" s="118" t="str">
        <f t="shared" si="9"/>
        <v/>
      </c>
      <c r="AG95" s="128" t="str">
        <f t="shared" si="9"/>
        <v/>
      </c>
      <c r="AH95" s="120"/>
      <c r="AI95" s="120"/>
      <c r="AJ95" s="120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  <c r="IU95" s="121"/>
      <c r="IV95" s="121"/>
      <c r="IW95" s="121"/>
      <c r="IX95" s="121"/>
      <c r="IY95" s="121"/>
      <c r="IZ95" s="121"/>
    </row>
    <row r="96" spans="1:260" s="122" customFormat="1" ht="15.75">
      <c r="A96" s="123">
        <v>5769</v>
      </c>
      <c r="B96" s="124" t="s">
        <v>305</v>
      </c>
      <c r="C96" s="141">
        <v>110242</v>
      </c>
      <c r="D96" s="126">
        <v>7.2</v>
      </c>
      <c r="E96" s="311" t="s">
        <v>291</v>
      </c>
      <c r="F96" s="311">
        <v>70</v>
      </c>
      <c r="G96" s="311">
        <v>80</v>
      </c>
      <c r="H96" s="138">
        <f>_xlfn.XLOOKUP(A96,'Cheese - 110242'!A:A,'Cheese - 110242'!K:K)</f>
        <v>0</v>
      </c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19">
        <f t="shared" si="8"/>
        <v>0</v>
      </c>
      <c r="V96" s="118" t="str">
        <f t="shared" si="7"/>
        <v/>
      </c>
      <c r="W96" s="118" t="str">
        <f t="shared" si="7"/>
        <v/>
      </c>
      <c r="X96" s="118" t="str">
        <f t="shared" si="7"/>
        <v/>
      </c>
      <c r="Y96" s="118" t="str">
        <f t="shared" si="7"/>
        <v/>
      </c>
      <c r="Z96" s="118" t="str">
        <f t="shared" si="7"/>
        <v/>
      </c>
      <c r="AA96" s="118" t="str">
        <f t="shared" si="7"/>
        <v/>
      </c>
      <c r="AB96" s="118" t="str">
        <f t="shared" si="9"/>
        <v/>
      </c>
      <c r="AC96" s="118" t="str">
        <f t="shared" si="9"/>
        <v/>
      </c>
      <c r="AD96" s="118" t="str">
        <f t="shared" si="9"/>
        <v/>
      </c>
      <c r="AE96" s="118" t="str">
        <f t="shared" si="9"/>
        <v/>
      </c>
      <c r="AF96" s="118" t="str">
        <f t="shared" si="9"/>
        <v/>
      </c>
      <c r="AG96" s="128" t="str">
        <f t="shared" si="9"/>
        <v/>
      </c>
      <c r="AH96" s="120"/>
      <c r="AI96" s="120"/>
      <c r="AJ96" s="120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  <c r="IU96" s="121"/>
      <c r="IV96" s="121"/>
      <c r="IW96" s="121"/>
      <c r="IX96" s="121"/>
      <c r="IY96" s="121"/>
      <c r="IZ96" s="121"/>
    </row>
    <row r="97" spans="1:260" s="122" customFormat="1" ht="31.5">
      <c r="A97" s="123">
        <v>5749</v>
      </c>
      <c r="B97" s="124" t="s">
        <v>225</v>
      </c>
      <c r="C97" s="141">
        <v>110242</v>
      </c>
      <c r="D97" s="126">
        <v>7.2</v>
      </c>
      <c r="E97" s="311" t="s">
        <v>291</v>
      </c>
      <c r="F97" s="311">
        <v>70</v>
      </c>
      <c r="G97" s="311">
        <v>80</v>
      </c>
      <c r="H97" s="138">
        <f>_xlfn.XLOOKUP(A97,'Cheese - 110242'!A:A,'Cheese - 110242'!K:K)</f>
        <v>0</v>
      </c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19">
        <f t="shared" si="8"/>
        <v>0</v>
      </c>
      <c r="V97" s="118" t="str">
        <f t="shared" si="7"/>
        <v/>
      </c>
      <c r="W97" s="118" t="str">
        <f t="shared" si="7"/>
        <v/>
      </c>
      <c r="X97" s="118" t="str">
        <f t="shared" si="7"/>
        <v/>
      </c>
      <c r="Y97" s="118" t="str">
        <f t="shared" si="7"/>
        <v/>
      </c>
      <c r="Z97" s="118" t="str">
        <f t="shared" si="7"/>
        <v/>
      </c>
      <c r="AA97" s="118" t="str">
        <f t="shared" si="7"/>
        <v/>
      </c>
      <c r="AB97" s="118" t="str">
        <f t="shared" si="9"/>
        <v/>
      </c>
      <c r="AC97" s="118" t="str">
        <f t="shared" si="9"/>
        <v/>
      </c>
      <c r="AD97" s="118" t="str">
        <f t="shared" si="9"/>
        <v/>
      </c>
      <c r="AE97" s="118" t="str">
        <f t="shared" si="9"/>
        <v/>
      </c>
      <c r="AF97" s="118" t="str">
        <f t="shared" si="9"/>
        <v/>
      </c>
      <c r="AG97" s="128" t="str">
        <f t="shared" si="9"/>
        <v/>
      </c>
      <c r="AH97" s="120"/>
      <c r="AI97" s="120"/>
      <c r="AJ97" s="120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  <c r="IU97" s="121"/>
      <c r="IV97" s="121"/>
      <c r="IW97" s="121"/>
      <c r="IX97" s="121"/>
      <c r="IY97" s="121"/>
      <c r="IZ97" s="121"/>
    </row>
    <row r="98" spans="1:260" s="122" customFormat="1" ht="15.75">
      <c r="A98" s="123">
        <v>5773</v>
      </c>
      <c r="B98" s="124" t="s">
        <v>306</v>
      </c>
      <c r="C98" s="141">
        <v>110242</v>
      </c>
      <c r="D98" s="126">
        <v>7.2</v>
      </c>
      <c r="E98" s="311" t="s">
        <v>291</v>
      </c>
      <c r="F98" s="311">
        <v>70</v>
      </c>
      <c r="G98" s="311">
        <v>80</v>
      </c>
      <c r="H98" s="138">
        <f>_xlfn.XLOOKUP(A98,'Cheese - 110242'!A:A,'Cheese - 110242'!K:K)</f>
        <v>0</v>
      </c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19">
        <f t="shared" si="8"/>
        <v>0</v>
      </c>
      <c r="V98" s="118" t="str">
        <f t="shared" si="7"/>
        <v/>
      </c>
      <c r="W98" s="118" t="str">
        <f t="shared" si="7"/>
        <v/>
      </c>
      <c r="X98" s="118" t="str">
        <f t="shared" si="7"/>
        <v/>
      </c>
      <c r="Y98" s="118" t="str">
        <f t="shared" si="7"/>
        <v/>
      </c>
      <c r="Z98" s="118" t="str">
        <f t="shared" si="7"/>
        <v/>
      </c>
      <c r="AA98" s="118" t="str">
        <f t="shared" si="7"/>
        <v/>
      </c>
      <c r="AB98" s="118" t="str">
        <f t="shared" si="9"/>
        <v/>
      </c>
      <c r="AC98" s="118" t="str">
        <f t="shared" si="9"/>
        <v/>
      </c>
      <c r="AD98" s="118" t="str">
        <f t="shared" si="9"/>
        <v/>
      </c>
      <c r="AE98" s="118" t="str">
        <f t="shared" si="9"/>
        <v/>
      </c>
      <c r="AF98" s="118" t="str">
        <f t="shared" si="9"/>
        <v/>
      </c>
      <c r="AG98" s="128" t="str">
        <f t="shared" si="9"/>
        <v/>
      </c>
      <c r="AH98" s="120"/>
      <c r="AI98" s="120"/>
      <c r="AJ98" s="120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  <c r="IU98" s="121"/>
      <c r="IV98" s="121"/>
      <c r="IW98" s="121"/>
      <c r="IX98" s="121"/>
      <c r="IY98" s="121"/>
      <c r="IZ98" s="121"/>
    </row>
    <row r="99" spans="1:260" s="122" customFormat="1" ht="15.75">
      <c r="A99" s="123">
        <v>5743</v>
      </c>
      <c r="B99" s="124" t="s">
        <v>228</v>
      </c>
      <c r="C99" s="141">
        <v>110242</v>
      </c>
      <c r="D99" s="126">
        <v>7.2</v>
      </c>
      <c r="E99" s="311" t="s">
        <v>291</v>
      </c>
      <c r="F99" s="311">
        <v>70</v>
      </c>
      <c r="G99" s="311">
        <v>80</v>
      </c>
      <c r="H99" s="138">
        <f>_xlfn.XLOOKUP(A99,'Cheese - 110242'!A:A,'Cheese - 110242'!K:K)</f>
        <v>0</v>
      </c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19">
        <f t="shared" si="8"/>
        <v>0</v>
      </c>
      <c r="V99" s="118" t="str">
        <f t="shared" si="7"/>
        <v/>
      </c>
      <c r="W99" s="118" t="str">
        <f t="shared" si="7"/>
        <v/>
      </c>
      <c r="X99" s="118" t="str">
        <f t="shared" si="7"/>
        <v/>
      </c>
      <c r="Y99" s="118" t="str">
        <f t="shared" si="7"/>
        <v/>
      </c>
      <c r="Z99" s="118" t="str">
        <f t="shared" si="7"/>
        <v/>
      </c>
      <c r="AA99" s="118" t="str">
        <f t="shared" si="7"/>
        <v/>
      </c>
      <c r="AB99" s="118" t="str">
        <f t="shared" si="9"/>
        <v/>
      </c>
      <c r="AC99" s="118" t="str">
        <f t="shared" si="9"/>
        <v/>
      </c>
      <c r="AD99" s="118" t="str">
        <f t="shared" si="9"/>
        <v/>
      </c>
      <c r="AE99" s="118" t="str">
        <f t="shared" si="9"/>
        <v/>
      </c>
      <c r="AF99" s="118" t="str">
        <f t="shared" si="9"/>
        <v/>
      </c>
      <c r="AG99" s="128" t="str">
        <f t="shared" si="9"/>
        <v/>
      </c>
      <c r="AH99" s="120"/>
      <c r="AI99" s="120"/>
      <c r="AJ99" s="120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  <c r="IU99" s="121"/>
      <c r="IV99" s="121"/>
      <c r="IW99" s="121"/>
      <c r="IX99" s="121"/>
      <c r="IY99" s="121"/>
      <c r="IZ99" s="121"/>
    </row>
    <row r="100" spans="1:260" s="122" customFormat="1" ht="15.75">
      <c r="A100" s="123">
        <v>5911</v>
      </c>
      <c r="B100" s="124" t="s">
        <v>307</v>
      </c>
      <c r="C100" s="221" t="s">
        <v>308</v>
      </c>
      <c r="D100" s="126" t="s">
        <v>309</v>
      </c>
      <c r="E100" s="311">
        <v>9</v>
      </c>
      <c r="F100" s="311">
        <v>54</v>
      </c>
      <c r="G100" s="311">
        <v>139</v>
      </c>
      <c r="H100" s="211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19">
        <f t="shared" si="8"/>
        <v>0</v>
      </c>
      <c r="V100" s="118" t="str">
        <f t="shared" si="7"/>
        <v/>
      </c>
      <c r="W100" s="118" t="str">
        <f t="shared" si="7"/>
        <v/>
      </c>
      <c r="X100" s="118" t="str">
        <f t="shared" si="7"/>
        <v/>
      </c>
      <c r="Y100" s="118" t="str">
        <f t="shared" ref="Y100:AA108" si="10">IF($U100=0,"",L100)</f>
        <v/>
      </c>
      <c r="Z100" s="118" t="str">
        <f t="shared" si="10"/>
        <v/>
      </c>
      <c r="AA100" s="118" t="str">
        <f t="shared" si="10"/>
        <v/>
      </c>
      <c r="AB100" s="118" t="str">
        <f t="shared" si="9"/>
        <v/>
      </c>
      <c r="AC100" s="118" t="str">
        <f t="shared" si="9"/>
        <v/>
      </c>
      <c r="AD100" s="118" t="str">
        <f t="shared" si="9"/>
        <v/>
      </c>
      <c r="AE100" s="118" t="str">
        <f t="shared" si="9"/>
        <v/>
      </c>
      <c r="AF100" s="118" t="str">
        <f t="shared" si="9"/>
        <v/>
      </c>
      <c r="AG100" s="128" t="str">
        <f t="shared" si="9"/>
        <v/>
      </c>
      <c r="AH100" s="120"/>
      <c r="AI100" s="120"/>
      <c r="AJ100" s="120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21"/>
      <c r="AV100" s="121"/>
      <c r="AW100" s="121"/>
      <c r="AX100" s="121"/>
      <c r="AY100" s="121"/>
      <c r="AZ100" s="121"/>
      <c r="BA100" s="121"/>
      <c r="BB100" s="121"/>
      <c r="BC100" s="121"/>
      <c r="BD100" s="121"/>
      <c r="BE100" s="121"/>
      <c r="BF100" s="121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21"/>
      <c r="BS100" s="121"/>
      <c r="BT100" s="121"/>
      <c r="BU100" s="121"/>
      <c r="BV100" s="121"/>
      <c r="BW100" s="121"/>
      <c r="BX100" s="121"/>
      <c r="BY100" s="121"/>
      <c r="BZ100" s="121"/>
      <c r="CA100" s="121"/>
      <c r="CB100" s="121"/>
      <c r="CC100" s="121"/>
      <c r="CD100" s="121"/>
      <c r="CE100" s="121"/>
      <c r="CF100" s="121"/>
      <c r="CG100" s="121"/>
      <c r="CH100" s="121"/>
      <c r="CI100" s="121"/>
      <c r="CJ100" s="121"/>
      <c r="CK100" s="121"/>
      <c r="CL100" s="121"/>
      <c r="CM100" s="121"/>
      <c r="CN100" s="121"/>
      <c r="CO100" s="121"/>
      <c r="CP100" s="121"/>
      <c r="CQ100" s="121"/>
      <c r="CR100" s="121"/>
      <c r="CS100" s="121"/>
      <c r="CT100" s="121"/>
      <c r="CU100" s="121"/>
      <c r="CV100" s="121"/>
      <c r="CW100" s="121"/>
      <c r="CX100" s="121"/>
      <c r="CY100" s="121"/>
      <c r="CZ100" s="121"/>
      <c r="DA100" s="121"/>
      <c r="DB100" s="121"/>
      <c r="DC100" s="121"/>
      <c r="DD100" s="121"/>
      <c r="DE100" s="121"/>
      <c r="DF100" s="121"/>
      <c r="DG100" s="121"/>
      <c r="DH100" s="121"/>
      <c r="DI100" s="121"/>
      <c r="DJ100" s="121"/>
      <c r="DK100" s="121"/>
      <c r="DL100" s="121"/>
      <c r="DM100" s="121"/>
      <c r="DN100" s="121"/>
      <c r="DO100" s="121"/>
      <c r="DP100" s="121"/>
      <c r="DQ100" s="121"/>
      <c r="DR100" s="121"/>
      <c r="DS100" s="121"/>
      <c r="DT100" s="121"/>
      <c r="DU100" s="121"/>
      <c r="DV100" s="121"/>
      <c r="DW100" s="121"/>
      <c r="DX100" s="121"/>
      <c r="DY100" s="121"/>
      <c r="DZ100" s="121"/>
      <c r="EA100" s="121"/>
      <c r="EB100" s="121"/>
      <c r="EC100" s="121"/>
      <c r="ED100" s="121"/>
      <c r="EE100" s="121"/>
      <c r="EF100" s="121"/>
      <c r="EG100" s="121"/>
      <c r="EH100" s="121"/>
      <c r="EI100" s="121"/>
      <c r="EJ100" s="121"/>
      <c r="EK100" s="121"/>
      <c r="EL100" s="121"/>
      <c r="EM100" s="121"/>
      <c r="EN100" s="121"/>
      <c r="EO100" s="121"/>
      <c r="EP100" s="121"/>
      <c r="EQ100" s="121"/>
      <c r="ER100" s="121"/>
      <c r="ES100" s="121"/>
      <c r="ET100" s="121"/>
      <c r="EU100" s="121"/>
      <c r="EV100" s="121"/>
      <c r="EW100" s="121"/>
      <c r="EX100" s="121"/>
      <c r="EY100" s="121"/>
      <c r="EZ100" s="121"/>
      <c r="FA100" s="121"/>
      <c r="FB100" s="121"/>
      <c r="FC100" s="121"/>
      <c r="FD100" s="121"/>
      <c r="FE100" s="121"/>
      <c r="FF100" s="121"/>
      <c r="FG100" s="121"/>
      <c r="FH100" s="121"/>
      <c r="FI100" s="121"/>
      <c r="FJ100" s="121"/>
      <c r="FK100" s="121"/>
      <c r="FL100" s="121"/>
      <c r="FM100" s="121"/>
      <c r="FN100" s="121"/>
      <c r="FO100" s="121"/>
      <c r="FP100" s="121"/>
      <c r="FQ100" s="121"/>
      <c r="FR100" s="121"/>
      <c r="FS100" s="121"/>
      <c r="FT100" s="121"/>
      <c r="FU100" s="121"/>
      <c r="FV100" s="121"/>
      <c r="FW100" s="121"/>
      <c r="FX100" s="121"/>
      <c r="FY100" s="121"/>
      <c r="FZ100" s="121"/>
      <c r="GA100" s="121"/>
      <c r="GB100" s="121"/>
      <c r="GC100" s="121"/>
      <c r="GD100" s="121"/>
      <c r="GE100" s="121"/>
      <c r="GF100" s="121"/>
      <c r="GG100" s="121"/>
      <c r="GH100" s="121"/>
      <c r="GI100" s="121"/>
      <c r="GJ100" s="121"/>
      <c r="GK100" s="121"/>
      <c r="GL100" s="121"/>
      <c r="GM100" s="121"/>
      <c r="GN100" s="121"/>
      <c r="GO100" s="121"/>
      <c r="GP100" s="121"/>
      <c r="GQ100" s="121"/>
      <c r="GR100" s="121"/>
      <c r="GS100" s="121"/>
      <c r="GT100" s="121"/>
      <c r="GU100" s="121"/>
      <c r="GV100" s="121"/>
      <c r="GW100" s="121"/>
      <c r="GX100" s="121"/>
      <c r="GY100" s="121"/>
      <c r="GZ100" s="121"/>
      <c r="HA100" s="121"/>
      <c r="HB100" s="121"/>
      <c r="HC100" s="121"/>
      <c r="HD100" s="121"/>
      <c r="HE100" s="121"/>
      <c r="HF100" s="121"/>
      <c r="HG100" s="121"/>
      <c r="HH100" s="121"/>
      <c r="HI100" s="121"/>
      <c r="HJ100" s="121"/>
      <c r="HK100" s="121"/>
      <c r="HL100" s="121"/>
      <c r="HM100" s="121"/>
      <c r="HN100" s="121"/>
      <c r="HO100" s="121"/>
      <c r="HP100" s="121"/>
      <c r="HQ100" s="121"/>
      <c r="HR100" s="121"/>
      <c r="HS100" s="121"/>
      <c r="HT100" s="121"/>
      <c r="HU100" s="121"/>
      <c r="HV100" s="121"/>
      <c r="HW100" s="121"/>
      <c r="HX100" s="121"/>
      <c r="HY100" s="121"/>
      <c r="HZ100" s="121"/>
      <c r="IA100" s="121"/>
      <c r="IB100" s="121"/>
      <c r="IC100" s="121"/>
      <c r="ID100" s="121"/>
      <c r="IE100" s="121"/>
      <c r="IF100" s="121"/>
      <c r="IG100" s="121"/>
      <c r="IH100" s="121"/>
      <c r="II100" s="121"/>
      <c r="IJ100" s="121"/>
      <c r="IK100" s="121"/>
      <c r="IL100" s="121"/>
      <c r="IM100" s="121"/>
      <c r="IN100" s="121"/>
      <c r="IO100" s="121"/>
      <c r="IP100" s="121"/>
      <c r="IQ100" s="121"/>
      <c r="IR100" s="121"/>
      <c r="IS100" s="121"/>
      <c r="IT100" s="121"/>
      <c r="IU100" s="121"/>
      <c r="IV100" s="121"/>
      <c r="IW100" s="121"/>
      <c r="IX100" s="121"/>
      <c r="IY100" s="121"/>
      <c r="IZ100" s="121"/>
    </row>
    <row r="101" spans="1:260" s="122" customFormat="1" ht="15.75">
      <c r="A101" s="123">
        <v>5732</v>
      </c>
      <c r="B101" s="310" t="s">
        <v>310</v>
      </c>
      <c r="C101" s="221" t="s">
        <v>308</v>
      </c>
      <c r="D101" s="126" t="s">
        <v>309</v>
      </c>
      <c r="E101" s="311">
        <v>10</v>
      </c>
      <c r="F101" s="311">
        <v>60</v>
      </c>
      <c r="G101" s="311">
        <v>480</v>
      </c>
      <c r="H101" s="211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19">
        <f t="shared" si="8"/>
        <v>0</v>
      </c>
      <c r="V101" s="118" t="str">
        <f t="shared" ref="V101:X108" si="11">IF($U101=0,"",I101)</f>
        <v/>
      </c>
      <c r="W101" s="118" t="str">
        <f t="shared" si="11"/>
        <v/>
      </c>
      <c r="X101" s="118" t="str">
        <f t="shared" si="11"/>
        <v/>
      </c>
      <c r="Y101" s="118" t="str">
        <f t="shared" si="10"/>
        <v/>
      </c>
      <c r="Z101" s="118" t="str">
        <f t="shared" si="10"/>
        <v/>
      </c>
      <c r="AA101" s="118" t="str">
        <f t="shared" si="10"/>
        <v/>
      </c>
      <c r="AB101" s="118" t="str">
        <f t="shared" si="9"/>
        <v/>
      </c>
      <c r="AC101" s="118" t="str">
        <f t="shared" si="9"/>
        <v/>
      </c>
      <c r="AD101" s="118" t="str">
        <f t="shared" si="9"/>
        <v/>
      </c>
      <c r="AE101" s="118" t="str">
        <f t="shared" si="9"/>
        <v/>
      </c>
      <c r="AF101" s="118" t="str">
        <f t="shared" si="9"/>
        <v/>
      </c>
      <c r="AG101" s="128" t="str">
        <f t="shared" si="9"/>
        <v/>
      </c>
      <c r="AH101" s="120"/>
      <c r="AI101" s="120"/>
      <c r="AJ101" s="120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121"/>
      <c r="BF101" s="121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21"/>
      <c r="BS101" s="121"/>
      <c r="BT101" s="121"/>
      <c r="BU101" s="121"/>
      <c r="BV101" s="121"/>
      <c r="BW101" s="121"/>
      <c r="BX101" s="121"/>
      <c r="BY101" s="121"/>
      <c r="BZ101" s="121"/>
      <c r="CA101" s="121"/>
      <c r="CB101" s="121"/>
      <c r="CC101" s="121"/>
      <c r="CD101" s="121"/>
      <c r="CE101" s="121"/>
      <c r="CF101" s="121"/>
      <c r="CG101" s="121"/>
      <c r="CH101" s="121"/>
      <c r="CI101" s="121"/>
      <c r="CJ101" s="121"/>
      <c r="CK101" s="121"/>
      <c r="CL101" s="121"/>
      <c r="CM101" s="121"/>
      <c r="CN101" s="121"/>
      <c r="CO101" s="121"/>
      <c r="CP101" s="121"/>
      <c r="CQ101" s="121"/>
      <c r="CR101" s="121"/>
      <c r="CS101" s="121"/>
      <c r="CT101" s="121"/>
      <c r="CU101" s="121"/>
      <c r="CV101" s="121"/>
      <c r="CW101" s="121"/>
      <c r="CX101" s="121"/>
      <c r="CY101" s="121"/>
      <c r="CZ101" s="121"/>
      <c r="DA101" s="121"/>
      <c r="DB101" s="121"/>
      <c r="DC101" s="121"/>
      <c r="DD101" s="121"/>
      <c r="DE101" s="121"/>
      <c r="DF101" s="121"/>
      <c r="DG101" s="121"/>
      <c r="DH101" s="121"/>
      <c r="DI101" s="121"/>
      <c r="DJ101" s="121"/>
      <c r="DK101" s="121"/>
      <c r="DL101" s="121"/>
      <c r="DM101" s="121"/>
      <c r="DN101" s="121"/>
      <c r="DO101" s="121"/>
      <c r="DP101" s="121"/>
      <c r="DQ101" s="121"/>
      <c r="DR101" s="121"/>
      <c r="DS101" s="121"/>
      <c r="DT101" s="121"/>
      <c r="DU101" s="121"/>
      <c r="DV101" s="121"/>
      <c r="DW101" s="121"/>
      <c r="DX101" s="121"/>
      <c r="DY101" s="121"/>
      <c r="DZ101" s="121"/>
      <c r="EA101" s="121"/>
      <c r="EB101" s="121"/>
      <c r="EC101" s="121"/>
      <c r="ED101" s="121"/>
      <c r="EE101" s="121"/>
      <c r="EF101" s="121"/>
      <c r="EG101" s="121"/>
      <c r="EH101" s="121"/>
      <c r="EI101" s="121"/>
      <c r="EJ101" s="121"/>
      <c r="EK101" s="121"/>
      <c r="EL101" s="121"/>
      <c r="EM101" s="121"/>
      <c r="EN101" s="121"/>
      <c r="EO101" s="121"/>
      <c r="EP101" s="121"/>
      <c r="EQ101" s="121"/>
      <c r="ER101" s="121"/>
      <c r="ES101" s="121"/>
      <c r="ET101" s="121"/>
      <c r="EU101" s="121"/>
      <c r="EV101" s="121"/>
      <c r="EW101" s="121"/>
      <c r="EX101" s="121"/>
      <c r="EY101" s="121"/>
      <c r="EZ101" s="121"/>
      <c r="FA101" s="121"/>
      <c r="FB101" s="121"/>
      <c r="FC101" s="121"/>
      <c r="FD101" s="121"/>
      <c r="FE101" s="121"/>
      <c r="FF101" s="121"/>
      <c r="FG101" s="121"/>
      <c r="FH101" s="121"/>
      <c r="FI101" s="121"/>
      <c r="FJ101" s="121"/>
      <c r="FK101" s="121"/>
      <c r="FL101" s="121"/>
      <c r="FM101" s="121"/>
      <c r="FN101" s="121"/>
      <c r="FO101" s="121"/>
      <c r="FP101" s="121"/>
      <c r="FQ101" s="121"/>
      <c r="FR101" s="121"/>
      <c r="FS101" s="121"/>
      <c r="FT101" s="121"/>
      <c r="FU101" s="121"/>
      <c r="FV101" s="121"/>
      <c r="FW101" s="121"/>
      <c r="FX101" s="121"/>
      <c r="FY101" s="121"/>
      <c r="FZ101" s="121"/>
      <c r="GA101" s="121"/>
      <c r="GB101" s="121"/>
      <c r="GC101" s="121"/>
      <c r="GD101" s="121"/>
      <c r="GE101" s="121"/>
      <c r="GF101" s="121"/>
      <c r="GG101" s="121"/>
      <c r="GH101" s="121"/>
      <c r="GI101" s="121"/>
      <c r="GJ101" s="121"/>
      <c r="GK101" s="121"/>
      <c r="GL101" s="121"/>
      <c r="GM101" s="121"/>
      <c r="GN101" s="121"/>
      <c r="GO101" s="121"/>
      <c r="GP101" s="121"/>
      <c r="GQ101" s="121"/>
      <c r="GR101" s="121"/>
      <c r="GS101" s="121"/>
      <c r="GT101" s="121"/>
      <c r="GU101" s="121"/>
      <c r="GV101" s="121"/>
      <c r="GW101" s="121"/>
      <c r="GX101" s="121"/>
      <c r="GY101" s="121"/>
      <c r="GZ101" s="121"/>
      <c r="HA101" s="121"/>
      <c r="HB101" s="121"/>
      <c r="HC101" s="121"/>
      <c r="HD101" s="121"/>
      <c r="HE101" s="121"/>
      <c r="HF101" s="121"/>
      <c r="HG101" s="121"/>
      <c r="HH101" s="121"/>
      <c r="HI101" s="121"/>
      <c r="HJ101" s="121"/>
      <c r="HK101" s="121"/>
      <c r="HL101" s="121"/>
      <c r="HM101" s="121"/>
      <c r="HN101" s="121"/>
      <c r="HO101" s="121"/>
      <c r="HP101" s="121"/>
      <c r="HQ101" s="121"/>
      <c r="HR101" s="121"/>
      <c r="HS101" s="121"/>
      <c r="HT101" s="121"/>
      <c r="HU101" s="121"/>
      <c r="HV101" s="121"/>
      <c r="HW101" s="121"/>
      <c r="HX101" s="121"/>
      <c r="HY101" s="121"/>
      <c r="HZ101" s="121"/>
      <c r="IA101" s="121"/>
      <c r="IB101" s="121"/>
      <c r="IC101" s="121"/>
      <c r="ID101" s="121"/>
      <c r="IE101" s="121"/>
      <c r="IF101" s="121"/>
      <c r="IG101" s="121"/>
      <c r="IH101" s="121"/>
      <c r="II101" s="121"/>
      <c r="IJ101" s="121"/>
      <c r="IK101" s="121"/>
      <c r="IL101" s="121"/>
      <c r="IM101" s="121"/>
      <c r="IN101" s="121"/>
      <c r="IO101" s="121"/>
      <c r="IP101" s="121"/>
      <c r="IQ101" s="121"/>
      <c r="IR101" s="121"/>
      <c r="IS101" s="121"/>
      <c r="IT101" s="121"/>
      <c r="IU101" s="121"/>
      <c r="IV101" s="121"/>
      <c r="IW101" s="121"/>
      <c r="IX101" s="121"/>
      <c r="IY101" s="121"/>
      <c r="IZ101" s="121"/>
    </row>
    <row r="102" spans="1:260" s="122" customFormat="1" ht="15.75">
      <c r="A102" s="123">
        <v>73650</v>
      </c>
      <c r="B102" s="310" t="s">
        <v>311</v>
      </c>
      <c r="C102" s="221" t="s">
        <v>308</v>
      </c>
      <c r="D102" s="126" t="s">
        <v>309</v>
      </c>
      <c r="E102" s="311">
        <v>10</v>
      </c>
      <c r="F102" s="311">
        <v>90</v>
      </c>
      <c r="G102" s="311">
        <v>320</v>
      </c>
      <c r="H102" s="211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19">
        <f t="shared" si="8"/>
        <v>0</v>
      </c>
      <c r="V102" s="118" t="str">
        <f t="shared" si="11"/>
        <v/>
      </c>
      <c r="W102" s="118" t="str">
        <f t="shared" si="11"/>
        <v/>
      </c>
      <c r="X102" s="118" t="str">
        <f t="shared" si="11"/>
        <v/>
      </c>
      <c r="Y102" s="118" t="str">
        <f t="shared" si="10"/>
        <v/>
      </c>
      <c r="Z102" s="118" t="str">
        <f t="shared" si="10"/>
        <v/>
      </c>
      <c r="AA102" s="118" t="str">
        <f t="shared" si="10"/>
        <v/>
      </c>
      <c r="AB102" s="118" t="str">
        <f t="shared" si="9"/>
        <v/>
      </c>
      <c r="AC102" s="118" t="str">
        <f t="shared" si="9"/>
        <v/>
      </c>
      <c r="AD102" s="118" t="str">
        <f t="shared" si="9"/>
        <v/>
      </c>
      <c r="AE102" s="118" t="str">
        <f t="shared" si="9"/>
        <v/>
      </c>
      <c r="AF102" s="118" t="str">
        <f t="shared" si="9"/>
        <v/>
      </c>
      <c r="AG102" s="128" t="str">
        <f t="shared" si="9"/>
        <v/>
      </c>
      <c r="AH102" s="120"/>
      <c r="AI102" s="120"/>
      <c r="AJ102" s="120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21"/>
      <c r="AV102" s="121"/>
      <c r="AW102" s="121"/>
      <c r="AX102" s="121"/>
      <c r="AY102" s="121"/>
      <c r="AZ102" s="121"/>
      <c r="BA102" s="121"/>
      <c r="BB102" s="121"/>
      <c r="BC102" s="121"/>
      <c r="BD102" s="121"/>
      <c r="BE102" s="121"/>
      <c r="BF102" s="121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21"/>
      <c r="BS102" s="121"/>
      <c r="BT102" s="121"/>
      <c r="BU102" s="121"/>
      <c r="BV102" s="121"/>
      <c r="BW102" s="121"/>
      <c r="BX102" s="121"/>
      <c r="BY102" s="121"/>
      <c r="BZ102" s="121"/>
      <c r="CA102" s="121"/>
      <c r="CB102" s="121"/>
      <c r="CC102" s="121"/>
      <c r="CD102" s="121"/>
      <c r="CE102" s="121"/>
      <c r="CF102" s="121"/>
      <c r="CG102" s="121"/>
      <c r="CH102" s="121"/>
      <c r="CI102" s="121"/>
      <c r="CJ102" s="121"/>
      <c r="CK102" s="121"/>
      <c r="CL102" s="121"/>
      <c r="CM102" s="121"/>
      <c r="CN102" s="121"/>
      <c r="CO102" s="121"/>
      <c r="CP102" s="121"/>
      <c r="CQ102" s="121"/>
      <c r="CR102" s="121"/>
      <c r="CS102" s="121"/>
      <c r="CT102" s="121"/>
      <c r="CU102" s="121"/>
      <c r="CV102" s="121"/>
      <c r="CW102" s="121"/>
      <c r="CX102" s="121"/>
      <c r="CY102" s="121"/>
      <c r="CZ102" s="121"/>
      <c r="DA102" s="121"/>
      <c r="DB102" s="121"/>
      <c r="DC102" s="121"/>
      <c r="DD102" s="121"/>
      <c r="DE102" s="121"/>
      <c r="DF102" s="121"/>
      <c r="DG102" s="121"/>
      <c r="DH102" s="121"/>
      <c r="DI102" s="121"/>
      <c r="DJ102" s="121"/>
      <c r="DK102" s="121"/>
      <c r="DL102" s="121"/>
      <c r="DM102" s="121"/>
      <c r="DN102" s="121"/>
      <c r="DO102" s="121"/>
      <c r="DP102" s="121"/>
      <c r="DQ102" s="121"/>
      <c r="DR102" s="121"/>
      <c r="DS102" s="121"/>
      <c r="DT102" s="121"/>
      <c r="DU102" s="121"/>
      <c r="DV102" s="121"/>
      <c r="DW102" s="121"/>
      <c r="DX102" s="121"/>
      <c r="DY102" s="121"/>
      <c r="DZ102" s="121"/>
      <c r="EA102" s="121"/>
      <c r="EB102" s="121"/>
      <c r="EC102" s="121"/>
      <c r="ED102" s="121"/>
      <c r="EE102" s="121"/>
      <c r="EF102" s="121"/>
      <c r="EG102" s="121"/>
      <c r="EH102" s="121"/>
      <c r="EI102" s="121"/>
      <c r="EJ102" s="121"/>
      <c r="EK102" s="121"/>
      <c r="EL102" s="121"/>
      <c r="EM102" s="121"/>
      <c r="EN102" s="121"/>
      <c r="EO102" s="121"/>
      <c r="EP102" s="121"/>
      <c r="EQ102" s="121"/>
      <c r="ER102" s="121"/>
      <c r="ES102" s="121"/>
      <c r="ET102" s="121"/>
      <c r="EU102" s="121"/>
      <c r="EV102" s="121"/>
      <c r="EW102" s="121"/>
      <c r="EX102" s="121"/>
      <c r="EY102" s="121"/>
      <c r="EZ102" s="121"/>
      <c r="FA102" s="121"/>
      <c r="FB102" s="121"/>
      <c r="FC102" s="121"/>
      <c r="FD102" s="121"/>
      <c r="FE102" s="121"/>
      <c r="FF102" s="121"/>
      <c r="FG102" s="121"/>
      <c r="FH102" s="121"/>
      <c r="FI102" s="121"/>
      <c r="FJ102" s="121"/>
      <c r="FK102" s="121"/>
      <c r="FL102" s="121"/>
      <c r="FM102" s="121"/>
      <c r="FN102" s="121"/>
      <c r="FO102" s="121"/>
      <c r="FP102" s="121"/>
      <c r="FQ102" s="121"/>
      <c r="FR102" s="121"/>
      <c r="FS102" s="121"/>
      <c r="FT102" s="121"/>
      <c r="FU102" s="121"/>
      <c r="FV102" s="121"/>
      <c r="FW102" s="121"/>
      <c r="FX102" s="121"/>
      <c r="FY102" s="121"/>
      <c r="FZ102" s="121"/>
      <c r="GA102" s="121"/>
      <c r="GB102" s="121"/>
      <c r="GC102" s="121"/>
      <c r="GD102" s="121"/>
      <c r="GE102" s="121"/>
      <c r="GF102" s="121"/>
      <c r="GG102" s="121"/>
      <c r="GH102" s="121"/>
      <c r="GI102" s="121"/>
      <c r="GJ102" s="121"/>
      <c r="GK102" s="121"/>
      <c r="GL102" s="121"/>
      <c r="GM102" s="121"/>
      <c r="GN102" s="121"/>
      <c r="GO102" s="121"/>
      <c r="GP102" s="121"/>
      <c r="GQ102" s="121"/>
      <c r="GR102" s="121"/>
      <c r="GS102" s="121"/>
      <c r="GT102" s="121"/>
      <c r="GU102" s="121"/>
      <c r="GV102" s="121"/>
      <c r="GW102" s="121"/>
      <c r="GX102" s="121"/>
      <c r="GY102" s="121"/>
      <c r="GZ102" s="121"/>
      <c r="HA102" s="121"/>
      <c r="HB102" s="121"/>
      <c r="HC102" s="121"/>
      <c r="HD102" s="121"/>
      <c r="HE102" s="121"/>
      <c r="HF102" s="121"/>
      <c r="HG102" s="121"/>
      <c r="HH102" s="121"/>
      <c r="HI102" s="121"/>
      <c r="HJ102" s="121"/>
      <c r="HK102" s="121"/>
      <c r="HL102" s="121"/>
      <c r="HM102" s="121"/>
      <c r="HN102" s="121"/>
      <c r="HO102" s="121"/>
      <c r="HP102" s="121"/>
      <c r="HQ102" s="121"/>
      <c r="HR102" s="121"/>
      <c r="HS102" s="121"/>
      <c r="HT102" s="121"/>
      <c r="HU102" s="121"/>
      <c r="HV102" s="121"/>
      <c r="HW102" s="121"/>
      <c r="HX102" s="121"/>
      <c r="HY102" s="121"/>
      <c r="HZ102" s="121"/>
      <c r="IA102" s="121"/>
      <c r="IB102" s="121"/>
      <c r="IC102" s="121"/>
      <c r="ID102" s="121"/>
      <c r="IE102" s="121"/>
      <c r="IF102" s="121"/>
      <c r="IG102" s="121"/>
      <c r="IH102" s="121"/>
      <c r="II102" s="121"/>
      <c r="IJ102" s="121"/>
      <c r="IK102" s="121"/>
      <c r="IL102" s="121"/>
      <c r="IM102" s="121"/>
      <c r="IN102" s="121"/>
      <c r="IO102" s="121"/>
      <c r="IP102" s="121"/>
      <c r="IQ102" s="121"/>
      <c r="IR102" s="121"/>
      <c r="IS102" s="121"/>
      <c r="IT102" s="121"/>
      <c r="IU102" s="121"/>
      <c r="IV102" s="121"/>
      <c r="IW102" s="121"/>
      <c r="IX102" s="121"/>
      <c r="IY102" s="121"/>
      <c r="IZ102" s="121"/>
    </row>
    <row r="103" spans="1:260" s="122" customFormat="1" ht="15.75">
      <c r="A103" s="123">
        <v>73400</v>
      </c>
      <c r="B103" s="124" t="s">
        <v>312</v>
      </c>
      <c r="C103" s="221" t="s">
        <v>308</v>
      </c>
      <c r="D103" s="126" t="s">
        <v>309</v>
      </c>
      <c r="E103" s="311">
        <v>10</v>
      </c>
      <c r="F103" s="311">
        <v>70</v>
      </c>
      <c r="G103" s="311">
        <v>480</v>
      </c>
      <c r="H103" s="211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19">
        <f t="shared" si="8"/>
        <v>0</v>
      </c>
      <c r="V103" s="118" t="str">
        <f t="shared" si="11"/>
        <v/>
      </c>
      <c r="W103" s="118" t="str">
        <f t="shared" si="11"/>
        <v/>
      </c>
      <c r="X103" s="118" t="str">
        <f t="shared" si="11"/>
        <v/>
      </c>
      <c r="Y103" s="118" t="str">
        <f t="shared" si="10"/>
        <v/>
      </c>
      <c r="Z103" s="118" t="str">
        <f t="shared" si="10"/>
        <v/>
      </c>
      <c r="AA103" s="118" t="str">
        <f t="shared" si="10"/>
        <v/>
      </c>
      <c r="AB103" s="118" t="str">
        <f t="shared" si="9"/>
        <v/>
      </c>
      <c r="AC103" s="118" t="str">
        <f t="shared" si="9"/>
        <v/>
      </c>
      <c r="AD103" s="118" t="str">
        <f t="shared" si="9"/>
        <v/>
      </c>
      <c r="AE103" s="118" t="str">
        <f t="shared" si="9"/>
        <v/>
      </c>
      <c r="AF103" s="118" t="str">
        <f t="shared" si="9"/>
        <v/>
      </c>
      <c r="AG103" s="128" t="str">
        <f t="shared" si="9"/>
        <v/>
      </c>
      <c r="AH103" s="120"/>
      <c r="AI103" s="120"/>
      <c r="AJ103" s="120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21"/>
      <c r="AV103" s="121"/>
      <c r="AW103" s="121"/>
      <c r="AX103" s="121"/>
      <c r="AY103" s="121"/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121"/>
      <c r="BY103" s="121"/>
      <c r="BZ103" s="121"/>
      <c r="CA103" s="121"/>
      <c r="CB103" s="121"/>
      <c r="CC103" s="121"/>
      <c r="CD103" s="121"/>
      <c r="CE103" s="121"/>
      <c r="CF103" s="121"/>
      <c r="CG103" s="121"/>
      <c r="CH103" s="121"/>
      <c r="CI103" s="121"/>
      <c r="CJ103" s="121"/>
      <c r="CK103" s="121"/>
      <c r="CL103" s="121"/>
      <c r="CM103" s="121"/>
      <c r="CN103" s="121"/>
      <c r="CO103" s="121"/>
      <c r="CP103" s="121"/>
      <c r="CQ103" s="121"/>
      <c r="CR103" s="121"/>
      <c r="CS103" s="121"/>
      <c r="CT103" s="121"/>
      <c r="CU103" s="121"/>
      <c r="CV103" s="121"/>
      <c r="CW103" s="121"/>
      <c r="CX103" s="121"/>
      <c r="CY103" s="121"/>
      <c r="CZ103" s="121"/>
      <c r="DA103" s="121"/>
      <c r="DB103" s="121"/>
      <c r="DC103" s="121"/>
      <c r="DD103" s="121"/>
      <c r="DE103" s="121"/>
      <c r="DF103" s="121"/>
      <c r="DG103" s="121"/>
      <c r="DH103" s="121"/>
      <c r="DI103" s="121"/>
      <c r="DJ103" s="121"/>
      <c r="DK103" s="121"/>
      <c r="DL103" s="121"/>
      <c r="DM103" s="121"/>
      <c r="DN103" s="121"/>
      <c r="DO103" s="121"/>
      <c r="DP103" s="121"/>
      <c r="DQ103" s="121"/>
      <c r="DR103" s="121"/>
      <c r="DS103" s="121"/>
      <c r="DT103" s="121"/>
      <c r="DU103" s="121"/>
      <c r="DV103" s="121"/>
      <c r="DW103" s="121"/>
      <c r="DX103" s="121"/>
      <c r="DY103" s="121"/>
      <c r="DZ103" s="121"/>
      <c r="EA103" s="121"/>
      <c r="EB103" s="121"/>
      <c r="EC103" s="121"/>
      <c r="ED103" s="121"/>
      <c r="EE103" s="121"/>
      <c r="EF103" s="121"/>
      <c r="EG103" s="121"/>
      <c r="EH103" s="121"/>
      <c r="EI103" s="121"/>
      <c r="EJ103" s="121"/>
      <c r="EK103" s="121"/>
      <c r="EL103" s="121"/>
      <c r="EM103" s="121"/>
      <c r="EN103" s="121"/>
      <c r="EO103" s="121"/>
      <c r="EP103" s="121"/>
      <c r="EQ103" s="121"/>
      <c r="ER103" s="121"/>
      <c r="ES103" s="121"/>
      <c r="ET103" s="121"/>
      <c r="EU103" s="121"/>
      <c r="EV103" s="121"/>
      <c r="EW103" s="121"/>
      <c r="EX103" s="121"/>
      <c r="EY103" s="121"/>
      <c r="EZ103" s="121"/>
      <c r="FA103" s="121"/>
      <c r="FB103" s="121"/>
      <c r="FC103" s="121"/>
      <c r="FD103" s="121"/>
      <c r="FE103" s="121"/>
      <c r="FF103" s="121"/>
      <c r="FG103" s="121"/>
      <c r="FH103" s="121"/>
      <c r="FI103" s="121"/>
      <c r="FJ103" s="121"/>
      <c r="FK103" s="121"/>
      <c r="FL103" s="121"/>
      <c r="FM103" s="121"/>
      <c r="FN103" s="121"/>
      <c r="FO103" s="121"/>
      <c r="FP103" s="121"/>
      <c r="FQ103" s="121"/>
      <c r="FR103" s="121"/>
      <c r="FS103" s="121"/>
      <c r="FT103" s="121"/>
      <c r="FU103" s="121"/>
      <c r="FV103" s="121"/>
      <c r="FW103" s="121"/>
      <c r="FX103" s="121"/>
      <c r="FY103" s="121"/>
      <c r="FZ103" s="121"/>
      <c r="GA103" s="121"/>
      <c r="GB103" s="121"/>
      <c r="GC103" s="121"/>
      <c r="GD103" s="121"/>
      <c r="GE103" s="121"/>
      <c r="GF103" s="121"/>
      <c r="GG103" s="121"/>
      <c r="GH103" s="121"/>
      <c r="GI103" s="121"/>
      <c r="GJ103" s="121"/>
      <c r="GK103" s="121"/>
      <c r="GL103" s="121"/>
      <c r="GM103" s="121"/>
      <c r="GN103" s="121"/>
      <c r="GO103" s="121"/>
      <c r="GP103" s="121"/>
      <c r="GQ103" s="121"/>
      <c r="GR103" s="121"/>
      <c r="GS103" s="121"/>
      <c r="GT103" s="121"/>
      <c r="GU103" s="121"/>
      <c r="GV103" s="121"/>
      <c r="GW103" s="121"/>
      <c r="GX103" s="121"/>
      <c r="GY103" s="121"/>
      <c r="GZ103" s="121"/>
      <c r="HA103" s="121"/>
      <c r="HB103" s="121"/>
      <c r="HC103" s="121"/>
      <c r="HD103" s="121"/>
      <c r="HE103" s="121"/>
      <c r="HF103" s="121"/>
      <c r="HG103" s="121"/>
      <c r="HH103" s="121"/>
      <c r="HI103" s="121"/>
      <c r="HJ103" s="121"/>
      <c r="HK103" s="121"/>
      <c r="HL103" s="121"/>
      <c r="HM103" s="121"/>
      <c r="HN103" s="121"/>
      <c r="HO103" s="121"/>
      <c r="HP103" s="121"/>
      <c r="HQ103" s="121"/>
      <c r="HR103" s="121"/>
      <c r="HS103" s="121"/>
      <c r="HT103" s="121"/>
      <c r="HU103" s="121"/>
      <c r="HV103" s="121"/>
      <c r="HW103" s="121"/>
      <c r="HX103" s="121"/>
      <c r="HY103" s="121"/>
      <c r="HZ103" s="121"/>
      <c r="IA103" s="121"/>
      <c r="IB103" s="121"/>
      <c r="IC103" s="121"/>
      <c r="ID103" s="121"/>
      <c r="IE103" s="121"/>
      <c r="IF103" s="121"/>
      <c r="IG103" s="121"/>
      <c r="IH103" s="121"/>
      <c r="II103" s="121"/>
      <c r="IJ103" s="121"/>
      <c r="IK103" s="121"/>
      <c r="IL103" s="121"/>
      <c r="IM103" s="121"/>
      <c r="IN103" s="121"/>
      <c r="IO103" s="121"/>
      <c r="IP103" s="121"/>
      <c r="IQ103" s="121"/>
      <c r="IR103" s="121"/>
      <c r="IS103" s="121"/>
      <c r="IT103" s="121"/>
      <c r="IU103" s="121"/>
      <c r="IV103" s="121"/>
      <c r="IW103" s="121"/>
      <c r="IX103" s="121"/>
      <c r="IY103" s="121"/>
      <c r="IZ103" s="121"/>
    </row>
    <row r="104" spans="1:260" s="122" customFormat="1" ht="15.75">
      <c r="A104" s="123">
        <v>73420</v>
      </c>
      <c r="B104" s="124" t="s">
        <v>313</v>
      </c>
      <c r="C104" s="221" t="s">
        <v>308</v>
      </c>
      <c r="D104" s="126" t="s">
        <v>309</v>
      </c>
      <c r="E104" s="311">
        <v>10</v>
      </c>
      <c r="F104" s="311">
        <v>70</v>
      </c>
      <c r="G104" s="311">
        <v>480</v>
      </c>
      <c r="H104" s="211"/>
      <c r="I104" s="127"/>
      <c r="J104" s="127"/>
      <c r="K104" s="127"/>
      <c r="L104" s="127"/>
      <c r="M104" s="127"/>
      <c r="N104" s="127"/>
      <c r="O104" s="127"/>
      <c r="P104" s="127"/>
      <c r="Q104" s="127"/>
      <c r="R104" s="127"/>
      <c r="S104" s="127"/>
      <c r="T104" s="127"/>
      <c r="U104" s="119">
        <f t="shared" si="8"/>
        <v>0</v>
      </c>
      <c r="V104" s="118" t="str">
        <f t="shared" si="11"/>
        <v/>
      </c>
      <c r="W104" s="118" t="str">
        <f t="shared" si="11"/>
        <v/>
      </c>
      <c r="X104" s="118" t="str">
        <f t="shared" si="11"/>
        <v/>
      </c>
      <c r="Y104" s="118" t="str">
        <f t="shared" si="10"/>
        <v/>
      </c>
      <c r="Z104" s="118" t="str">
        <f t="shared" si="10"/>
        <v/>
      </c>
      <c r="AA104" s="118" t="str">
        <f t="shared" si="10"/>
        <v/>
      </c>
      <c r="AB104" s="118" t="str">
        <f t="shared" si="9"/>
        <v/>
      </c>
      <c r="AC104" s="118" t="str">
        <f t="shared" si="9"/>
        <v/>
      </c>
      <c r="AD104" s="118" t="str">
        <f t="shared" si="9"/>
        <v/>
      </c>
      <c r="AE104" s="118" t="str">
        <f t="shared" si="9"/>
        <v/>
      </c>
      <c r="AF104" s="118" t="str">
        <f t="shared" si="9"/>
        <v/>
      </c>
      <c r="AG104" s="128" t="str">
        <f t="shared" si="9"/>
        <v/>
      </c>
      <c r="AH104" s="120"/>
      <c r="AI104" s="120"/>
      <c r="AJ104" s="120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21"/>
      <c r="AV104" s="121"/>
      <c r="AW104" s="121"/>
      <c r="AX104" s="121"/>
      <c r="AY104" s="121"/>
      <c r="AZ104" s="121"/>
      <c r="BA104" s="121"/>
      <c r="BB104" s="121"/>
      <c r="BC104" s="121"/>
      <c r="BD104" s="121"/>
      <c r="BE104" s="121"/>
      <c r="BF104" s="121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21"/>
      <c r="BS104" s="121"/>
      <c r="BT104" s="121"/>
      <c r="BU104" s="121"/>
      <c r="BV104" s="121"/>
      <c r="BW104" s="121"/>
      <c r="BX104" s="121"/>
      <c r="BY104" s="121"/>
      <c r="BZ104" s="121"/>
      <c r="CA104" s="121"/>
      <c r="CB104" s="121"/>
      <c r="CC104" s="121"/>
      <c r="CD104" s="121"/>
      <c r="CE104" s="121"/>
      <c r="CF104" s="121"/>
      <c r="CG104" s="121"/>
      <c r="CH104" s="121"/>
      <c r="CI104" s="121"/>
      <c r="CJ104" s="121"/>
      <c r="CK104" s="121"/>
      <c r="CL104" s="121"/>
      <c r="CM104" s="121"/>
      <c r="CN104" s="121"/>
      <c r="CO104" s="121"/>
      <c r="CP104" s="121"/>
      <c r="CQ104" s="121"/>
      <c r="CR104" s="121"/>
      <c r="CS104" s="121"/>
      <c r="CT104" s="121"/>
      <c r="CU104" s="121"/>
      <c r="CV104" s="121"/>
      <c r="CW104" s="121"/>
      <c r="CX104" s="121"/>
      <c r="CY104" s="121"/>
      <c r="CZ104" s="121"/>
      <c r="DA104" s="121"/>
      <c r="DB104" s="121"/>
      <c r="DC104" s="121"/>
      <c r="DD104" s="121"/>
      <c r="DE104" s="121"/>
      <c r="DF104" s="121"/>
      <c r="DG104" s="121"/>
      <c r="DH104" s="121"/>
      <c r="DI104" s="121"/>
      <c r="DJ104" s="121"/>
      <c r="DK104" s="121"/>
      <c r="DL104" s="121"/>
      <c r="DM104" s="121"/>
      <c r="DN104" s="121"/>
      <c r="DO104" s="121"/>
      <c r="DP104" s="121"/>
      <c r="DQ104" s="121"/>
      <c r="DR104" s="121"/>
      <c r="DS104" s="121"/>
      <c r="DT104" s="121"/>
      <c r="DU104" s="121"/>
      <c r="DV104" s="121"/>
      <c r="DW104" s="121"/>
      <c r="DX104" s="121"/>
      <c r="DY104" s="121"/>
      <c r="DZ104" s="121"/>
      <c r="EA104" s="121"/>
      <c r="EB104" s="121"/>
      <c r="EC104" s="121"/>
      <c r="ED104" s="121"/>
      <c r="EE104" s="121"/>
      <c r="EF104" s="121"/>
      <c r="EG104" s="121"/>
      <c r="EH104" s="121"/>
      <c r="EI104" s="121"/>
      <c r="EJ104" s="121"/>
      <c r="EK104" s="121"/>
      <c r="EL104" s="121"/>
      <c r="EM104" s="121"/>
      <c r="EN104" s="121"/>
      <c r="EO104" s="121"/>
      <c r="EP104" s="121"/>
      <c r="EQ104" s="121"/>
      <c r="ER104" s="121"/>
      <c r="ES104" s="121"/>
      <c r="ET104" s="121"/>
      <c r="EU104" s="121"/>
      <c r="EV104" s="121"/>
      <c r="EW104" s="121"/>
      <c r="EX104" s="121"/>
      <c r="EY104" s="121"/>
      <c r="EZ104" s="121"/>
      <c r="FA104" s="121"/>
      <c r="FB104" s="121"/>
      <c r="FC104" s="121"/>
      <c r="FD104" s="121"/>
      <c r="FE104" s="121"/>
      <c r="FF104" s="121"/>
      <c r="FG104" s="121"/>
      <c r="FH104" s="121"/>
      <c r="FI104" s="121"/>
      <c r="FJ104" s="121"/>
      <c r="FK104" s="121"/>
      <c r="FL104" s="121"/>
      <c r="FM104" s="121"/>
      <c r="FN104" s="121"/>
      <c r="FO104" s="121"/>
      <c r="FP104" s="121"/>
      <c r="FQ104" s="121"/>
      <c r="FR104" s="121"/>
      <c r="FS104" s="121"/>
      <c r="FT104" s="121"/>
      <c r="FU104" s="121"/>
      <c r="FV104" s="121"/>
      <c r="FW104" s="121"/>
      <c r="FX104" s="121"/>
      <c r="FY104" s="121"/>
      <c r="FZ104" s="121"/>
      <c r="GA104" s="121"/>
      <c r="GB104" s="121"/>
      <c r="GC104" s="121"/>
      <c r="GD104" s="121"/>
      <c r="GE104" s="121"/>
      <c r="GF104" s="121"/>
      <c r="GG104" s="121"/>
      <c r="GH104" s="121"/>
      <c r="GI104" s="121"/>
      <c r="GJ104" s="121"/>
      <c r="GK104" s="121"/>
      <c r="GL104" s="121"/>
      <c r="GM104" s="121"/>
      <c r="GN104" s="121"/>
      <c r="GO104" s="121"/>
      <c r="GP104" s="121"/>
      <c r="GQ104" s="121"/>
      <c r="GR104" s="121"/>
      <c r="GS104" s="121"/>
      <c r="GT104" s="121"/>
      <c r="GU104" s="121"/>
      <c r="GV104" s="121"/>
      <c r="GW104" s="121"/>
      <c r="GX104" s="121"/>
      <c r="GY104" s="121"/>
      <c r="GZ104" s="121"/>
      <c r="HA104" s="121"/>
      <c r="HB104" s="121"/>
      <c r="HC104" s="121"/>
      <c r="HD104" s="121"/>
      <c r="HE104" s="121"/>
      <c r="HF104" s="121"/>
      <c r="HG104" s="121"/>
      <c r="HH104" s="121"/>
      <c r="HI104" s="121"/>
      <c r="HJ104" s="121"/>
      <c r="HK104" s="121"/>
      <c r="HL104" s="121"/>
      <c r="HM104" s="121"/>
      <c r="HN104" s="121"/>
      <c r="HO104" s="121"/>
      <c r="HP104" s="121"/>
      <c r="HQ104" s="121"/>
      <c r="HR104" s="121"/>
      <c r="HS104" s="121"/>
      <c r="HT104" s="121"/>
      <c r="HU104" s="121"/>
      <c r="HV104" s="121"/>
      <c r="HW104" s="121"/>
      <c r="HX104" s="121"/>
      <c r="HY104" s="121"/>
      <c r="HZ104" s="121"/>
      <c r="IA104" s="121"/>
      <c r="IB104" s="121"/>
      <c r="IC104" s="121"/>
      <c r="ID104" s="121"/>
      <c r="IE104" s="121"/>
      <c r="IF104" s="121"/>
      <c r="IG104" s="121"/>
      <c r="IH104" s="121"/>
      <c r="II104" s="121"/>
      <c r="IJ104" s="121"/>
      <c r="IK104" s="121"/>
      <c r="IL104" s="121"/>
      <c r="IM104" s="121"/>
      <c r="IN104" s="121"/>
      <c r="IO104" s="121"/>
      <c r="IP104" s="121"/>
      <c r="IQ104" s="121"/>
      <c r="IR104" s="121"/>
      <c r="IS104" s="121"/>
      <c r="IT104" s="121"/>
      <c r="IU104" s="121"/>
      <c r="IV104" s="121"/>
      <c r="IW104" s="121"/>
      <c r="IX104" s="121"/>
      <c r="IY104" s="121"/>
      <c r="IZ104" s="121"/>
    </row>
    <row r="105" spans="1:260" s="122" customFormat="1" ht="15.75">
      <c r="A105" s="123">
        <v>73450</v>
      </c>
      <c r="B105" s="124" t="s">
        <v>314</v>
      </c>
      <c r="C105" s="221" t="s">
        <v>308</v>
      </c>
      <c r="D105" s="126" t="s">
        <v>309</v>
      </c>
      <c r="E105" s="311">
        <v>10</v>
      </c>
      <c r="F105" s="311">
        <v>70</v>
      </c>
      <c r="G105" s="311">
        <v>480</v>
      </c>
      <c r="H105" s="211"/>
      <c r="I105" s="127"/>
      <c r="J105" s="127"/>
      <c r="K105" s="127"/>
      <c r="L105" s="127"/>
      <c r="M105" s="127"/>
      <c r="N105" s="127"/>
      <c r="O105" s="127"/>
      <c r="P105" s="127"/>
      <c r="Q105" s="127"/>
      <c r="R105" s="127"/>
      <c r="S105" s="127"/>
      <c r="T105" s="127"/>
      <c r="U105" s="119">
        <f t="shared" si="8"/>
        <v>0</v>
      </c>
      <c r="V105" s="118" t="str">
        <f t="shared" si="11"/>
        <v/>
      </c>
      <c r="W105" s="118" t="str">
        <f t="shared" si="11"/>
        <v/>
      </c>
      <c r="X105" s="118" t="str">
        <f t="shared" si="11"/>
        <v/>
      </c>
      <c r="Y105" s="118" t="str">
        <f t="shared" si="10"/>
        <v/>
      </c>
      <c r="Z105" s="118" t="str">
        <f t="shared" si="10"/>
        <v/>
      </c>
      <c r="AA105" s="118" t="str">
        <f t="shared" si="10"/>
        <v/>
      </c>
      <c r="AB105" s="118" t="str">
        <f t="shared" si="9"/>
        <v/>
      </c>
      <c r="AC105" s="118" t="str">
        <f t="shared" si="9"/>
        <v/>
      </c>
      <c r="AD105" s="118" t="str">
        <f t="shared" si="9"/>
        <v/>
      </c>
      <c r="AE105" s="118" t="str">
        <f t="shared" si="9"/>
        <v/>
      </c>
      <c r="AF105" s="118" t="str">
        <f t="shared" si="9"/>
        <v/>
      </c>
      <c r="AG105" s="128" t="str">
        <f t="shared" si="9"/>
        <v/>
      </c>
      <c r="AH105" s="120"/>
      <c r="AI105" s="120"/>
      <c r="AJ105" s="120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21"/>
      <c r="AV105" s="121"/>
      <c r="AW105" s="121"/>
      <c r="AX105" s="121"/>
      <c r="AY105" s="121"/>
      <c r="AZ105" s="121"/>
      <c r="BA105" s="121"/>
      <c r="BB105" s="121"/>
      <c r="BC105" s="121"/>
      <c r="BD105" s="121"/>
      <c r="BE105" s="121"/>
      <c r="BF105" s="121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21"/>
      <c r="BS105" s="121"/>
      <c r="BT105" s="121"/>
      <c r="BU105" s="121"/>
      <c r="BV105" s="121"/>
      <c r="BW105" s="121"/>
      <c r="BX105" s="121"/>
      <c r="BY105" s="121"/>
      <c r="BZ105" s="121"/>
      <c r="CA105" s="121"/>
      <c r="CB105" s="121"/>
      <c r="CC105" s="121"/>
      <c r="CD105" s="121"/>
      <c r="CE105" s="121"/>
      <c r="CF105" s="121"/>
      <c r="CG105" s="121"/>
      <c r="CH105" s="121"/>
      <c r="CI105" s="121"/>
      <c r="CJ105" s="121"/>
      <c r="CK105" s="121"/>
      <c r="CL105" s="121"/>
      <c r="CM105" s="121"/>
      <c r="CN105" s="121"/>
      <c r="CO105" s="121"/>
      <c r="CP105" s="121"/>
      <c r="CQ105" s="121"/>
      <c r="CR105" s="121"/>
      <c r="CS105" s="121"/>
      <c r="CT105" s="121"/>
      <c r="CU105" s="121"/>
      <c r="CV105" s="121"/>
      <c r="CW105" s="121"/>
      <c r="CX105" s="121"/>
      <c r="CY105" s="121"/>
      <c r="CZ105" s="121"/>
      <c r="DA105" s="121"/>
      <c r="DB105" s="121"/>
      <c r="DC105" s="121"/>
      <c r="DD105" s="121"/>
      <c r="DE105" s="121"/>
      <c r="DF105" s="121"/>
      <c r="DG105" s="121"/>
      <c r="DH105" s="121"/>
      <c r="DI105" s="121"/>
      <c r="DJ105" s="121"/>
      <c r="DK105" s="121"/>
      <c r="DL105" s="121"/>
      <c r="DM105" s="121"/>
      <c r="DN105" s="121"/>
      <c r="DO105" s="121"/>
      <c r="DP105" s="121"/>
      <c r="DQ105" s="121"/>
      <c r="DR105" s="121"/>
      <c r="DS105" s="121"/>
      <c r="DT105" s="121"/>
      <c r="DU105" s="121"/>
      <c r="DV105" s="121"/>
      <c r="DW105" s="121"/>
      <c r="DX105" s="121"/>
      <c r="DY105" s="121"/>
      <c r="DZ105" s="121"/>
      <c r="EA105" s="121"/>
      <c r="EB105" s="121"/>
      <c r="EC105" s="121"/>
      <c r="ED105" s="121"/>
      <c r="EE105" s="121"/>
      <c r="EF105" s="121"/>
      <c r="EG105" s="121"/>
      <c r="EH105" s="121"/>
      <c r="EI105" s="121"/>
      <c r="EJ105" s="121"/>
      <c r="EK105" s="121"/>
      <c r="EL105" s="121"/>
      <c r="EM105" s="121"/>
      <c r="EN105" s="121"/>
      <c r="EO105" s="121"/>
      <c r="EP105" s="121"/>
      <c r="EQ105" s="121"/>
      <c r="ER105" s="121"/>
      <c r="ES105" s="121"/>
      <c r="ET105" s="121"/>
      <c r="EU105" s="121"/>
      <c r="EV105" s="121"/>
      <c r="EW105" s="121"/>
      <c r="EX105" s="121"/>
      <c r="EY105" s="121"/>
      <c r="EZ105" s="121"/>
      <c r="FA105" s="121"/>
      <c r="FB105" s="121"/>
      <c r="FC105" s="121"/>
      <c r="FD105" s="121"/>
      <c r="FE105" s="121"/>
      <c r="FF105" s="121"/>
      <c r="FG105" s="121"/>
      <c r="FH105" s="121"/>
      <c r="FI105" s="121"/>
      <c r="FJ105" s="121"/>
      <c r="FK105" s="121"/>
      <c r="FL105" s="121"/>
      <c r="FM105" s="121"/>
      <c r="FN105" s="121"/>
      <c r="FO105" s="121"/>
      <c r="FP105" s="121"/>
      <c r="FQ105" s="121"/>
      <c r="FR105" s="121"/>
      <c r="FS105" s="121"/>
      <c r="FT105" s="121"/>
      <c r="FU105" s="121"/>
      <c r="FV105" s="121"/>
      <c r="FW105" s="121"/>
      <c r="FX105" s="121"/>
      <c r="FY105" s="121"/>
      <c r="FZ105" s="121"/>
      <c r="GA105" s="121"/>
      <c r="GB105" s="121"/>
      <c r="GC105" s="121"/>
      <c r="GD105" s="121"/>
      <c r="GE105" s="121"/>
      <c r="GF105" s="121"/>
      <c r="GG105" s="121"/>
      <c r="GH105" s="121"/>
      <c r="GI105" s="121"/>
      <c r="GJ105" s="121"/>
      <c r="GK105" s="121"/>
      <c r="GL105" s="121"/>
      <c r="GM105" s="121"/>
      <c r="GN105" s="121"/>
      <c r="GO105" s="121"/>
      <c r="GP105" s="121"/>
      <c r="GQ105" s="121"/>
      <c r="GR105" s="121"/>
      <c r="GS105" s="121"/>
      <c r="GT105" s="121"/>
      <c r="GU105" s="121"/>
      <c r="GV105" s="121"/>
      <c r="GW105" s="121"/>
      <c r="GX105" s="121"/>
      <c r="GY105" s="121"/>
      <c r="GZ105" s="121"/>
      <c r="HA105" s="121"/>
      <c r="HB105" s="121"/>
      <c r="HC105" s="121"/>
      <c r="HD105" s="121"/>
      <c r="HE105" s="121"/>
      <c r="HF105" s="121"/>
      <c r="HG105" s="121"/>
      <c r="HH105" s="121"/>
      <c r="HI105" s="121"/>
      <c r="HJ105" s="121"/>
      <c r="HK105" s="121"/>
      <c r="HL105" s="121"/>
      <c r="HM105" s="121"/>
      <c r="HN105" s="121"/>
      <c r="HO105" s="121"/>
      <c r="HP105" s="121"/>
      <c r="HQ105" s="121"/>
      <c r="HR105" s="121"/>
      <c r="HS105" s="121"/>
      <c r="HT105" s="121"/>
      <c r="HU105" s="121"/>
      <c r="HV105" s="121"/>
      <c r="HW105" s="121"/>
      <c r="HX105" s="121"/>
      <c r="HY105" s="121"/>
      <c r="HZ105" s="121"/>
      <c r="IA105" s="121"/>
      <c r="IB105" s="121"/>
      <c r="IC105" s="121"/>
      <c r="ID105" s="121"/>
      <c r="IE105" s="121"/>
      <c r="IF105" s="121"/>
      <c r="IG105" s="121"/>
      <c r="IH105" s="121"/>
      <c r="II105" s="121"/>
      <c r="IJ105" s="121"/>
      <c r="IK105" s="121"/>
      <c r="IL105" s="121"/>
      <c r="IM105" s="121"/>
      <c r="IN105" s="121"/>
      <c r="IO105" s="121"/>
      <c r="IP105" s="121"/>
      <c r="IQ105" s="121"/>
      <c r="IR105" s="121"/>
      <c r="IS105" s="121"/>
      <c r="IT105" s="121"/>
      <c r="IU105" s="121"/>
      <c r="IV105" s="121"/>
      <c r="IW105" s="121"/>
      <c r="IX105" s="121"/>
      <c r="IY105" s="121"/>
      <c r="IZ105" s="121"/>
    </row>
    <row r="106" spans="1:260" s="122" customFormat="1" ht="15.75">
      <c r="A106" s="123">
        <v>73460</v>
      </c>
      <c r="B106" s="124" t="s">
        <v>315</v>
      </c>
      <c r="C106" s="221" t="s">
        <v>308</v>
      </c>
      <c r="D106" s="126" t="s">
        <v>309</v>
      </c>
      <c r="E106" s="311">
        <v>10</v>
      </c>
      <c r="F106" s="311">
        <v>70</v>
      </c>
      <c r="G106" s="311">
        <v>480</v>
      </c>
      <c r="H106" s="211"/>
      <c r="I106" s="127"/>
      <c r="J106" s="127"/>
      <c r="K106" s="127"/>
      <c r="L106" s="127"/>
      <c r="M106" s="127"/>
      <c r="N106" s="127"/>
      <c r="O106" s="127"/>
      <c r="P106" s="127"/>
      <c r="Q106" s="127"/>
      <c r="R106" s="127"/>
      <c r="S106" s="127"/>
      <c r="T106" s="127"/>
      <c r="U106" s="119">
        <f t="shared" si="8"/>
        <v>0</v>
      </c>
      <c r="V106" s="118" t="str">
        <f t="shared" si="11"/>
        <v/>
      </c>
      <c r="W106" s="118" t="str">
        <f t="shared" si="11"/>
        <v/>
      </c>
      <c r="X106" s="118" t="str">
        <f t="shared" si="11"/>
        <v/>
      </c>
      <c r="Y106" s="118" t="str">
        <f t="shared" si="10"/>
        <v/>
      </c>
      <c r="Z106" s="118" t="str">
        <f t="shared" si="10"/>
        <v/>
      </c>
      <c r="AA106" s="118" t="str">
        <f t="shared" si="10"/>
        <v/>
      </c>
      <c r="AB106" s="118" t="str">
        <f t="shared" si="9"/>
        <v/>
      </c>
      <c r="AC106" s="118" t="str">
        <f t="shared" si="9"/>
        <v/>
      </c>
      <c r="AD106" s="118" t="str">
        <f t="shared" si="9"/>
        <v/>
      </c>
      <c r="AE106" s="118" t="str">
        <f t="shared" si="9"/>
        <v/>
      </c>
      <c r="AF106" s="118" t="str">
        <f t="shared" si="9"/>
        <v/>
      </c>
      <c r="AG106" s="128" t="str">
        <f t="shared" si="9"/>
        <v/>
      </c>
      <c r="AH106" s="120"/>
      <c r="AI106" s="120"/>
      <c r="AJ106" s="120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121"/>
      <c r="AZ106" s="121"/>
      <c r="BA106" s="121"/>
      <c r="BB106" s="121"/>
      <c r="BC106" s="121"/>
      <c r="BD106" s="121"/>
      <c r="BE106" s="121"/>
      <c r="BF106" s="121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21"/>
      <c r="BS106" s="121"/>
      <c r="BT106" s="121"/>
      <c r="BU106" s="121"/>
      <c r="BV106" s="121"/>
      <c r="BW106" s="121"/>
      <c r="BX106" s="121"/>
      <c r="BY106" s="121"/>
      <c r="BZ106" s="121"/>
      <c r="CA106" s="121"/>
      <c r="CB106" s="121"/>
      <c r="CC106" s="121"/>
      <c r="CD106" s="121"/>
      <c r="CE106" s="121"/>
      <c r="CF106" s="121"/>
      <c r="CG106" s="121"/>
      <c r="CH106" s="121"/>
      <c r="CI106" s="121"/>
      <c r="CJ106" s="121"/>
      <c r="CK106" s="121"/>
      <c r="CL106" s="121"/>
      <c r="CM106" s="121"/>
      <c r="CN106" s="121"/>
      <c r="CO106" s="121"/>
      <c r="CP106" s="121"/>
      <c r="CQ106" s="121"/>
      <c r="CR106" s="121"/>
      <c r="CS106" s="121"/>
      <c r="CT106" s="121"/>
      <c r="CU106" s="121"/>
      <c r="CV106" s="121"/>
      <c r="CW106" s="121"/>
      <c r="CX106" s="121"/>
      <c r="CY106" s="121"/>
      <c r="CZ106" s="121"/>
      <c r="DA106" s="121"/>
      <c r="DB106" s="121"/>
      <c r="DC106" s="121"/>
      <c r="DD106" s="121"/>
      <c r="DE106" s="121"/>
      <c r="DF106" s="121"/>
      <c r="DG106" s="121"/>
      <c r="DH106" s="121"/>
      <c r="DI106" s="121"/>
      <c r="DJ106" s="121"/>
      <c r="DK106" s="121"/>
      <c r="DL106" s="121"/>
      <c r="DM106" s="121"/>
      <c r="DN106" s="121"/>
      <c r="DO106" s="121"/>
      <c r="DP106" s="121"/>
      <c r="DQ106" s="121"/>
      <c r="DR106" s="121"/>
      <c r="DS106" s="121"/>
      <c r="DT106" s="121"/>
      <c r="DU106" s="121"/>
      <c r="DV106" s="121"/>
      <c r="DW106" s="121"/>
      <c r="DX106" s="121"/>
      <c r="DY106" s="121"/>
      <c r="DZ106" s="121"/>
      <c r="EA106" s="121"/>
      <c r="EB106" s="121"/>
      <c r="EC106" s="121"/>
      <c r="ED106" s="121"/>
      <c r="EE106" s="121"/>
      <c r="EF106" s="121"/>
      <c r="EG106" s="121"/>
      <c r="EH106" s="121"/>
      <c r="EI106" s="121"/>
      <c r="EJ106" s="121"/>
      <c r="EK106" s="121"/>
      <c r="EL106" s="121"/>
      <c r="EM106" s="121"/>
      <c r="EN106" s="121"/>
      <c r="EO106" s="121"/>
      <c r="EP106" s="121"/>
      <c r="EQ106" s="121"/>
      <c r="ER106" s="121"/>
      <c r="ES106" s="121"/>
      <c r="ET106" s="121"/>
      <c r="EU106" s="121"/>
      <c r="EV106" s="121"/>
      <c r="EW106" s="121"/>
      <c r="EX106" s="121"/>
      <c r="EY106" s="121"/>
      <c r="EZ106" s="121"/>
      <c r="FA106" s="121"/>
      <c r="FB106" s="121"/>
      <c r="FC106" s="121"/>
      <c r="FD106" s="121"/>
      <c r="FE106" s="121"/>
      <c r="FF106" s="121"/>
      <c r="FG106" s="121"/>
      <c r="FH106" s="121"/>
      <c r="FI106" s="121"/>
      <c r="FJ106" s="121"/>
      <c r="FK106" s="121"/>
      <c r="FL106" s="121"/>
      <c r="FM106" s="121"/>
      <c r="FN106" s="121"/>
      <c r="FO106" s="121"/>
      <c r="FP106" s="121"/>
      <c r="FQ106" s="121"/>
      <c r="FR106" s="121"/>
      <c r="FS106" s="121"/>
      <c r="FT106" s="121"/>
      <c r="FU106" s="121"/>
      <c r="FV106" s="121"/>
      <c r="FW106" s="121"/>
      <c r="FX106" s="121"/>
      <c r="FY106" s="121"/>
      <c r="FZ106" s="121"/>
      <c r="GA106" s="121"/>
      <c r="GB106" s="121"/>
      <c r="GC106" s="121"/>
      <c r="GD106" s="121"/>
      <c r="GE106" s="121"/>
      <c r="GF106" s="121"/>
      <c r="GG106" s="121"/>
      <c r="GH106" s="121"/>
      <c r="GI106" s="121"/>
      <c r="GJ106" s="121"/>
      <c r="GK106" s="121"/>
      <c r="GL106" s="121"/>
      <c r="GM106" s="121"/>
      <c r="GN106" s="121"/>
      <c r="GO106" s="121"/>
      <c r="GP106" s="121"/>
      <c r="GQ106" s="121"/>
      <c r="GR106" s="121"/>
      <c r="GS106" s="121"/>
      <c r="GT106" s="121"/>
      <c r="GU106" s="121"/>
      <c r="GV106" s="121"/>
      <c r="GW106" s="121"/>
      <c r="GX106" s="121"/>
      <c r="GY106" s="121"/>
      <c r="GZ106" s="121"/>
      <c r="HA106" s="121"/>
      <c r="HB106" s="121"/>
      <c r="HC106" s="121"/>
      <c r="HD106" s="121"/>
      <c r="HE106" s="121"/>
      <c r="HF106" s="121"/>
      <c r="HG106" s="121"/>
      <c r="HH106" s="121"/>
      <c r="HI106" s="121"/>
      <c r="HJ106" s="121"/>
      <c r="HK106" s="121"/>
      <c r="HL106" s="121"/>
      <c r="HM106" s="121"/>
      <c r="HN106" s="121"/>
      <c r="HO106" s="121"/>
      <c r="HP106" s="121"/>
      <c r="HQ106" s="121"/>
      <c r="HR106" s="121"/>
      <c r="HS106" s="121"/>
      <c r="HT106" s="121"/>
      <c r="HU106" s="121"/>
      <c r="HV106" s="121"/>
      <c r="HW106" s="121"/>
      <c r="HX106" s="121"/>
      <c r="HY106" s="121"/>
      <c r="HZ106" s="121"/>
      <c r="IA106" s="121"/>
      <c r="IB106" s="121"/>
      <c r="IC106" s="121"/>
      <c r="ID106" s="121"/>
      <c r="IE106" s="121"/>
      <c r="IF106" s="121"/>
      <c r="IG106" s="121"/>
      <c r="IH106" s="121"/>
      <c r="II106" s="121"/>
      <c r="IJ106" s="121"/>
      <c r="IK106" s="121"/>
      <c r="IL106" s="121"/>
      <c r="IM106" s="121"/>
      <c r="IN106" s="121"/>
      <c r="IO106" s="121"/>
      <c r="IP106" s="121"/>
      <c r="IQ106" s="121"/>
      <c r="IR106" s="121"/>
      <c r="IS106" s="121"/>
      <c r="IT106" s="121"/>
      <c r="IU106" s="121"/>
      <c r="IV106" s="121"/>
      <c r="IW106" s="121"/>
      <c r="IX106" s="121"/>
      <c r="IY106" s="121"/>
      <c r="IZ106" s="121"/>
    </row>
    <row r="107" spans="1:260" s="122" customFormat="1" ht="15.75">
      <c r="A107" s="123">
        <v>73470</v>
      </c>
      <c r="B107" s="124" t="s">
        <v>316</v>
      </c>
      <c r="C107" s="221" t="s">
        <v>308</v>
      </c>
      <c r="D107" s="126" t="s">
        <v>309</v>
      </c>
      <c r="E107" s="311">
        <v>10</v>
      </c>
      <c r="F107" s="311">
        <v>70</v>
      </c>
      <c r="G107" s="311">
        <v>480</v>
      </c>
      <c r="H107" s="211"/>
      <c r="I107" s="127"/>
      <c r="J107" s="127"/>
      <c r="K107" s="127"/>
      <c r="L107" s="127"/>
      <c r="M107" s="127"/>
      <c r="N107" s="127"/>
      <c r="O107" s="127"/>
      <c r="P107" s="127"/>
      <c r="Q107" s="127"/>
      <c r="R107" s="127"/>
      <c r="S107" s="127"/>
      <c r="T107" s="127"/>
      <c r="U107" s="119">
        <f t="shared" si="8"/>
        <v>0</v>
      </c>
      <c r="V107" s="118" t="str">
        <f t="shared" si="11"/>
        <v/>
      </c>
      <c r="W107" s="118" t="str">
        <f t="shared" si="11"/>
        <v/>
      </c>
      <c r="X107" s="118" t="str">
        <f t="shared" si="11"/>
        <v/>
      </c>
      <c r="Y107" s="118" t="str">
        <f t="shared" si="10"/>
        <v/>
      </c>
      <c r="Z107" s="118" t="str">
        <f t="shared" si="10"/>
        <v/>
      </c>
      <c r="AA107" s="118" t="str">
        <f t="shared" si="10"/>
        <v/>
      </c>
      <c r="AB107" s="118" t="str">
        <f t="shared" si="9"/>
        <v/>
      </c>
      <c r="AC107" s="118" t="str">
        <f t="shared" si="9"/>
        <v/>
      </c>
      <c r="AD107" s="118" t="str">
        <f t="shared" si="9"/>
        <v/>
      </c>
      <c r="AE107" s="118" t="str">
        <f t="shared" si="9"/>
        <v/>
      </c>
      <c r="AF107" s="118" t="str">
        <f t="shared" si="9"/>
        <v/>
      </c>
      <c r="AG107" s="128" t="str">
        <f t="shared" si="9"/>
        <v/>
      </c>
      <c r="AH107" s="120"/>
      <c r="AI107" s="120"/>
      <c r="AJ107" s="120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21"/>
      <c r="BS107" s="121"/>
      <c r="BT107" s="121"/>
      <c r="BU107" s="121"/>
      <c r="BV107" s="121"/>
      <c r="BW107" s="121"/>
      <c r="BX107" s="121"/>
      <c r="BY107" s="121"/>
      <c r="BZ107" s="121"/>
      <c r="CA107" s="121"/>
      <c r="CB107" s="121"/>
      <c r="CC107" s="121"/>
      <c r="CD107" s="121"/>
      <c r="CE107" s="121"/>
      <c r="CF107" s="121"/>
      <c r="CG107" s="121"/>
      <c r="CH107" s="121"/>
      <c r="CI107" s="121"/>
      <c r="CJ107" s="121"/>
      <c r="CK107" s="121"/>
      <c r="CL107" s="121"/>
      <c r="CM107" s="121"/>
      <c r="CN107" s="121"/>
      <c r="CO107" s="121"/>
      <c r="CP107" s="121"/>
      <c r="CQ107" s="121"/>
      <c r="CR107" s="121"/>
      <c r="CS107" s="121"/>
      <c r="CT107" s="121"/>
      <c r="CU107" s="121"/>
      <c r="CV107" s="121"/>
      <c r="CW107" s="121"/>
      <c r="CX107" s="121"/>
      <c r="CY107" s="121"/>
      <c r="CZ107" s="121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  <c r="EC107" s="121"/>
      <c r="ED107" s="121"/>
      <c r="EE107" s="121"/>
      <c r="EF107" s="121"/>
      <c r="EG107" s="121"/>
      <c r="EH107" s="121"/>
      <c r="EI107" s="121"/>
      <c r="EJ107" s="121"/>
      <c r="EK107" s="121"/>
      <c r="EL107" s="121"/>
      <c r="EM107" s="121"/>
      <c r="EN107" s="121"/>
      <c r="EO107" s="121"/>
      <c r="EP107" s="121"/>
      <c r="EQ107" s="121"/>
      <c r="ER107" s="121"/>
      <c r="ES107" s="121"/>
      <c r="ET107" s="121"/>
      <c r="EU107" s="121"/>
      <c r="EV107" s="121"/>
      <c r="EW107" s="121"/>
      <c r="EX107" s="121"/>
      <c r="EY107" s="121"/>
      <c r="EZ107" s="121"/>
      <c r="FA107" s="121"/>
      <c r="FB107" s="121"/>
      <c r="FC107" s="121"/>
      <c r="FD107" s="121"/>
      <c r="FE107" s="121"/>
      <c r="FF107" s="121"/>
      <c r="FG107" s="121"/>
      <c r="FH107" s="121"/>
      <c r="FI107" s="121"/>
      <c r="FJ107" s="121"/>
      <c r="FK107" s="121"/>
      <c r="FL107" s="121"/>
      <c r="FM107" s="121"/>
      <c r="FN107" s="121"/>
      <c r="FO107" s="121"/>
      <c r="FP107" s="121"/>
      <c r="FQ107" s="121"/>
      <c r="FR107" s="121"/>
      <c r="FS107" s="121"/>
      <c r="FT107" s="121"/>
      <c r="FU107" s="121"/>
      <c r="FV107" s="121"/>
      <c r="FW107" s="121"/>
      <c r="FX107" s="121"/>
      <c r="FY107" s="121"/>
      <c r="FZ107" s="121"/>
      <c r="GA107" s="121"/>
      <c r="GB107" s="121"/>
      <c r="GC107" s="121"/>
      <c r="GD107" s="121"/>
      <c r="GE107" s="121"/>
      <c r="GF107" s="121"/>
      <c r="GG107" s="121"/>
      <c r="GH107" s="121"/>
      <c r="GI107" s="121"/>
      <c r="GJ107" s="121"/>
      <c r="GK107" s="121"/>
      <c r="GL107" s="121"/>
      <c r="GM107" s="121"/>
      <c r="GN107" s="121"/>
      <c r="GO107" s="121"/>
      <c r="GP107" s="121"/>
      <c r="GQ107" s="121"/>
      <c r="GR107" s="121"/>
      <c r="GS107" s="121"/>
      <c r="GT107" s="121"/>
      <c r="GU107" s="121"/>
      <c r="GV107" s="121"/>
      <c r="GW107" s="121"/>
      <c r="GX107" s="121"/>
      <c r="GY107" s="121"/>
      <c r="GZ107" s="121"/>
      <c r="HA107" s="121"/>
      <c r="HB107" s="121"/>
      <c r="HC107" s="121"/>
      <c r="HD107" s="121"/>
      <c r="HE107" s="121"/>
      <c r="HF107" s="121"/>
      <c r="HG107" s="121"/>
      <c r="HH107" s="121"/>
      <c r="HI107" s="121"/>
      <c r="HJ107" s="121"/>
      <c r="HK107" s="121"/>
      <c r="HL107" s="121"/>
      <c r="HM107" s="121"/>
      <c r="HN107" s="121"/>
      <c r="HO107" s="121"/>
      <c r="HP107" s="121"/>
      <c r="HQ107" s="121"/>
      <c r="HR107" s="121"/>
      <c r="HS107" s="121"/>
      <c r="HT107" s="121"/>
      <c r="HU107" s="121"/>
      <c r="HV107" s="121"/>
      <c r="HW107" s="121"/>
      <c r="HX107" s="121"/>
      <c r="HY107" s="121"/>
      <c r="HZ107" s="121"/>
      <c r="IA107" s="121"/>
      <c r="IB107" s="121"/>
      <c r="IC107" s="121"/>
      <c r="ID107" s="121"/>
      <c r="IE107" s="121"/>
      <c r="IF107" s="121"/>
      <c r="IG107" s="121"/>
      <c r="IH107" s="121"/>
      <c r="II107" s="121"/>
      <c r="IJ107" s="121"/>
      <c r="IK107" s="121"/>
      <c r="IL107" s="121"/>
      <c r="IM107" s="121"/>
      <c r="IN107" s="121"/>
      <c r="IO107" s="121"/>
      <c r="IP107" s="121"/>
      <c r="IQ107" s="121"/>
      <c r="IR107" s="121"/>
      <c r="IS107" s="121"/>
      <c r="IT107" s="121"/>
      <c r="IU107" s="121"/>
      <c r="IV107" s="121"/>
      <c r="IW107" s="121"/>
      <c r="IX107" s="121"/>
      <c r="IY107" s="121"/>
      <c r="IZ107" s="121"/>
    </row>
    <row r="108" spans="1:260" s="122" customFormat="1" ht="15.75">
      <c r="A108" s="123">
        <v>73480</v>
      </c>
      <c r="B108" s="124" t="s">
        <v>317</v>
      </c>
      <c r="C108" s="221" t="s">
        <v>308</v>
      </c>
      <c r="D108" s="126" t="s">
        <v>309</v>
      </c>
      <c r="E108" s="311">
        <v>10</v>
      </c>
      <c r="F108" s="311">
        <v>70</v>
      </c>
      <c r="G108" s="311">
        <v>480</v>
      </c>
      <c r="H108" s="211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19">
        <f t="shared" si="8"/>
        <v>0</v>
      </c>
      <c r="V108" s="118" t="str">
        <f t="shared" si="11"/>
        <v/>
      </c>
      <c r="W108" s="118" t="str">
        <f t="shared" si="11"/>
        <v/>
      </c>
      <c r="X108" s="118" t="str">
        <f t="shared" si="11"/>
        <v/>
      </c>
      <c r="Y108" s="118" t="str">
        <f t="shared" si="10"/>
        <v/>
      </c>
      <c r="Z108" s="118" t="str">
        <f t="shared" si="10"/>
        <v/>
      </c>
      <c r="AA108" s="118" t="str">
        <f t="shared" si="10"/>
        <v/>
      </c>
      <c r="AB108" s="118" t="str">
        <f t="shared" si="9"/>
        <v/>
      </c>
      <c r="AC108" s="118" t="str">
        <f t="shared" si="9"/>
        <v/>
      </c>
      <c r="AD108" s="118" t="str">
        <f t="shared" si="9"/>
        <v/>
      </c>
      <c r="AE108" s="118" t="str">
        <f t="shared" si="9"/>
        <v/>
      </c>
      <c r="AF108" s="118" t="str">
        <f t="shared" si="9"/>
        <v/>
      </c>
      <c r="AG108" s="128" t="str">
        <f t="shared" si="9"/>
        <v/>
      </c>
      <c r="AH108" s="120"/>
      <c r="AI108" s="120"/>
      <c r="AJ108" s="120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21"/>
      <c r="AV108" s="121"/>
      <c r="AW108" s="121"/>
      <c r="AX108" s="121"/>
      <c r="AY108" s="121"/>
      <c r="AZ108" s="121"/>
      <c r="BA108" s="121"/>
      <c r="BB108" s="121"/>
      <c r="BC108" s="121"/>
      <c r="BD108" s="121"/>
      <c r="BE108" s="121"/>
      <c r="BF108" s="121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21"/>
      <c r="BS108" s="121"/>
      <c r="BT108" s="121"/>
      <c r="BU108" s="121"/>
      <c r="BV108" s="121"/>
      <c r="BW108" s="121"/>
      <c r="BX108" s="121"/>
      <c r="BY108" s="121"/>
      <c r="BZ108" s="121"/>
      <c r="CA108" s="121"/>
      <c r="CB108" s="121"/>
      <c r="CC108" s="121"/>
      <c r="CD108" s="121"/>
      <c r="CE108" s="121"/>
      <c r="CF108" s="121"/>
      <c r="CG108" s="121"/>
      <c r="CH108" s="121"/>
      <c r="CI108" s="121"/>
      <c r="CJ108" s="121"/>
      <c r="CK108" s="121"/>
      <c r="CL108" s="121"/>
      <c r="CM108" s="121"/>
      <c r="CN108" s="121"/>
      <c r="CO108" s="121"/>
      <c r="CP108" s="121"/>
      <c r="CQ108" s="121"/>
      <c r="CR108" s="121"/>
      <c r="CS108" s="121"/>
      <c r="CT108" s="121"/>
      <c r="CU108" s="121"/>
      <c r="CV108" s="121"/>
      <c r="CW108" s="121"/>
      <c r="CX108" s="121"/>
      <c r="CY108" s="121"/>
      <c r="CZ108" s="121"/>
      <c r="DA108" s="121"/>
      <c r="DB108" s="121"/>
      <c r="DC108" s="121"/>
      <c r="DD108" s="121"/>
      <c r="DE108" s="121"/>
      <c r="DF108" s="121"/>
      <c r="DG108" s="121"/>
      <c r="DH108" s="121"/>
      <c r="DI108" s="121"/>
      <c r="DJ108" s="121"/>
      <c r="DK108" s="121"/>
      <c r="DL108" s="121"/>
      <c r="DM108" s="121"/>
      <c r="DN108" s="121"/>
      <c r="DO108" s="121"/>
      <c r="DP108" s="121"/>
      <c r="DQ108" s="121"/>
      <c r="DR108" s="121"/>
      <c r="DS108" s="121"/>
      <c r="DT108" s="121"/>
      <c r="DU108" s="121"/>
      <c r="DV108" s="121"/>
      <c r="DW108" s="121"/>
      <c r="DX108" s="121"/>
      <c r="DY108" s="121"/>
      <c r="DZ108" s="121"/>
      <c r="EA108" s="121"/>
      <c r="EB108" s="121"/>
      <c r="EC108" s="121"/>
      <c r="ED108" s="121"/>
      <c r="EE108" s="121"/>
      <c r="EF108" s="121"/>
      <c r="EG108" s="121"/>
      <c r="EH108" s="121"/>
      <c r="EI108" s="121"/>
      <c r="EJ108" s="121"/>
      <c r="EK108" s="121"/>
      <c r="EL108" s="121"/>
      <c r="EM108" s="121"/>
      <c r="EN108" s="121"/>
      <c r="EO108" s="121"/>
      <c r="EP108" s="121"/>
      <c r="EQ108" s="121"/>
      <c r="ER108" s="121"/>
      <c r="ES108" s="121"/>
      <c r="ET108" s="121"/>
      <c r="EU108" s="121"/>
      <c r="EV108" s="121"/>
      <c r="EW108" s="121"/>
      <c r="EX108" s="121"/>
      <c r="EY108" s="121"/>
      <c r="EZ108" s="121"/>
      <c r="FA108" s="121"/>
      <c r="FB108" s="121"/>
      <c r="FC108" s="121"/>
      <c r="FD108" s="121"/>
      <c r="FE108" s="121"/>
      <c r="FF108" s="121"/>
      <c r="FG108" s="121"/>
      <c r="FH108" s="121"/>
      <c r="FI108" s="121"/>
      <c r="FJ108" s="121"/>
      <c r="FK108" s="121"/>
      <c r="FL108" s="121"/>
      <c r="FM108" s="121"/>
      <c r="FN108" s="121"/>
      <c r="FO108" s="121"/>
      <c r="FP108" s="121"/>
      <c r="FQ108" s="121"/>
      <c r="FR108" s="121"/>
      <c r="FS108" s="121"/>
      <c r="FT108" s="121"/>
      <c r="FU108" s="121"/>
      <c r="FV108" s="121"/>
      <c r="FW108" s="121"/>
      <c r="FX108" s="121"/>
      <c r="FY108" s="121"/>
      <c r="FZ108" s="121"/>
      <c r="GA108" s="121"/>
      <c r="GB108" s="121"/>
      <c r="GC108" s="121"/>
      <c r="GD108" s="121"/>
      <c r="GE108" s="121"/>
      <c r="GF108" s="121"/>
      <c r="GG108" s="121"/>
      <c r="GH108" s="121"/>
      <c r="GI108" s="121"/>
      <c r="GJ108" s="121"/>
      <c r="GK108" s="121"/>
      <c r="GL108" s="121"/>
      <c r="GM108" s="121"/>
      <c r="GN108" s="121"/>
      <c r="GO108" s="121"/>
      <c r="GP108" s="121"/>
      <c r="GQ108" s="121"/>
      <c r="GR108" s="121"/>
      <c r="GS108" s="121"/>
      <c r="GT108" s="121"/>
      <c r="GU108" s="121"/>
      <c r="GV108" s="121"/>
      <c r="GW108" s="121"/>
      <c r="GX108" s="121"/>
      <c r="GY108" s="121"/>
      <c r="GZ108" s="121"/>
      <c r="HA108" s="121"/>
      <c r="HB108" s="121"/>
      <c r="HC108" s="121"/>
      <c r="HD108" s="121"/>
      <c r="HE108" s="121"/>
      <c r="HF108" s="121"/>
      <c r="HG108" s="121"/>
      <c r="HH108" s="121"/>
      <c r="HI108" s="121"/>
      <c r="HJ108" s="121"/>
      <c r="HK108" s="121"/>
      <c r="HL108" s="121"/>
      <c r="HM108" s="121"/>
      <c r="HN108" s="121"/>
      <c r="HO108" s="121"/>
      <c r="HP108" s="121"/>
      <c r="HQ108" s="121"/>
      <c r="HR108" s="121"/>
      <c r="HS108" s="121"/>
      <c r="HT108" s="121"/>
      <c r="HU108" s="121"/>
      <c r="HV108" s="121"/>
      <c r="HW108" s="121"/>
      <c r="HX108" s="121"/>
      <c r="HY108" s="121"/>
      <c r="HZ108" s="121"/>
      <c r="IA108" s="121"/>
      <c r="IB108" s="121"/>
      <c r="IC108" s="121"/>
      <c r="ID108" s="121"/>
      <c r="IE108" s="121"/>
      <c r="IF108" s="121"/>
      <c r="IG108" s="121"/>
      <c r="IH108" s="121"/>
      <c r="II108" s="121"/>
      <c r="IJ108" s="121"/>
      <c r="IK108" s="121"/>
      <c r="IL108" s="121"/>
      <c r="IM108" s="121"/>
      <c r="IN108" s="121"/>
      <c r="IO108" s="121"/>
      <c r="IP108" s="121"/>
      <c r="IQ108" s="121"/>
      <c r="IR108" s="121"/>
      <c r="IS108" s="121"/>
      <c r="IT108" s="121"/>
      <c r="IU108" s="121"/>
      <c r="IV108" s="121"/>
      <c r="IW108" s="121"/>
      <c r="IX108" s="121"/>
      <c r="IY108" s="121"/>
      <c r="IZ108" s="121"/>
    </row>
    <row r="109" spans="1:260">
      <c r="A109" s="111"/>
      <c r="G109" s="427"/>
      <c r="I109" s="66"/>
    </row>
    <row r="110" spans="1:260">
      <c r="A110" s="111"/>
      <c r="G110" s="427"/>
    </row>
    <row r="111" spans="1:260">
      <c r="A111" s="111"/>
    </row>
    <row r="112" spans="1:260">
      <c r="A112" s="111"/>
    </row>
    <row r="118" spans="21:21">
      <c r="U118" s="69"/>
    </row>
  </sheetData>
  <sheetProtection selectLockedCells="1" autoFilter="0"/>
  <autoFilter ref="A11:H108" xr:uid="{4BA9D6FB-E71C-4AAE-8D97-DCAE114392B6}"/>
  <mergeCells count="27">
    <mergeCell ref="I11:T11"/>
    <mergeCell ref="G109:G110"/>
    <mergeCell ref="AA9:AA10"/>
    <mergeCell ref="AB9:AB10"/>
    <mergeCell ref="AC9:AC10"/>
    <mergeCell ref="V6:AG7"/>
    <mergeCell ref="A7:B7"/>
    <mergeCell ref="A8:B8"/>
    <mergeCell ref="C8:H9"/>
    <mergeCell ref="A9:B9"/>
    <mergeCell ref="V9:V10"/>
    <mergeCell ref="W9:W10"/>
    <mergeCell ref="X9:X10"/>
    <mergeCell ref="Y9:Y10"/>
    <mergeCell ref="Z9:Z10"/>
    <mergeCell ref="AG9:AG10"/>
    <mergeCell ref="A10:B10"/>
    <mergeCell ref="C10:H10"/>
    <mergeCell ref="AD9:AD10"/>
    <mergeCell ref="AE9:AE10"/>
    <mergeCell ref="AF9:AF10"/>
    <mergeCell ref="I3:T3"/>
    <mergeCell ref="A4:B4"/>
    <mergeCell ref="A5:B5"/>
    <mergeCell ref="C5:H5"/>
    <mergeCell ref="A6:B6"/>
    <mergeCell ref="C6:H7"/>
  </mergeCells>
  <conditionalFormatting sqref="B12:B108">
    <cfRule type="expression" dxfId="2" priority="1">
      <formula>U12&gt;H12</formula>
    </cfRule>
    <cfRule type="expression" dxfId="1" priority="2" stopIfTrue="1">
      <formula>U12&lt;H12</formula>
    </cfRule>
  </conditionalFormatting>
  <conditionalFormatting sqref="H12:H108">
    <cfRule type="cellIs" dxfId="0" priority="3" operator="lessThan">
      <formula>1</formula>
    </cfRule>
  </conditionalFormatting>
  <hyperlinks>
    <hyperlink ref="B100" r:id="rId1" xr:uid="{568C8553-7BA7-4DC7-B841-CD43393C65F4}"/>
    <hyperlink ref="B103" r:id="rId2" xr:uid="{E1B6FF7D-3BE0-45E0-9BB6-B145A56520C0}"/>
    <hyperlink ref="B104" r:id="rId3" xr:uid="{71D1A163-EE87-42A7-9C18-8F7114273A31}"/>
    <hyperlink ref="B105" r:id="rId4" xr:uid="{D63FDCAF-4E5F-490E-87E4-4575D026AA03}"/>
    <hyperlink ref="B106" r:id="rId5" xr:uid="{0064E28C-C2C6-43C7-B6A9-4639DDF12815}"/>
    <hyperlink ref="B107" r:id="rId6" xr:uid="{58454E29-750F-4F8A-9C62-0FBEB75397EA}"/>
    <hyperlink ref="B108" r:id="rId7" xr:uid="{87C4A9BC-6987-401A-BBB7-D4E3FD1F3844}"/>
    <hyperlink ref="B101" r:id="rId8" xr:uid="{3696F470-CA6F-4E6F-8003-5F79F976D845}"/>
    <hyperlink ref="B102" r:id="rId9" xr:uid="{AB2B890B-FDCD-4CC7-8254-6192EF4496EC}"/>
  </hyperlinks>
  <printOptions horizontalCentered="1"/>
  <pageMargins left="0.31" right="0.32" top="0.56000000000000005" bottom="0.57999999999999996" header="0.28999999999999998" footer="0.31"/>
  <pageSetup scale="55" fitToHeight="5" orientation="landscape" r:id="rId10"/>
  <headerFooter alignWithMargins="0">
    <oddFooter>&amp;F&amp;RPage &amp;P</oddFooter>
  </headerFooter>
  <drawing r:id="rId1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05BF-5980-4529-8AD0-9EDF7F071595}">
  <sheetPr codeName="Sheet9">
    <outlinePr summaryBelow="0"/>
    <pageSetUpPr autoPageBreaks="0"/>
  </sheetPr>
  <dimension ref="A2:Q377"/>
  <sheetViews>
    <sheetView showGridLines="0" workbookViewId="0">
      <selection activeCell="J28" sqref="J28"/>
    </sheetView>
  </sheetViews>
  <sheetFormatPr defaultColWidth="9.140625" defaultRowHeight="15" customHeight="1"/>
  <cols>
    <col min="1" max="1" width="17" style="81" customWidth="1"/>
    <col min="2" max="2" width="8.7109375" style="81" customWidth="1"/>
    <col min="3" max="3" width="15.28515625" style="81" customWidth="1"/>
    <col min="4" max="4" width="10.5703125" style="81" customWidth="1"/>
    <col min="5" max="6" width="10.28515625" style="81" customWidth="1"/>
    <col min="7" max="7" width="10.140625" style="81" customWidth="1"/>
    <col min="8" max="8" width="10.5703125" style="81" customWidth="1"/>
    <col min="9" max="10" width="6.85546875" style="81" customWidth="1"/>
    <col min="11" max="13" width="8.42578125" style="81" customWidth="1"/>
    <col min="14" max="15" width="6.85546875" style="81" customWidth="1"/>
    <col min="16" max="16" width="6.140625" style="81" customWidth="1"/>
    <col min="17" max="17" width="2.7109375" style="81" customWidth="1"/>
    <col min="18" max="257" width="6.85546875" style="81" customWidth="1"/>
    <col min="258" max="16384" width="9.140625" style="81"/>
  </cols>
  <sheetData>
    <row r="2" spans="1:17" ht="15" customHeight="1">
      <c r="A2" s="80" t="s">
        <v>318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1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15" customHeight="1">
      <c r="O4" s="82">
        <v>43699</v>
      </c>
      <c r="P4" s="82"/>
    </row>
    <row r="5" spans="1:17" ht="15" customHeight="1">
      <c r="B5" s="83">
        <v>1</v>
      </c>
      <c r="C5" s="84">
        <v>2</v>
      </c>
      <c r="D5" s="83">
        <v>3</v>
      </c>
      <c r="E5" s="84">
        <v>4</v>
      </c>
      <c r="F5" s="83">
        <v>5</v>
      </c>
      <c r="G5" s="84">
        <v>6</v>
      </c>
      <c r="H5" s="83">
        <v>7</v>
      </c>
      <c r="I5" s="84">
        <v>8</v>
      </c>
      <c r="J5" s="83">
        <v>9</v>
      </c>
      <c r="K5" s="84">
        <v>10</v>
      </c>
      <c r="L5" s="83">
        <v>11</v>
      </c>
      <c r="M5" s="84">
        <v>12</v>
      </c>
      <c r="N5" s="83">
        <v>13</v>
      </c>
      <c r="O5" s="84">
        <v>14</v>
      </c>
      <c r="P5" s="83">
        <v>15</v>
      </c>
    </row>
    <row r="6" spans="1:17" s="86" customFormat="1" ht="40.5" customHeight="1">
      <c r="A6" s="85" t="s">
        <v>319</v>
      </c>
      <c r="B6" s="85" t="s">
        <v>320</v>
      </c>
      <c r="C6" s="85" t="s">
        <v>321</v>
      </c>
      <c r="D6" s="85" t="s">
        <v>322</v>
      </c>
      <c r="E6" s="85" t="s">
        <v>323</v>
      </c>
      <c r="F6" s="85" t="s">
        <v>324</v>
      </c>
      <c r="G6" s="85" t="s">
        <v>325</v>
      </c>
      <c r="H6" s="85" t="s">
        <v>326</v>
      </c>
      <c r="I6" s="85" t="s">
        <v>327</v>
      </c>
      <c r="J6" s="85" t="s">
        <v>328</v>
      </c>
      <c r="K6" s="85" t="s">
        <v>329</v>
      </c>
      <c r="L6" s="85" t="s">
        <v>330</v>
      </c>
      <c r="M6" s="85" t="s">
        <v>331</v>
      </c>
      <c r="N6" s="85" t="s">
        <v>332</v>
      </c>
      <c r="O6" s="85" t="s">
        <v>333</v>
      </c>
      <c r="P6" s="85" t="s">
        <v>334</v>
      </c>
      <c r="Q6" s="85"/>
    </row>
    <row r="7" spans="1:17" ht="15" customHeight="1">
      <c r="A7" s="87" t="s">
        <v>335</v>
      </c>
      <c r="B7" s="83">
        <v>5051</v>
      </c>
      <c r="C7" s="88" t="s">
        <v>336</v>
      </c>
      <c r="D7" s="88" t="s">
        <v>337</v>
      </c>
      <c r="E7" s="88" t="s">
        <v>338</v>
      </c>
      <c r="F7" s="88" t="s">
        <v>339</v>
      </c>
      <c r="G7" s="88" t="s">
        <v>340</v>
      </c>
      <c r="H7" s="88" t="s">
        <v>341</v>
      </c>
      <c r="I7" s="88">
        <v>6</v>
      </c>
      <c r="J7" s="88" t="s">
        <v>342</v>
      </c>
      <c r="K7" s="88" t="s">
        <v>343</v>
      </c>
      <c r="L7" s="88" t="s">
        <v>344</v>
      </c>
      <c r="M7" s="88" t="s">
        <v>345</v>
      </c>
      <c r="N7" s="89">
        <v>6</v>
      </c>
      <c r="O7" s="89">
        <v>141</v>
      </c>
      <c r="P7" s="90">
        <v>36</v>
      </c>
      <c r="Q7" s="91"/>
    </row>
    <row r="8" spans="1:17" ht="15" customHeight="1">
      <c r="A8" s="87" t="s">
        <v>346</v>
      </c>
      <c r="B8" s="83">
        <v>5052</v>
      </c>
      <c r="C8" s="88" t="s">
        <v>347</v>
      </c>
      <c r="D8" s="88" t="s">
        <v>337</v>
      </c>
      <c r="E8" s="88" t="s">
        <v>338</v>
      </c>
      <c r="F8" s="88" t="s">
        <v>339</v>
      </c>
      <c r="G8" s="88" t="s">
        <v>340</v>
      </c>
      <c r="H8" s="88" t="s">
        <v>341</v>
      </c>
      <c r="I8" s="88">
        <v>6</v>
      </c>
      <c r="J8" s="88" t="s">
        <v>342</v>
      </c>
      <c r="K8" s="88" t="s">
        <v>343</v>
      </c>
      <c r="L8" s="88" t="s">
        <v>344</v>
      </c>
      <c r="M8" s="88" t="s">
        <v>345</v>
      </c>
      <c r="N8" s="89">
        <v>6</v>
      </c>
      <c r="O8" s="89">
        <v>154</v>
      </c>
      <c r="P8" s="90">
        <v>36</v>
      </c>
    </row>
    <row r="9" spans="1:17" ht="15" customHeight="1">
      <c r="A9" s="87" t="s">
        <v>348</v>
      </c>
      <c r="B9" s="83">
        <v>5090</v>
      </c>
      <c r="C9" s="88" t="s">
        <v>349</v>
      </c>
      <c r="D9" s="88" t="s">
        <v>337</v>
      </c>
      <c r="E9" s="88" t="s">
        <v>350</v>
      </c>
      <c r="F9" s="88" t="s">
        <v>351</v>
      </c>
      <c r="G9" s="88" t="s">
        <v>352</v>
      </c>
      <c r="H9" s="88" t="s">
        <v>353</v>
      </c>
      <c r="I9" s="88">
        <v>6</v>
      </c>
      <c r="J9" s="88" t="s">
        <v>342</v>
      </c>
      <c r="K9" s="88" t="s">
        <v>354</v>
      </c>
      <c r="L9" s="88" t="s">
        <v>355</v>
      </c>
      <c r="M9" s="88" t="s">
        <v>345</v>
      </c>
      <c r="N9" s="89">
        <v>6</v>
      </c>
      <c r="O9" s="89">
        <v>20</v>
      </c>
      <c r="P9" s="90">
        <v>36</v>
      </c>
      <c r="Q9" s="90"/>
    </row>
    <row r="10" spans="1:17" ht="15" customHeight="1">
      <c r="A10" s="87" t="s">
        <v>356</v>
      </c>
      <c r="B10" s="83">
        <v>5113</v>
      </c>
      <c r="C10" s="88" t="s">
        <v>357</v>
      </c>
      <c r="D10" s="88" t="s">
        <v>337</v>
      </c>
      <c r="E10" s="88" t="s">
        <v>358</v>
      </c>
      <c r="F10" s="88" t="s">
        <v>359</v>
      </c>
      <c r="G10" s="88" t="s">
        <v>360</v>
      </c>
      <c r="H10" s="88" t="s">
        <v>361</v>
      </c>
      <c r="I10" s="88">
        <v>10</v>
      </c>
      <c r="J10" s="88" t="s">
        <v>362</v>
      </c>
      <c r="K10" s="88" t="s">
        <v>363</v>
      </c>
      <c r="L10" s="88" t="s">
        <v>364</v>
      </c>
      <c r="M10" s="88" t="s">
        <v>345</v>
      </c>
      <c r="N10" s="89">
        <v>6</v>
      </c>
      <c r="O10" s="89">
        <v>14</v>
      </c>
      <c r="P10" s="90">
        <v>70</v>
      </c>
    </row>
    <row r="11" spans="1:17" ht="15" customHeight="1">
      <c r="A11" s="87" t="s">
        <v>212</v>
      </c>
      <c r="B11" s="83">
        <v>5114</v>
      </c>
      <c r="C11" s="88" t="s">
        <v>365</v>
      </c>
      <c r="D11" s="88" t="s">
        <v>337</v>
      </c>
      <c r="E11" s="88" t="s">
        <v>358</v>
      </c>
      <c r="F11" s="88" t="s">
        <v>359</v>
      </c>
      <c r="G11" s="88" t="s">
        <v>360</v>
      </c>
      <c r="H11" s="88" t="s">
        <v>361</v>
      </c>
      <c r="I11" s="88">
        <v>10</v>
      </c>
      <c r="J11" s="88" t="s">
        <v>362</v>
      </c>
      <c r="K11" s="88" t="s">
        <v>363</v>
      </c>
      <c r="L11" s="88" t="s">
        <v>364</v>
      </c>
      <c r="M11" s="88" t="s">
        <v>345</v>
      </c>
      <c r="N11" s="89">
        <v>6</v>
      </c>
      <c r="O11" s="89">
        <v>14</v>
      </c>
      <c r="P11" s="90">
        <v>70</v>
      </c>
      <c r="Q11" s="90"/>
    </row>
    <row r="12" spans="1:17" ht="15" customHeight="1">
      <c r="A12" s="87" t="s">
        <v>366</v>
      </c>
      <c r="B12" s="83">
        <v>5115</v>
      </c>
      <c r="C12" s="88" t="s">
        <v>367</v>
      </c>
      <c r="D12" s="88" t="s">
        <v>337</v>
      </c>
      <c r="E12" s="88" t="s">
        <v>358</v>
      </c>
      <c r="F12" s="88" t="s">
        <v>359</v>
      </c>
      <c r="G12" s="88" t="s">
        <v>360</v>
      </c>
      <c r="H12" s="88" t="s">
        <v>361</v>
      </c>
      <c r="I12" s="88">
        <v>10</v>
      </c>
      <c r="J12" s="88" t="s">
        <v>362</v>
      </c>
      <c r="K12" s="88" t="s">
        <v>363</v>
      </c>
      <c r="L12" s="88" t="s">
        <v>364</v>
      </c>
      <c r="M12" s="88" t="s">
        <v>345</v>
      </c>
      <c r="N12" s="89">
        <v>6</v>
      </c>
      <c r="O12" s="89">
        <v>0</v>
      </c>
      <c r="P12" s="90">
        <v>70</v>
      </c>
    </row>
    <row r="13" spans="1:17" ht="15" customHeight="1">
      <c r="A13" s="87" t="s">
        <v>368</v>
      </c>
      <c r="B13" s="83">
        <v>5164</v>
      </c>
      <c r="C13" s="88" t="s">
        <v>369</v>
      </c>
      <c r="D13" s="88" t="s">
        <v>337</v>
      </c>
      <c r="E13" s="88" t="s">
        <v>358</v>
      </c>
      <c r="F13" s="88" t="s">
        <v>359</v>
      </c>
      <c r="G13" s="88" t="s">
        <v>360</v>
      </c>
      <c r="H13" s="88" t="s">
        <v>361</v>
      </c>
      <c r="I13" s="88">
        <v>10</v>
      </c>
      <c r="J13" s="88" t="s">
        <v>362</v>
      </c>
      <c r="K13" s="88" t="s">
        <v>363</v>
      </c>
      <c r="L13" s="88" t="s">
        <v>364</v>
      </c>
      <c r="M13" s="88" t="s">
        <v>345</v>
      </c>
      <c r="N13" s="89">
        <v>6</v>
      </c>
      <c r="O13" s="89">
        <v>38</v>
      </c>
      <c r="P13" s="90">
        <v>70</v>
      </c>
      <c r="Q13" s="90"/>
    </row>
    <row r="14" spans="1:17" ht="15" customHeight="1">
      <c r="A14" s="87" t="s">
        <v>370</v>
      </c>
      <c r="B14" s="83">
        <v>5202</v>
      </c>
      <c r="C14" s="88" t="s">
        <v>371</v>
      </c>
      <c r="D14" s="88" t="s">
        <v>337</v>
      </c>
      <c r="E14" s="88" t="s">
        <v>358</v>
      </c>
      <c r="F14" s="88" t="s">
        <v>372</v>
      </c>
      <c r="G14" s="88" t="s">
        <v>373</v>
      </c>
      <c r="H14" s="88" t="s">
        <v>361</v>
      </c>
      <c r="I14" s="88">
        <v>10</v>
      </c>
      <c r="J14" s="88" t="s">
        <v>362</v>
      </c>
      <c r="K14" s="88" t="s">
        <v>363</v>
      </c>
      <c r="L14" s="88" t="s">
        <v>364</v>
      </c>
      <c r="M14" s="88" t="s">
        <v>345</v>
      </c>
      <c r="N14" s="89">
        <v>6</v>
      </c>
      <c r="O14" s="89">
        <v>24</v>
      </c>
      <c r="P14" s="90">
        <v>70</v>
      </c>
    </row>
    <row r="15" spans="1:17" ht="15" customHeight="1">
      <c r="A15" s="87" t="s">
        <v>374</v>
      </c>
      <c r="B15" s="83">
        <v>5221</v>
      </c>
      <c r="C15" s="88" t="s">
        <v>375</v>
      </c>
      <c r="D15" s="88" t="s">
        <v>337</v>
      </c>
      <c r="E15" s="88" t="s">
        <v>358</v>
      </c>
      <c r="F15" s="88" t="s">
        <v>359</v>
      </c>
      <c r="G15" s="88" t="s">
        <v>360</v>
      </c>
      <c r="H15" s="88" t="s">
        <v>361</v>
      </c>
      <c r="I15" s="88">
        <v>10</v>
      </c>
      <c r="J15" s="88" t="s">
        <v>362</v>
      </c>
      <c r="K15" s="88" t="s">
        <v>363</v>
      </c>
      <c r="L15" s="88" t="s">
        <v>364</v>
      </c>
      <c r="M15" s="88" t="s">
        <v>345</v>
      </c>
      <c r="N15" s="89">
        <v>6</v>
      </c>
      <c r="O15" s="89">
        <v>23</v>
      </c>
      <c r="P15" s="90">
        <v>70</v>
      </c>
      <c r="Q15" s="90"/>
    </row>
    <row r="16" spans="1:17" ht="15" customHeight="1">
      <c r="A16" s="87" t="s">
        <v>370</v>
      </c>
      <c r="B16" s="83">
        <v>5235</v>
      </c>
      <c r="C16" s="88" t="s">
        <v>376</v>
      </c>
      <c r="D16" s="88" t="s">
        <v>337</v>
      </c>
      <c r="E16" s="88" t="s">
        <v>358</v>
      </c>
      <c r="F16" s="88" t="s">
        <v>372</v>
      </c>
      <c r="G16" s="88" t="s">
        <v>373</v>
      </c>
      <c r="H16" s="88" t="s">
        <v>361</v>
      </c>
      <c r="I16" s="88">
        <v>10</v>
      </c>
      <c r="J16" s="88" t="s">
        <v>362</v>
      </c>
      <c r="K16" s="88" t="s">
        <v>363</v>
      </c>
      <c r="L16" s="88" t="s">
        <v>364</v>
      </c>
      <c r="M16" s="88" t="s">
        <v>345</v>
      </c>
      <c r="N16" s="89">
        <v>6</v>
      </c>
      <c r="O16" s="89">
        <v>24</v>
      </c>
      <c r="P16" s="90">
        <v>70</v>
      </c>
    </row>
    <row r="17" spans="1:17" ht="15" customHeight="1">
      <c r="A17" s="87" t="s">
        <v>377</v>
      </c>
      <c r="B17" s="83">
        <v>5254</v>
      </c>
      <c r="C17" s="88" t="s">
        <v>378</v>
      </c>
      <c r="D17" s="88" t="s">
        <v>379</v>
      </c>
      <c r="E17" s="88" t="s">
        <v>380</v>
      </c>
      <c r="F17" s="88" t="s">
        <v>359</v>
      </c>
      <c r="G17" s="88" t="s">
        <v>360</v>
      </c>
      <c r="H17" s="88" t="s">
        <v>361</v>
      </c>
      <c r="I17" s="88">
        <v>10</v>
      </c>
      <c r="J17" s="88" t="s">
        <v>362</v>
      </c>
      <c r="K17" s="88" t="s">
        <v>363</v>
      </c>
      <c r="L17" s="88" t="s">
        <v>364</v>
      </c>
      <c r="M17" s="88" t="s">
        <v>381</v>
      </c>
      <c r="N17" s="89">
        <v>4</v>
      </c>
      <c r="O17" s="89">
        <v>40</v>
      </c>
      <c r="P17" s="90">
        <v>70</v>
      </c>
      <c r="Q17" s="90"/>
    </row>
    <row r="18" spans="1:17" ht="15" customHeight="1">
      <c r="A18" s="87" t="s">
        <v>382</v>
      </c>
      <c r="B18" s="83">
        <v>5343</v>
      </c>
      <c r="C18" s="88" t="s">
        <v>383</v>
      </c>
      <c r="D18" s="88" t="s">
        <v>337</v>
      </c>
      <c r="E18" s="88" t="s">
        <v>358</v>
      </c>
      <c r="F18" s="88" t="s">
        <v>359</v>
      </c>
      <c r="G18" s="88" t="s">
        <v>360</v>
      </c>
      <c r="H18" s="88" t="s">
        <v>361</v>
      </c>
      <c r="I18" s="88">
        <v>10</v>
      </c>
      <c r="J18" s="88" t="s">
        <v>362</v>
      </c>
      <c r="K18" s="88" t="s">
        <v>363</v>
      </c>
      <c r="L18" s="88" t="s">
        <v>364</v>
      </c>
      <c r="M18" s="88" t="s">
        <v>345</v>
      </c>
      <c r="N18" s="89">
        <v>6</v>
      </c>
      <c r="O18" s="89">
        <v>14</v>
      </c>
      <c r="P18" s="90">
        <v>70</v>
      </c>
    </row>
    <row r="19" spans="1:17" ht="15" customHeight="1">
      <c r="A19" s="87" t="s">
        <v>384</v>
      </c>
      <c r="B19" s="83">
        <v>5347</v>
      </c>
      <c r="C19" s="88" t="s">
        <v>385</v>
      </c>
      <c r="D19" s="88" t="s">
        <v>337</v>
      </c>
      <c r="E19" s="88" t="s">
        <v>358</v>
      </c>
      <c r="F19" s="88" t="s">
        <v>359</v>
      </c>
      <c r="G19" s="88" t="s">
        <v>360</v>
      </c>
      <c r="H19" s="88" t="s">
        <v>361</v>
      </c>
      <c r="I19" s="88">
        <v>10</v>
      </c>
      <c r="J19" s="88" t="s">
        <v>362</v>
      </c>
      <c r="K19" s="88" t="s">
        <v>363</v>
      </c>
      <c r="L19" s="88" t="s">
        <v>364</v>
      </c>
      <c r="M19" s="88" t="s">
        <v>345</v>
      </c>
      <c r="N19" s="89">
        <v>6</v>
      </c>
      <c r="O19" s="89">
        <v>16</v>
      </c>
      <c r="P19" s="90">
        <v>70</v>
      </c>
      <c r="Q19" s="90"/>
    </row>
    <row r="20" spans="1:17" ht="15" customHeight="1">
      <c r="A20" s="87" t="s">
        <v>386</v>
      </c>
      <c r="B20" s="83">
        <v>5383</v>
      </c>
      <c r="C20" s="88" t="s">
        <v>387</v>
      </c>
      <c r="D20" s="88" t="s">
        <v>337</v>
      </c>
      <c r="E20" s="88" t="s">
        <v>358</v>
      </c>
      <c r="F20" s="88" t="s">
        <v>359</v>
      </c>
      <c r="G20" s="88" t="s">
        <v>360</v>
      </c>
      <c r="H20" s="88" t="s">
        <v>361</v>
      </c>
      <c r="I20" s="88">
        <v>10</v>
      </c>
      <c r="J20" s="88" t="s">
        <v>362</v>
      </c>
      <c r="K20" s="88" t="s">
        <v>363</v>
      </c>
      <c r="L20" s="88" t="s">
        <v>364</v>
      </c>
      <c r="M20" s="88" t="s">
        <v>345</v>
      </c>
      <c r="N20" s="89">
        <v>6</v>
      </c>
      <c r="O20" s="89">
        <v>1</v>
      </c>
      <c r="P20" s="90">
        <v>70</v>
      </c>
    </row>
    <row r="21" spans="1:17" ht="15" customHeight="1">
      <c r="A21" s="87" t="s">
        <v>388</v>
      </c>
      <c r="B21" s="83">
        <v>5425</v>
      </c>
      <c r="C21" s="88" t="s">
        <v>389</v>
      </c>
      <c r="D21" s="88" t="s">
        <v>337</v>
      </c>
      <c r="E21" s="88" t="s">
        <v>358</v>
      </c>
      <c r="F21" s="88" t="s">
        <v>359</v>
      </c>
      <c r="G21" s="88" t="s">
        <v>360</v>
      </c>
      <c r="H21" s="88" t="s">
        <v>361</v>
      </c>
      <c r="I21" s="88">
        <v>10</v>
      </c>
      <c r="J21" s="88" t="s">
        <v>362</v>
      </c>
      <c r="K21" s="88" t="s">
        <v>363</v>
      </c>
      <c r="L21" s="88" t="s">
        <v>364</v>
      </c>
      <c r="M21" s="88" t="s">
        <v>345</v>
      </c>
      <c r="N21" s="89">
        <v>6</v>
      </c>
      <c r="O21" s="89">
        <v>19</v>
      </c>
      <c r="P21" s="90">
        <v>70</v>
      </c>
      <c r="Q21" s="90"/>
    </row>
    <row r="22" spans="1:17" ht="15" customHeight="1">
      <c r="A22" s="87" t="s">
        <v>390</v>
      </c>
      <c r="B22" s="83">
        <v>5441</v>
      </c>
      <c r="C22" s="88" t="s">
        <v>391</v>
      </c>
      <c r="D22" s="88" t="s">
        <v>337</v>
      </c>
      <c r="E22" s="88" t="s">
        <v>358</v>
      </c>
      <c r="F22" s="88" t="s">
        <v>359</v>
      </c>
      <c r="G22" s="88" t="s">
        <v>360</v>
      </c>
      <c r="H22" s="88" t="s">
        <v>361</v>
      </c>
      <c r="I22" s="88">
        <v>10</v>
      </c>
      <c r="J22" s="88" t="s">
        <v>362</v>
      </c>
      <c r="K22" s="88" t="s">
        <v>363</v>
      </c>
      <c r="L22" s="88" t="s">
        <v>364</v>
      </c>
      <c r="M22" s="88" t="s">
        <v>345</v>
      </c>
      <c r="N22" s="89">
        <v>6</v>
      </c>
      <c r="O22" s="89">
        <v>25</v>
      </c>
      <c r="P22" s="90">
        <v>70</v>
      </c>
    </row>
    <row r="23" spans="1:17" ht="15" customHeight="1">
      <c r="A23" s="87" t="s">
        <v>392</v>
      </c>
      <c r="B23" s="83">
        <v>5532</v>
      </c>
      <c r="C23" s="88" t="s">
        <v>393</v>
      </c>
      <c r="D23" s="88" t="s">
        <v>337</v>
      </c>
      <c r="E23" s="88" t="s">
        <v>358</v>
      </c>
      <c r="F23" s="88" t="s">
        <v>359</v>
      </c>
      <c r="G23" s="88" t="s">
        <v>360</v>
      </c>
      <c r="H23" s="88" t="s">
        <v>361</v>
      </c>
      <c r="I23" s="88">
        <v>10</v>
      </c>
      <c r="J23" s="88" t="s">
        <v>362</v>
      </c>
      <c r="K23" s="88" t="s">
        <v>363</v>
      </c>
      <c r="L23" s="88" t="s">
        <v>364</v>
      </c>
      <c r="M23" s="88" t="s">
        <v>345</v>
      </c>
      <c r="N23" s="89">
        <v>6</v>
      </c>
      <c r="O23" s="89">
        <v>14</v>
      </c>
      <c r="P23" s="90">
        <v>70</v>
      </c>
      <c r="Q23" s="90"/>
    </row>
    <row r="24" spans="1:17" ht="15" customHeight="1">
      <c r="A24" s="87" t="s">
        <v>394</v>
      </c>
      <c r="B24" s="83">
        <v>5685</v>
      </c>
      <c r="C24" s="88" t="s">
        <v>395</v>
      </c>
      <c r="D24" s="88" t="s">
        <v>337</v>
      </c>
      <c r="E24" s="88" t="s">
        <v>338</v>
      </c>
      <c r="F24" s="88" t="s">
        <v>339</v>
      </c>
      <c r="G24" s="88" t="s">
        <v>340</v>
      </c>
      <c r="H24" s="88" t="s">
        <v>341</v>
      </c>
      <c r="I24" s="88">
        <v>6</v>
      </c>
      <c r="J24" s="88" t="s">
        <v>342</v>
      </c>
      <c r="K24" s="88" t="s">
        <v>343</v>
      </c>
      <c r="L24" s="88" t="s">
        <v>344</v>
      </c>
      <c r="M24" s="88" t="s">
        <v>345</v>
      </c>
      <c r="N24" s="89">
        <v>6</v>
      </c>
      <c r="O24" s="89">
        <v>62</v>
      </c>
      <c r="P24" s="90">
        <v>36</v>
      </c>
    </row>
    <row r="25" spans="1:17" ht="15" customHeight="1">
      <c r="A25" s="87" t="s">
        <v>396</v>
      </c>
      <c r="B25" s="83">
        <v>5703</v>
      </c>
      <c r="C25" s="88" t="s">
        <v>397</v>
      </c>
      <c r="D25" s="88" t="s">
        <v>337</v>
      </c>
      <c r="E25" s="88" t="s">
        <v>358</v>
      </c>
      <c r="F25" s="88" t="s">
        <v>372</v>
      </c>
      <c r="G25" s="88" t="s">
        <v>373</v>
      </c>
      <c r="H25" s="88" t="s">
        <v>361</v>
      </c>
      <c r="I25" s="88">
        <v>10</v>
      </c>
      <c r="J25" s="88" t="s">
        <v>362</v>
      </c>
      <c r="K25" s="88" t="s">
        <v>398</v>
      </c>
      <c r="L25" s="88" t="s">
        <v>364</v>
      </c>
      <c r="M25" s="88" t="s">
        <v>345</v>
      </c>
      <c r="N25" s="89">
        <v>6</v>
      </c>
      <c r="O25" s="89">
        <v>0</v>
      </c>
      <c r="P25" s="90">
        <v>70</v>
      </c>
      <c r="Q25" s="90"/>
    </row>
    <row r="26" spans="1:17" ht="15" customHeight="1">
      <c r="A26" s="87" t="s">
        <v>399</v>
      </c>
      <c r="B26" s="83">
        <v>5704</v>
      </c>
      <c r="C26" s="88" t="s">
        <v>400</v>
      </c>
      <c r="D26" s="88" t="s">
        <v>337</v>
      </c>
      <c r="E26" s="88" t="s">
        <v>358</v>
      </c>
      <c r="F26" s="88" t="s">
        <v>359</v>
      </c>
      <c r="G26" s="88" t="s">
        <v>360</v>
      </c>
      <c r="H26" s="88" t="s">
        <v>361</v>
      </c>
      <c r="I26" s="88">
        <v>10</v>
      </c>
      <c r="J26" s="88" t="s">
        <v>362</v>
      </c>
      <c r="K26" s="88" t="s">
        <v>363</v>
      </c>
      <c r="L26" s="88" t="s">
        <v>364</v>
      </c>
      <c r="M26" s="88" t="s">
        <v>345</v>
      </c>
      <c r="N26" s="89">
        <v>6</v>
      </c>
      <c r="O26" s="89">
        <v>80</v>
      </c>
      <c r="P26" s="90">
        <v>70</v>
      </c>
    </row>
    <row r="27" spans="1:17" ht="15" customHeight="1">
      <c r="A27" s="87" t="s">
        <v>401</v>
      </c>
      <c r="B27" s="83">
        <v>5705</v>
      </c>
      <c r="C27" s="88" t="s">
        <v>402</v>
      </c>
      <c r="D27" s="88" t="s">
        <v>337</v>
      </c>
      <c r="E27" s="88" t="s">
        <v>358</v>
      </c>
      <c r="F27" s="88" t="s">
        <v>359</v>
      </c>
      <c r="G27" s="88" t="s">
        <v>360</v>
      </c>
      <c r="H27" s="88" t="s">
        <v>361</v>
      </c>
      <c r="I27" s="88">
        <v>10</v>
      </c>
      <c r="J27" s="88" t="s">
        <v>362</v>
      </c>
      <c r="K27" s="88" t="s">
        <v>363</v>
      </c>
      <c r="L27" s="88" t="s">
        <v>364</v>
      </c>
      <c r="M27" s="88" t="s">
        <v>345</v>
      </c>
      <c r="N27" s="89">
        <v>6</v>
      </c>
      <c r="O27" s="89">
        <v>1</v>
      </c>
      <c r="P27" s="90">
        <v>70</v>
      </c>
      <c r="Q27" s="90"/>
    </row>
    <row r="28" spans="1:17" ht="15" customHeight="1">
      <c r="A28" s="87" t="s">
        <v>403</v>
      </c>
      <c r="B28" s="83">
        <v>5707</v>
      </c>
      <c r="C28" s="88" t="s">
        <v>404</v>
      </c>
      <c r="D28" s="88" t="s">
        <v>337</v>
      </c>
      <c r="E28" s="88" t="s">
        <v>358</v>
      </c>
      <c r="F28" s="88" t="s">
        <v>359</v>
      </c>
      <c r="G28" s="88" t="s">
        <v>360</v>
      </c>
      <c r="H28" s="88" t="s">
        <v>361</v>
      </c>
      <c r="I28" s="88">
        <v>10</v>
      </c>
      <c r="J28" s="88" t="s">
        <v>362</v>
      </c>
      <c r="K28" s="88" t="s">
        <v>363</v>
      </c>
      <c r="L28" s="88" t="s">
        <v>364</v>
      </c>
      <c r="M28" s="88" t="s">
        <v>345</v>
      </c>
      <c r="N28" s="89">
        <v>6</v>
      </c>
      <c r="O28" s="89">
        <v>80</v>
      </c>
      <c r="P28" s="90">
        <v>70</v>
      </c>
    </row>
    <row r="29" spans="1:17" ht="15" customHeight="1">
      <c r="A29" s="87" t="s">
        <v>405</v>
      </c>
      <c r="B29" s="83">
        <v>5708</v>
      </c>
      <c r="C29" s="88" t="s">
        <v>406</v>
      </c>
      <c r="D29" s="88" t="s">
        <v>337</v>
      </c>
      <c r="E29" s="88" t="s">
        <v>358</v>
      </c>
      <c r="F29" s="88" t="s">
        <v>359</v>
      </c>
      <c r="G29" s="88" t="s">
        <v>360</v>
      </c>
      <c r="H29" s="88" t="s">
        <v>361</v>
      </c>
      <c r="I29" s="88">
        <v>10</v>
      </c>
      <c r="J29" s="88" t="s">
        <v>362</v>
      </c>
      <c r="K29" s="88" t="s">
        <v>363</v>
      </c>
      <c r="L29" s="88" t="s">
        <v>364</v>
      </c>
      <c r="M29" s="88" t="s">
        <v>345</v>
      </c>
      <c r="N29" s="89">
        <v>6</v>
      </c>
      <c r="O29" s="89">
        <v>44</v>
      </c>
      <c r="P29" s="90">
        <v>70</v>
      </c>
      <c r="Q29" s="90"/>
    </row>
    <row r="30" spans="1:17" ht="15" customHeight="1">
      <c r="A30" s="87" t="s">
        <v>407</v>
      </c>
      <c r="B30" s="83">
        <v>5710</v>
      </c>
      <c r="C30" s="88" t="s">
        <v>408</v>
      </c>
      <c r="D30" s="88" t="s">
        <v>337</v>
      </c>
      <c r="E30" s="88" t="s">
        <v>358</v>
      </c>
      <c r="F30" s="88" t="s">
        <v>359</v>
      </c>
      <c r="G30" s="88" t="s">
        <v>360</v>
      </c>
      <c r="H30" s="88" t="s">
        <v>361</v>
      </c>
      <c r="I30" s="88">
        <v>10</v>
      </c>
      <c r="J30" s="88" t="s">
        <v>362</v>
      </c>
      <c r="K30" s="88" t="s">
        <v>363</v>
      </c>
      <c r="L30" s="88" t="s">
        <v>364</v>
      </c>
      <c r="M30" s="88" t="s">
        <v>345</v>
      </c>
      <c r="N30" s="89">
        <v>6</v>
      </c>
      <c r="O30" s="89">
        <v>80</v>
      </c>
      <c r="P30" s="90">
        <v>70</v>
      </c>
    </row>
    <row r="31" spans="1:17" ht="15" customHeight="1">
      <c r="A31" s="87" t="s">
        <v>409</v>
      </c>
      <c r="B31" s="83">
        <v>5711</v>
      </c>
      <c r="C31" s="88" t="s">
        <v>410</v>
      </c>
      <c r="D31" s="88" t="s">
        <v>337</v>
      </c>
      <c r="E31" s="88" t="s">
        <v>358</v>
      </c>
      <c r="F31" s="88" t="s">
        <v>359</v>
      </c>
      <c r="G31" s="88" t="s">
        <v>360</v>
      </c>
      <c r="H31" s="88" t="s">
        <v>361</v>
      </c>
      <c r="I31" s="88">
        <v>10</v>
      </c>
      <c r="J31" s="88" t="s">
        <v>362</v>
      </c>
      <c r="K31" s="88" t="s">
        <v>363</v>
      </c>
      <c r="L31" s="88" t="s">
        <v>364</v>
      </c>
      <c r="M31" s="88" t="s">
        <v>345</v>
      </c>
      <c r="N31" s="89">
        <v>6</v>
      </c>
      <c r="O31" s="89">
        <v>64</v>
      </c>
      <c r="P31" s="90">
        <v>70</v>
      </c>
      <c r="Q31" s="90"/>
    </row>
    <row r="32" spans="1:17" ht="15" customHeight="1">
      <c r="A32" s="87" t="s">
        <v>411</v>
      </c>
      <c r="B32" s="83">
        <v>5715</v>
      </c>
      <c r="C32" s="88" t="s">
        <v>412</v>
      </c>
      <c r="D32" s="88" t="s">
        <v>337</v>
      </c>
      <c r="E32" s="88" t="s">
        <v>358</v>
      </c>
      <c r="F32" s="88" t="s">
        <v>359</v>
      </c>
      <c r="G32" s="88" t="s">
        <v>360</v>
      </c>
      <c r="H32" s="88" t="s">
        <v>361</v>
      </c>
      <c r="I32" s="88">
        <v>10</v>
      </c>
      <c r="J32" s="88" t="s">
        <v>362</v>
      </c>
      <c r="K32" s="88" t="s">
        <v>363</v>
      </c>
      <c r="L32" s="88" t="s">
        <v>364</v>
      </c>
      <c r="M32" s="88" t="s">
        <v>345</v>
      </c>
      <c r="N32" s="89">
        <v>6</v>
      </c>
      <c r="O32" s="89">
        <v>1</v>
      </c>
      <c r="P32" s="90">
        <v>70</v>
      </c>
    </row>
    <row r="33" spans="1:17" ht="15" customHeight="1">
      <c r="A33" s="87" t="s">
        <v>413</v>
      </c>
      <c r="B33" s="83">
        <v>5718</v>
      </c>
      <c r="C33" s="88" t="s">
        <v>414</v>
      </c>
      <c r="D33" s="88" t="s">
        <v>337</v>
      </c>
      <c r="E33" s="88" t="s">
        <v>358</v>
      </c>
      <c r="F33" s="88" t="s">
        <v>372</v>
      </c>
      <c r="G33" s="88" t="s">
        <v>373</v>
      </c>
      <c r="H33" s="88" t="s">
        <v>361</v>
      </c>
      <c r="I33" s="88">
        <v>10</v>
      </c>
      <c r="J33" s="88" t="s">
        <v>362</v>
      </c>
      <c r="K33" s="88" t="s">
        <v>398</v>
      </c>
      <c r="L33" s="88" t="s">
        <v>364</v>
      </c>
      <c r="M33" s="88" t="s">
        <v>345</v>
      </c>
      <c r="N33" s="89">
        <v>6</v>
      </c>
      <c r="O33" s="89">
        <v>0</v>
      </c>
      <c r="P33" s="90">
        <v>70</v>
      </c>
      <c r="Q33" s="90"/>
    </row>
    <row r="34" spans="1:17" ht="15" customHeight="1">
      <c r="A34" s="87" t="s">
        <v>415</v>
      </c>
      <c r="B34" s="83">
        <v>5722</v>
      </c>
      <c r="C34" s="88" t="s">
        <v>416</v>
      </c>
      <c r="D34" s="88" t="s">
        <v>337</v>
      </c>
      <c r="E34" s="88" t="s">
        <v>358</v>
      </c>
      <c r="F34" s="88" t="s">
        <v>359</v>
      </c>
      <c r="G34" s="88" t="s">
        <v>360</v>
      </c>
      <c r="H34" s="88" t="s">
        <v>361</v>
      </c>
      <c r="I34" s="88">
        <v>10</v>
      </c>
      <c r="J34" s="88" t="s">
        <v>362</v>
      </c>
      <c r="K34" s="88" t="s">
        <v>363</v>
      </c>
      <c r="L34" s="88" t="s">
        <v>364</v>
      </c>
      <c r="M34" s="88" t="s">
        <v>345</v>
      </c>
      <c r="N34" s="89">
        <v>6</v>
      </c>
      <c r="O34" s="89">
        <v>0</v>
      </c>
      <c r="P34" s="90">
        <v>70</v>
      </c>
    </row>
    <row r="35" spans="1:17" ht="15" customHeight="1">
      <c r="A35" s="87" t="s">
        <v>417</v>
      </c>
      <c r="B35" s="83">
        <v>5724</v>
      </c>
      <c r="C35" s="88" t="s">
        <v>418</v>
      </c>
      <c r="D35" s="88" t="s">
        <v>337</v>
      </c>
      <c r="E35" s="88" t="s">
        <v>358</v>
      </c>
      <c r="F35" s="88" t="s">
        <v>359</v>
      </c>
      <c r="G35" s="88" t="s">
        <v>360</v>
      </c>
      <c r="H35" s="88" t="s">
        <v>361</v>
      </c>
      <c r="I35" s="88">
        <v>10</v>
      </c>
      <c r="J35" s="88" t="s">
        <v>362</v>
      </c>
      <c r="K35" s="88" t="s">
        <v>363</v>
      </c>
      <c r="L35" s="88" t="s">
        <v>364</v>
      </c>
      <c r="M35" s="88" t="s">
        <v>345</v>
      </c>
      <c r="N35" s="89">
        <v>6</v>
      </c>
      <c r="O35" s="89">
        <v>1</v>
      </c>
      <c r="P35" s="90">
        <v>70</v>
      </c>
      <c r="Q35" s="90"/>
    </row>
    <row r="36" spans="1:17" ht="15" customHeight="1">
      <c r="A36" s="87" t="s">
        <v>419</v>
      </c>
      <c r="B36" s="83">
        <v>5725</v>
      </c>
      <c r="C36" s="88" t="s">
        <v>420</v>
      </c>
      <c r="D36" s="88" t="s">
        <v>337</v>
      </c>
      <c r="E36" s="88" t="s">
        <v>358</v>
      </c>
      <c r="F36" s="88" t="s">
        <v>359</v>
      </c>
      <c r="G36" s="88" t="s">
        <v>360</v>
      </c>
      <c r="H36" s="88" t="s">
        <v>361</v>
      </c>
      <c r="I36" s="88">
        <v>10</v>
      </c>
      <c r="J36" s="88" t="s">
        <v>362</v>
      </c>
      <c r="K36" s="88" t="s">
        <v>363</v>
      </c>
      <c r="L36" s="88" t="s">
        <v>364</v>
      </c>
      <c r="M36" s="88" t="s">
        <v>345</v>
      </c>
      <c r="N36" s="89">
        <v>6</v>
      </c>
      <c r="O36" s="89">
        <v>0</v>
      </c>
      <c r="P36" s="90">
        <v>70</v>
      </c>
    </row>
    <row r="37" spans="1:17" ht="15" customHeight="1">
      <c r="A37" s="87" t="s">
        <v>421</v>
      </c>
      <c r="B37" s="83">
        <v>5730</v>
      </c>
      <c r="C37" s="88" t="s">
        <v>422</v>
      </c>
      <c r="D37" s="88" t="s">
        <v>337</v>
      </c>
      <c r="E37" s="88" t="s">
        <v>358</v>
      </c>
      <c r="F37" s="88" t="s">
        <v>359</v>
      </c>
      <c r="G37" s="88" t="s">
        <v>360</v>
      </c>
      <c r="H37" s="88" t="s">
        <v>361</v>
      </c>
      <c r="I37" s="88">
        <v>10</v>
      </c>
      <c r="J37" s="88" t="s">
        <v>362</v>
      </c>
      <c r="K37" s="88" t="s">
        <v>363</v>
      </c>
      <c r="L37" s="88" t="s">
        <v>364</v>
      </c>
      <c r="M37" s="88" t="s">
        <v>345</v>
      </c>
      <c r="N37" s="89">
        <v>6</v>
      </c>
      <c r="O37" s="89">
        <v>45</v>
      </c>
      <c r="P37" s="90">
        <v>70</v>
      </c>
      <c r="Q37" s="90"/>
    </row>
    <row r="38" spans="1:17" ht="15" customHeight="1">
      <c r="A38" s="87" t="s">
        <v>423</v>
      </c>
      <c r="B38" s="83">
        <v>5731</v>
      </c>
      <c r="C38" s="88" t="s">
        <v>424</v>
      </c>
      <c r="D38" s="88" t="s">
        <v>337</v>
      </c>
      <c r="E38" s="88" t="s">
        <v>358</v>
      </c>
      <c r="F38" s="88" t="s">
        <v>372</v>
      </c>
      <c r="G38" s="88" t="s">
        <v>373</v>
      </c>
      <c r="H38" s="88" t="s">
        <v>361</v>
      </c>
      <c r="I38" s="88">
        <v>10</v>
      </c>
      <c r="J38" s="88" t="s">
        <v>362</v>
      </c>
      <c r="K38" s="88" t="s">
        <v>398</v>
      </c>
      <c r="L38" s="88" t="s">
        <v>425</v>
      </c>
      <c r="M38" s="88" t="s">
        <v>345</v>
      </c>
      <c r="N38" s="89">
        <v>6</v>
      </c>
      <c r="O38" s="89">
        <v>40</v>
      </c>
      <c r="P38" s="90">
        <v>70</v>
      </c>
    </row>
    <row r="39" spans="1:17" ht="15" customHeight="1">
      <c r="A39" s="87" t="s">
        <v>426</v>
      </c>
      <c r="B39" s="83">
        <v>5756</v>
      </c>
      <c r="C39" s="88" t="s">
        <v>427</v>
      </c>
      <c r="D39" s="88" t="s">
        <v>337</v>
      </c>
      <c r="E39" s="88" t="s">
        <v>358</v>
      </c>
      <c r="F39" s="88" t="s">
        <v>359</v>
      </c>
      <c r="G39" s="88" t="s">
        <v>360</v>
      </c>
      <c r="H39" s="88" t="s">
        <v>361</v>
      </c>
      <c r="I39" s="88">
        <v>10</v>
      </c>
      <c r="J39" s="88" t="s">
        <v>362</v>
      </c>
      <c r="K39" s="88" t="s">
        <v>363</v>
      </c>
      <c r="L39" s="88" t="s">
        <v>344</v>
      </c>
      <c r="M39" s="88" t="s">
        <v>345</v>
      </c>
      <c r="N39" s="89">
        <v>6</v>
      </c>
      <c r="O39" s="89">
        <v>0</v>
      </c>
      <c r="P39" s="90">
        <v>70</v>
      </c>
      <c r="Q39" s="90"/>
    </row>
    <row r="40" spans="1:17" ht="15" customHeight="1">
      <c r="A40" s="87" t="s">
        <v>428</v>
      </c>
      <c r="B40" s="83">
        <v>5757</v>
      </c>
      <c r="C40" s="88" t="s">
        <v>429</v>
      </c>
      <c r="D40" s="88" t="s">
        <v>337</v>
      </c>
      <c r="E40" s="88" t="s">
        <v>358</v>
      </c>
      <c r="F40" s="88" t="s">
        <v>359</v>
      </c>
      <c r="G40" s="88" t="s">
        <v>360</v>
      </c>
      <c r="H40" s="88" t="s">
        <v>361</v>
      </c>
      <c r="I40" s="88">
        <v>10</v>
      </c>
      <c r="J40" s="88" t="s">
        <v>362</v>
      </c>
      <c r="K40" s="88" t="s">
        <v>363</v>
      </c>
      <c r="L40" s="88" t="s">
        <v>344</v>
      </c>
      <c r="M40" s="88" t="s">
        <v>345</v>
      </c>
      <c r="N40" s="89">
        <v>6</v>
      </c>
      <c r="O40" s="89">
        <v>0</v>
      </c>
      <c r="P40" s="90">
        <v>70</v>
      </c>
    </row>
    <row r="41" spans="1:17" ht="15" customHeight="1">
      <c r="A41" s="87" t="s">
        <v>430</v>
      </c>
      <c r="B41" s="83">
        <v>5758</v>
      </c>
      <c r="C41" s="88" t="s">
        <v>431</v>
      </c>
      <c r="D41" s="88" t="s">
        <v>337</v>
      </c>
      <c r="E41" s="88" t="s">
        <v>358</v>
      </c>
      <c r="F41" s="88" t="s">
        <v>359</v>
      </c>
      <c r="G41" s="88" t="s">
        <v>360</v>
      </c>
      <c r="H41" s="88" t="s">
        <v>361</v>
      </c>
      <c r="I41" s="88">
        <v>10</v>
      </c>
      <c r="J41" s="88" t="s">
        <v>362</v>
      </c>
      <c r="K41" s="88" t="s">
        <v>363</v>
      </c>
      <c r="L41" s="88" t="s">
        <v>344</v>
      </c>
      <c r="M41" s="88" t="s">
        <v>345</v>
      </c>
      <c r="N41" s="89">
        <v>6</v>
      </c>
      <c r="O41" s="89">
        <v>0</v>
      </c>
      <c r="P41" s="90">
        <v>70</v>
      </c>
      <c r="Q41" s="90"/>
    </row>
    <row r="42" spans="1:17" ht="15" customHeight="1">
      <c r="A42" s="87" t="s">
        <v>432</v>
      </c>
      <c r="B42" s="83">
        <v>5759</v>
      </c>
      <c r="C42" s="88" t="s">
        <v>433</v>
      </c>
      <c r="D42" s="88" t="s">
        <v>337</v>
      </c>
      <c r="E42" s="88" t="s">
        <v>358</v>
      </c>
      <c r="F42" s="88" t="s">
        <v>359</v>
      </c>
      <c r="G42" s="88" t="s">
        <v>360</v>
      </c>
      <c r="H42" s="88" t="s">
        <v>361</v>
      </c>
      <c r="I42" s="88">
        <v>10</v>
      </c>
      <c r="J42" s="88" t="s">
        <v>362</v>
      </c>
      <c r="K42" s="88" t="s">
        <v>363</v>
      </c>
      <c r="L42" s="88" t="s">
        <v>344</v>
      </c>
      <c r="M42" s="88" t="s">
        <v>345</v>
      </c>
      <c r="N42" s="89">
        <v>6</v>
      </c>
      <c r="O42" s="89">
        <v>0</v>
      </c>
      <c r="P42" s="90">
        <v>70</v>
      </c>
    </row>
    <row r="43" spans="1:17" ht="15" customHeight="1">
      <c r="A43" s="87" t="s">
        <v>434</v>
      </c>
      <c r="B43" s="83">
        <v>5761</v>
      </c>
      <c r="C43" s="88" t="s">
        <v>435</v>
      </c>
      <c r="D43" s="88" t="s">
        <v>337</v>
      </c>
      <c r="E43" s="88" t="s">
        <v>358</v>
      </c>
      <c r="F43" s="88" t="s">
        <v>359</v>
      </c>
      <c r="G43" s="88" t="s">
        <v>360</v>
      </c>
      <c r="H43" s="88" t="s">
        <v>361</v>
      </c>
      <c r="I43" s="88">
        <v>10</v>
      </c>
      <c r="J43" s="88" t="s">
        <v>362</v>
      </c>
      <c r="K43" s="88" t="s">
        <v>363</v>
      </c>
      <c r="L43" s="88" t="s">
        <v>344</v>
      </c>
      <c r="M43" s="88" t="s">
        <v>345</v>
      </c>
      <c r="N43" s="89">
        <v>6</v>
      </c>
      <c r="O43" s="89">
        <v>0</v>
      </c>
      <c r="P43" s="90">
        <v>70</v>
      </c>
      <c r="Q43" s="90"/>
    </row>
    <row r="44" spans="1:17" ht="15" customHeight="1">
      <c r="A44" s="87" t="s">
        <v>436</v>
      </c>
      <c r="B44" s="83">
        <v>5764</v>
      </c>
      <c r="C44" s="88" t="s">
        <v>437</v>
      </c>
      <c r="D44" s="88" t="s">
        <v>337</v>
      </c>
      <c r="E44" s="88" t="s">
        <v>358</v>
      </c>
      <c r="F44" s="88" t="s">
        <v>359</v>
      </c>
      <c r="G44" s="88" t="s">
        <v>360</v>
      </c>
      <c r="H44" s="88" t="s">
        <v>361</v>
      </c>
      <c r="I44" s="88">
        <v>10</v>
      </c>
      <c r="J44" s="88" t="s">
        <v>362</v>
      </c>
      <c r="K44" s="88" t="s">
        <v>363</v>
      </c>
      <c r="L44" s="88" t="s">
        <v>344</v>
      </c>
      <c r="M44" s="88" t="s">
        <v>345</v>
      </c>
      <c r="N44" s="89">
        <v>6</v>
      </c>
      <c r="O44" s="89">
        <v>0</v>
      </c>
      <c r="P44" s="90">
        <v>70</v>
      </c>
    </row>
    <row r="45" spans="1:17" ht="15" customHeight="1">
      <c r="A45" s="87" t="s">
        <v>426</v>
      </c>
      <c r="B45" s="83">
        <v>5765</v>
      </c>
      <c r="C45" s="88" t="s">
        <v>438</v>
      </c>
      <c r="D45" s="88" t="s">
        <v>337</v>
      </c>
      <c r="E45" s="88" t="s">
        <v>358</v>
      </c>
      <c r="F45" s="88" t="s">
        <v>359</v>
      </c>
      <c r="G45" s="88" t="s">
        <v>360</v>
      </c>
      <c r="H45" s="88" t="s">
        <v>361</v>
      </c>
      <c r="I45" s="88">
        <v>10</v>
      </c>
      <c r="J45" s="88" t="s">
        <v>362</v>
      </c>
      <c r="K45" s="88" t="s">
        <v>363</v>
      </c>
      <c r="L45" s="88" t="s">
        <v>344</v>
      </c>
      <c r="M45" s="88" t="s">
        <v>345</v>
      </c>
      <c r="N45" s="89">
        <v>6</v>
      </c>
      <c r="O45" s="89">
        <v>0</v>
      </c>
      <c r="P45" s="90">
        <v>70</v>
      </c>
      <c r="Q45" s="90"/>
    </row>
    <row r="46" spans="1:17" ht="15" customHeight="1">
      <c r="A46" s="87" t="s">
        <v>439</v>
      </c>
      <c r="B46" s="83">
        <v>5767</v>
      </c>
      <c r="C46" s="88" t="s">
        <v>440</v>
      </c>
      <c r="D46" s="88" t="s">
        <v>337</v>
      </c>
      <c r="E46" s="88" t="s">
        <v>441</v>
      </c>
      <c r="F46" s="88" t="s">
        <v>359</v>
      </c>
      <c r="G46" s="88" t="s">
        <v>360</v>
      </c>
      <c r="H46" s="88" t="s">
        <v>361</v>
      </c>
      <c r="I46" s="88">
        <v>10</v>
      </c>
      <c r="J46" s="88" t="s">
        <v>362</v>
      </c>
      <c r="K46" s="88" t="s">
        <v>363</v>
      </c>
      <c r="L46" s="88" t="s">
        <v>364</v>
      </c>
      <c r="M46" s="88" t="s">
        <v>345</v>
      </c>
      <c r="N46" s="89">
        <v>6</v>
      </c>
      <c r="O46" s="89">
        <v>14</v>
      </c>
      <c r="P46" s="90">
        <v>70</v>
      </c>
    </row>
    <row r="47" spans="1:17" ht="15" customHeight="1">
      <c r="A47" s="87" t="s">
        <v>442</v>
      </c>
      <c r="B47" s="83">
        <v>5768</v>
      </c>
      <c r="C47" s="88" t="s">
        <v>443</v>
      </c>
      <c r="D47" s="88" t="s">
        <v>337</v>
      </c>
      <c r="E47" s="88" t="s">
        <v>358</v>
      </c>
      <c r="F47" s="88" t="s">
        <v>359</v>
      </c>
      <c r="G47" s="88" t="s">
        <v>360</v>
      </c>
      <c r="H47" s="88" t="s">
        <v>361</v>
      </c>
      <c r="I47" s="88">
        <v>10</v>
      </c>
      <c r="J47" s="88" t="s">
        <v>362</v>
      </c>
      <c r="K47" s="88" t="s">
        <v>363</v>
      </c>
      <c r="L47" s="88" t="s">
        <v>344</v>
      </c>
      <c r="M47" s="88" t="s">
        <v>345</v>
      </c>
      <c r="N47" s="89">
        <v>6</v>
      </c>
      <c r="O47" s="89">
        <v>14</v>
      </c>
      <c r="P47" s="90">
        <v>70</v>
      </c>
      <c r="Q47" s="90"/>
    </row>
    <row r="48" spans="1:17" ht="15" customHeight="1">
      <c r="A48" s="87" t="s">
        <v>442</v>
      </c>
      <c r="B48" s="83">
        <v>5769</v>
      </c>
      <c r="C48" s="88" t="s">
        <v>444</v>
      </c>
      <c r="D48" s="88" t="s">
        <v>337</v>
      </c>
      <c r="E48" s="88" t="s">
        <v>358</v>
      </c>
      <c r="F48" s="88" t="s">
        <v>359</v>
      </c>
      <c r="G48" s="88" t="s">
        <v>360</v>
      </c>
      <c r="H48" s="88" t="s">
        <v>361</v>
      </c>
      <c r="I48" s="88">
        <v>10</v>
      </c>
      <c r="J48" s="88" t="s">
        <v>362</v>
      </c>
      <c r="K48" s="88" t="s">
        <v>363</v>
      </c>
      <c r="L48" s="88" t="s">
        <v>344</v>
      </c>
      <c r="M48" s="88" t="s">
        <v>345</v>
      </c>
      <c r="N48" s="89">
        <v>6</v>
      </c>
      <c r="O48" s="89">
        <v>14</v>
      </c>
      <c r="P48" s="90">
        <v>70</v>
      </c>
    </row>
    <row r="49" spans="1:17" ht="15" customHeight="1">
      <c r="A49" s="87" t="s">
        <v>445</v>
      </c>
      <c r="B49" s="83">
        <v>5773</v>
      </c>
      <c r="C49" s="88" t="s">
        <v>446</v>
      </c>
      <c r="D49" s="88" t="s">
        <v>337</v>
      </c>
      <c r="E49" s="88" t="s">
        <v>358</v>
      </c>
      <c r="F49" s="88" t="s">
        <v>359</v>
      </c>
      <c r="G49" s="88" t="s">
        <v>360</v>
      </c>
      <c r="H49" s="88" t="s">
        <v>361</v>
      </c>
      <c r="I49" s="88">
        <v>10</v>
      </c>
      <c r="J49" s="88" t="s">
        <v>362</v>
      </c>
      <c r="K49" s="88" t="s">
        <v>363</v>
      </c>
      <c r="L49" s="88" t="s">
        <v>364</v>
      </c>
      <c r="M49" s="88" t="s">
        <v>345</v>
      </c>
      <c r="N49" s="89">
        <v>6</v>
      </c>
      <c r="O49" s="89">
        <v>14</v>
      </c>
      <c r="P49" s="90">
        <v>70</v>
      </c>
      <c r="Q49" s="90"/>
    </row>
    <row r="50" spans="1:17" ht="15" customHeight="1">
      <c r="A50" s="87" t="s">
        <v>447</v>
      </c>
      <c r="B50" s="83">
        <v>5774</v>
      </c>
      <c r="C50" s="88" t="s">
        <v>448</v>
      </c>
      <c r="D50" s="88" t="s">
        <v>337</v>
      </c>
      <c r="E50" s="88" t="s">
        <v>358</v>
      </c>
      <c r="F50" s="88" t="s">
        <v>359</v>
      </c>
      <c r="G50" s="88" t="s">
        <v>360</v>
      </c>
      <c r="H50" s="88" t="s">
        <v>361</v>
      </c>
      <c r="I50" s="88">
        <v>10</v>
      </c>
      <c r="J50" s="88" t="s">
        <v>362</v>
      </c>
      <c r="K50" s="88" t="s">
        <v>363</v>
      </c>
      <c r="L50" s="88" t="s">
        <v>344</v>
      </c>
      <c r="M50" s="88" t="s">
        <v>345</v>
      </c>
      <c r="N50" s="89">
        <v>6</v>
      </c>
      <c r="O50" s="89">
        <v>14</v>
      </c>
      <c r="P50" s="90">
        <v>70</v>
      </c>
    </row>
    <row r="51" spans="1:17" ht="15" customHeight="1">
      <c r="A51" s="87" t="s">
        <v>449</v>
      </c>
      <c r="B51" s="83">
        <v>5781</v>
      </c>
      <c r="C51" s="88" t="s">
        <v>450</v>
      </c>
      <c r="D51" s="88" t="s">
        <v>451</v>
      </c>
      <c r="E51" s="88" t="s">
        <v>452</v>
      </c>
      <c r="F51" s="88" t="s">
        <v>453</v>
      </c>
      <c r="G51" s="88" t="s">
        <v>454</v>
      </c>
      <c r="H51" s="88" t="s">
        <v>455</v>
      </c>
      <c r="I51" s="88">
        <v>11</v>
      </c>
      <c r="J51" s="88" t="s">
        <v>456</v>
      </c>
      <c r="K51" s="88" t="s">
        <v>457</v>
      </c>
      <c r="L51" s="88" t="s">
        <v>344</v>
      </c>
      <c r="M51" s="88" t="s">
        <v>458</v>
      </c>
      <c r="N51" s="89">
        <v>30</v>
      </c>
      <c r="O51" s="89">
        <v>1</v>
      </c>
      <c r="P51" s="90">
        <v>66</v>
      </c>
      <c r="Q51" s="90"/>
    </row>
    <row r="52" spans="1:17" ht="15" customHeight="1">
      <c r="A52" s="87" t="s">
        <v>459</v>
      </c>
      <c r="B52" s="83">
        <v>5782</v>
      </c>
      <c r="C52" s="88" t="s">
        <v>460</v>
      </c>
      <c r="D52" s="88" t="s">
        <v>451</v>
      </c>
      <c r="E52" s="88" t="s">
        <v>452</v>
      </c>
      <c r="F52" s="88" t="s">
        <v>461</v>
      </c>
      <c r="G52" s="88" t="s">
        <v>462</v>
      </c>
      <c r="H52" s="88" t="s">
        <v>463</v>
      </c>
      <c r="I52" s="88">
        <v>11</v>
      </c>
      <c r="J52" s="88" t="s">
        <v>464</v>
      </c>
      <c r="K52" s="88" t="s">
        <v>457</v>
      </c>
      <c r="L52" s="88" t="s">
        <v>344</v>
      </c>
      <c r="M52" s="88" t="s">
        <v>465</v>
      </c>
      <c r="N52" s="89">
        <v>1</v>
      </c>
      <c r="O52" s="89">
        <v>30</v>
      </c>
      <c r="P52" s="90">
        <v>66</v>
      </c>
    </row>
    <row r="53" spans="1:17" ht="15" customHeight="1">
      <c r="A53" s="87" t="s">
        <v>466</v>
      </c>
      <c r="B53" s="83">
        <v>5783</v>
      </c>
      <c r="C53" s="88" t="s">
        <v>467</v>
      </c>
      <c r="D53" s="88" t="s">
        <v>451</v>
      </c>
      <c r="E53" s="88" t="s">
        <v>452</v>
      </c>
      <c r="F53" s="88" t="s">
        <v>461</v>
      </c>
      <c r="G53" s="88" t="s">
        <v>462</v>
      </c>
      <c r="H53" s="88" t="s">
        <v>463</v>
      </c>
      <c r="I53" s="88">
        <v>11</v>
      </c>
      <c r="J53" s="88" t="s">
        <v>464</v>
      </c>
      <c r="K53" s="88" t="s">
        <v>457</v>
      </c>
      <c r="L53" s="88" t="s">
        <v>344</v>
      </c>
      <c r="M53" s="88" t="s">
        <v>468</v>
      </c>
      <c r="N53" s="89">
        <v>1</v>
      </c>
      <c r="O53" s="89">
        <v>30</v>
      </c>
      <c r="P53" s="90">
        <v>66</v>
      </c>
      <c r="Q53" s="90"/>
    </row>
    <row r="54" spans="1:17" ht="15" customHeight="1">
      <c r="A54" s="87" t="s">
        <v>469</v>
      </c>
      <c r="B54" s="83">
        <v>5908</v>
      </c>
      <c r="C54" s="88" t="s">
        <v>470</v>
      </c>
      <c r="D54" s="88" t="s">
        <v>471</v>
      </c>
      <c r="E54" s="88" t="s">
        <v>472</v>
      </c>
      <c r="F54" s="88" t="s">
        <v>461</v>
      </c>
      <c r="G54" s="88" t="s">
        <v>473</v>
      </c>
      <c r="H54" s="88" t="s">
        <v>474</v>
      </c>
      <c r="I54" s="88">
        <v>5</v>
      </c>
      <c r="J54" s="88" t="s">
        <v>475</v>
      </c>
      <c r="K54" s="88" t="s">
        <v>476</v>
      </c>
      <c r="L54" s="88" t="s">
        <v>477</v>
      </c>
      <c r="N54" s="89">
        <v>5</v>
      </c>
      <c r="O54" s="89">
        <v>20</v>
      </c>
      <c r="P54" s="90">
        <v>60</v>
      </c>
    </row>
    <row r="55" spans="1:17" ht="15" customHeight="1">
      <c r="A55" s="87" t="s">
        <v>478</v>
      </c>
      <c r="B55" s="83">
        <v>5911</v>
      </c>
      <c r="C55" s="88" t="s">
        <v>479</v>
      </c>
      <c r="D55" s="88" t="s">
        <v>480</v>
      </c>
      <c r="E55" s="88" t="s">
        <v>481</v>
      </c>
      <c r="F55" s="88" t="s">
        <v>482</v>
      </c>
      <c r="G55" s="88" t="s">
        <v>483</v>
      </c>
      <c r="H55" s="88" t="s">
        <v>484</v>
      </c>
      <c r="I55" s="88">
        <v>9</v>
      </c>
      <c r="J55" s="88" t="s">
        <v>485</v>
      </c>
      <c r="K55" s="88" t="s">
        <v>486</v>
      </c>
      <c r="L55" s="88" t="s">
        <v>487</v>
      </c>
      <c r="N55" s="89">
        <v>1</v>
      </c>
      <c r="O55" s="89">
        <v>558</v>
      </c>
      <c r="P55" s="90">
        <v>54</v>
      </c>
      <c r="Q55" s="90"/>
    </row>
    <row r="56" spans="1:17" ht="15" customHeight="1">
      <c r="A56" s="87" t="s">
        <v>488</v>
      </c>
      <c r="B56" s="83">
        <v>5950</v>
      </c>
      <c r="C56" s="88" t="s">
        <v>489</v>
      </c>
      <c r="D56" s="88" t="s">
        <v>337</v>
      </c>
      <c r="E56" s="88" t="s">
        <v>358</v>
      </c>
      <c r="F56" s="88" t="s">
        <v>359</v>
      </c>
      <c r="G56" s="88" t="s">
        <v>360</v>
      </c>
      <c r="H56" s="88" t="s">
        <v>361</v>
      </c>
      <c r="I56" s="88">
        <v>10</v>
      </c>
      <c r="J56" s="88" t="s">
        <v>362</v>
      </c>
      <c r="K56" s="88" t="s">
        <v>363</v>
      </c>
      <c r="L56" s="88" t="s">
        <v>364</v>
      </c>
      <c r="M56" s="88" t="s">
        <v>345</v>
      </c>
      <c r="N56" s="89">
        <v>6</v>
      </c>
      <c r="O56" s="89">
        <v>0</v>
      </c>
      <c r="P56" s="90">
        <v>70</v>
      </c>
    </row>
    <row r="57" spans="1:17" ht="15" customHeight="1">
      <c r="A57" s="87" t="s">
        <v>490</v>
      </c>
      <c r="B57" s="83">
        <v>5955</v>
      </c>
      <c r="C57" s="88" t="s">
        <v>491</v>
      </c>
      <c r="D57" s="88" t="s">
        <v>337</v>
      </c>
      <c r="E57" s="88" t="s">
        <v>358</v>
      </c>
      <c r="F57" s="88" t="s">
        <v>359</v>
      </c>
      <c r="G57" s="88" t="s">
        <v>360</v>
      </c>
      <c r="H57" s="88" t="s">
        <v>361</v>
      </c>
      <c r="I57" s="88">
        <v>10</v>
      </c>
      <c r="J57" s="88" t="s">
        <v>362</v>
      </c>
      <c r="K57" s="88" t="s">
        <v>363</v>
      </c>
      <c r="L57" s="88" t="s">
        <v>425</v>
      </c>
      <c r="M57" s="88" t="s">
        <v>345</v>
      </c>
      <c r="N57" s="89">
        <v>6</v>
      </c>
      <c r="O57" s="89">
        <v>14</v>
      </c>
      <c r="P57" s="90">
        <v>70</v>
      </c>
      <c r="Q57" s="90"/>
    </row>
    <row r="58" spans="1:17" ht="15" customHeight="1">
      <c r="A58" s="87" t="s">
        <v>492</v>
      </c>
      <c r="B58" s="83">
        <v>5991</v>
      </c>
      <c r="C58" s="88" t="s">
        <v>493</v>
      </c>
      <c r="D58" s="88" t="s">
        <v>451</v>
      </c>
      <c r="E58" s="88" t="s">
        <v>452</v>
      </c>
      <c r="F58" s="88" t="s">
        <v>461</v>
      </c>
      <c r="G58" s="88" t="s">
        <v>462</v>
      </c>
      <c r="H58" s="88" t="s">
        <v>463</v>
      </c>
      <c r="I58" s="88">
        <v>6</v>
      </c>
      <c r="J58" s="88" t="s">
        <v>494</v>
      </c>
      <c r="K58" s="88" t="s">
        <v>457</v>
      </c>
      <c r="L58" s="88" t="s">
        <v>364</v>
      </c>
      <c r="M58" s="88" t="s">
        <v>458</v>
      </c>
      <c r="N58" s="89">
        <v>30</v>
      </c>
      <c r="O58" s="89">
        <v>1</v>
      </c>
      <c r="P58" s="90">
        <v>66</v>
      </c>
    </row>
    <row r="59" spans="1:17" ht="15" customHeight="1">
      <c r="A59" s="87" t="s">
        <v>495</v>
      </c>
      <c r="B59" s="83">
        <v>73160</v>
      </c>
      <c r="C59" s="88" t="s">
        <v>496</v>
      </c>
      <c r="D59" s="88" t="s">
        <v>337</v>
      </c>
      <c r="E59" s="88" t="s">
        <v>358</v>
      </c>
      <c r="F59" s="88" t="s">
        <v>359</v>
      </c>
      <c r="G59" s="88" t="s">
        <v>360</v>
      </c>
      <c r="H59" s="88" t="s">
        <v>361</v>
      </c>
      <c r="I59" s="88">
        <v>10</v>
      </c>
      <c r="J59" s="88" t="s">
        <v>362</v>
      </c>
      <c r="K59" s="88" t="s">
        <v>398</v>
      </c>
      <c r="L59" s="88" t="s">
        <v>364</v>
      </c>
      <c r="M59" s="88" t="s">
        <v>345</v>
      </c>
      <c r="N59" s="89">
        <v>6</v>
      </c>
      <c r="O59" s="89">
        <v>38</v>
      </c>
      <c r="P59" s="90">
        <v>70</v>
      </c>
      <c r="Q59" s="90"/>
    </row>
    <row r="60" spans="1:17" ht="15" customHeight="1">
      <c r="A60" s="87" t="s">
        <v>312</v>
      </c>
      <c r="B60" s="83">
        <v>73400</v>
      </c>
      <c r="C60" s="88" t="s">
        <v>497</v>
      </c>
      <c r="D60" s="88" t="s">
        <v>337</v>
      </c>
      <c r="E60" s="88" t="s">
        <v>338</v>
      </c>
      <c r="F60" s="88" t="s">
        <v>498</v>
      </c>
      <c r="G60" s="88" t="s">
        <v>499</v>
      </c>
      <c r="H60" s="88" t="s">
        <v>500</v>
      </c>
      <c r="I60" s="88">
        <v>10</v>
      </c>
      <c r="J60" s="88" t="s">
        <v>362</v>
      </c>
      <c r="K60" s="88" t="s">
        <v>398</v>
      </c>
      <c r="L60" s="88" t="s">
        <v>501</v>
      </c>
      <c r="M60" s="88" t="s">
        <v>345</v>
      </c>
      <c r="N60" s="89">
        <v>6</v>
      </c>
      <c r="O60" s="89">
        <v>80</v>
      </c>
      <c r="P60" s="90">
        <v>70</v>
      </c>
    </row>
    <row r="61" spans="1:17" ht="15" customHeight="1">
      <c r="A61" s="87" t="s">
        <v>502</v>
      </c>
      <c r="B61" s="83">
        <v>73420</v>
      </c>
      <c r="C61" s="88" t="s">
        <v>503</v>
      </c>
      <c r="D61" s="88" t="s">
        <v>337</v>
      </c>
      <c r="E61" s="88" t="s">
        <v>338</v>
      </c>
      <c r="F61" s="88" t="s">
        <v>504</v>
      </c>
      <c r="G61" s="88" t="s">
        <v>499</v>
      </c>
      <c r="H61" s="88" t="s">
        <v>500</v>
      </c>
      <c r="I61" s="88">
        <v>10</v>
      </c>
      <c r="J61" s="88" t="s">
        <v>362</v>
      </c>
      <c r="K61" s="88" t="s">
        <v>398</v>
      </c>
      <c r="L61" s="88" t="s">
        <v>364</v>
      </c>
      <c r="M61" s="88" t="s">
        <v>345</v>
      </c>
      <c r="N61" s="89">
        <v>6</v>
      </c>
      <c r="O61" s="89">
        <v>0</v>
      </c>
      <c r="P61" s="90">
        <v>70</v>
      </c>
      <c r="Q61" s="90"/>
    </row>
    <row r="62" spans="1:17" ht="15" customHeight="1">
      <c r="A62" s="87" t="s">
        <v>505</v>
      </c>
      <c r="B62" s="83">
        <v>73430</v>
      </c>
      <c r="C62" s="88" t="s">
        <v>506</v>
      </c>
      <c r="D62" s="88" t="s">
        <v>337</v>
      </c>
      <c r="E62" s="88" t="s">
        <v>338</v>
      </c>
      <c r="F62" s="88" t="s">
        <v>504</v>
      </c>
      <c r="G62" s="88" t="s">
        <v>499</v>
      </c>
      <c r="H62" s="88" t="s">
        <v>500</v>
      </c>
      <c r="I62" s="88">
        <v>10</v>
      </c>
      <c r="J62" s="88" t="s">
        <v>362</v>
      </c>
      <c r="K62" s="88" t="s">
        <v>398</v>
      </c>
      <c r="L62" s="88" t="s">
        <v>364</v>
      </c>
      <c r="M62" s="88" t="s">
        <v>345</v>
      </c>
      <c r="N62" s="89">
        <v>6</v>
      </c>
      <c r="O62" s="89">
        <v>0</v>
      </c>
      <c r="P62" s="90">
        <v>70</v>
      </c>
    </row>
    <row r="63" spans="1:17" ht="15" customHeight="1">
      <c r="A63" s="87" t="s">
        <v>507</v>
      </c>
      <c r="B63" s="83">
        <v>73450</v>
      </c>
      <c r="C63" s="88" t="s">
        <v>508</v>
      </c>
      <c r="D63" s="88" t="s">
        <v>337</v>
      </c>
      <c r="E63" s="88" t="s">
        <v>338</v>
      </c>
      <c r="F63" s="88" t="s">
        <v>504</v>
      </c>
      <c r="G63" s="88" t="s">
        <v>499</v>
      </c>
      <c r="H63" s="88" t="s">
        <v>500</v>
      </c>
      <c r="I63" s="88">
        <v>10</v>
      </c>
      <c r="J63" s="88" t="s">
        <v>362</v>
      </c>
      <c r="K63" s="88" t="s">
        <v>398</v>
      </c>
      <c r="L63" s="88" t="s">
        <v>364</v>
      </c>
      <c r="M63" s="88" t="s">
        <v>345</v>
      </c>
      <c r="N63" s="89">
        <v>6</v>
      </c>
      <c r="O63" s="89">
        <v>0</v>
      </c>
      <c r="P63" s="90">
        <v>70</v>
      </c>
      <c r="Q63" s="90"/>
    </row>
    <row r="64" spans="1:17" ht="15" customHeight="1">
      <c r="A64" s="87" t="s">
        <v>315</v>
      </c>
      <c r="B64" s="83">
        <v>73460</v>
      </c>
      <c r="C64" s="88" t="s">
        <v>509</v>
      </c>
      <c r="D64" s="88" t="s">
        <v>337</v>
      </c>
      <c r="E64" s="88" t="s">
        <v>338</v>
      </c>
      <c r="F64" s="88" t="s">
        <v>504</v>
      </c>
      <c r="G64" s="88" t="s">
        <v>499</v>
      </c>
      <c r="H64" s="88" t="s">
        <v>500</v>
      </c>
      <c r="I64" s="88">
        <v>10</v>
      </c>
      <c r="J64" s="88" t="s">
        <v>362</v>
      </c>
      <c r="K64" s="88" t="s">
        <v>398</v>
      </c>
      <c r="L64" s="88" t="s">
        <v>364</v>
      </c>
      <c r="M64" s="88" t="s">
        <v>345</v>
      </c>
      <c r="N64" s="89">
        <v>6</v>
      </c>
      <c r="O64" s="89">
        <v>0</v>
      </c>
      <c r="P64" s="90">
        <v>70</v>
      </c>
    </row>
    <row r="65" spans="1:17" ht="15" customHeight="1">
      <c r="A65" s="87" t="s">
        <v>510</v>
      </c>
      <c r="B65" s="83">
        <v>73470</v>
      </c>
      <c r="C65" s="88" t="s">
        <v>511</v>
      </c>
      <c r="D65" s="88" t="s">
        <v>337</v>
      </c>
      <c r="E65" s="88" t="s">
        <v>338</v>
      </c>
      <c r="F65" s="88" t="s">
        <v>512</v>
      </c>
      <c r="G65" s="88" t="s">
        <v>462</v>
      </c>
      <c r="H65" s="88" t="s">
        <v>500</v>
      </c>
      <c r="I65" s="88">
        <v>10</v>
      </c>
      <c r="J65" s="88" t="s">
        <v>362</v>
      </c>
      <c r="K65" s="88" t="s">
        <v>398</v>
      </c>
      <c r="L65" s="88" t="s">
        <v>364</v>
      </c>
      <c r="M65" s="88" t="s">
        <v>345</v>
      </c>
      <c r="N65" s="89">
        <v>6</v>
      </c>
      <c r="O65" s="89">
        <v>80</v>
      </c>
      <c r="P65" s="90">
        <v>70</v>
      </c>
      <c r="Q65" s="90"/>
    </row>
    <row r="66" spans="1:17" ht="15" customHeight="1">
      <c r="A66" s="87" t="s">
        <v>513</v>
      </c>
      <c r="B66" s="83">
        <v>73480</v>
      </c>
      <c r="C66" s="88" t="s">
        <v>514</v>
      </c>
      <c r="D66" s="88" t="s">
        <v>337</v>
      </c>
      <c r="E66" s="88" t="s">
        <v>358</v>
      </c>
      <c r="F66" s="88" t="s">
        <v>359</v>
      </c>
      <c r="G66" s="88" t="s">
        <v>360</v>
      </c>
      <c r="H66" s="88" t="s">
        <v>361</v>
      </c>
      <c r="I66" s="88">
        <v>10</v>
      </c>
      <c r="J66" s="88" t="s">
        <v>362</v>
      </c>
      <c r="K66" s="88" t="s">
        <v>363</v>
      </c>
      <c r="L66" s="88" t="s">
        <v>364</v>
      </c>
      <c r="M66" s="88" t="s">
        <v>345</v>
      </c>
      <c r="N66" s="89">
        <v>6</v>
      </c>
      <c r="O66" s="89">
        <v>75</v>
      </c>
      <c r="P66" s="90">
        <v>70</v>
      </c>
    </row>
    <row r="67" spans="1:17" ht="15" customHeight="1">
      <c r="A67" s="87" t="s">
        <v>515</v>
      </c>
      <c r="B67" s="83">
        <v>100119</v>
      </c>
      <c r="C67" s="88" t="s">
        <v>516</v>
      </c>
      <c r="D67" s="88" t="s">
        <v>337</v>
      </c>
      <c r="E67" s="88" t="s">
        <v>358</v>
      </c>
      <c r="F67" s="88" t="s">
        <v>372</v>
      </c>
      <c r="G67" s="88" t="s">
        <v>373</v>
      </c>
      <c r="H67" s="88" t="s">
        <v>361</v>
      </c>
      <c r="I67" s="88">
        <v>10</v>
      </c>
      <c r="J67" s="88" t="s">
        <v>362</v>
      </c>
      <c r="K67" s="88" t="s">
        <v>398</v>
      </c>
      <c r="L67" s="88" t="s">
        <v>364</v>
      </c>
      <c r="M67" s="88" t="s">
        <v>345</v>
      </c>
      <c r="N67" s="89">
        <v>6</v>
      </c>
      <c r="O67" s="89">
        <v>40</v>
      </c>
      <c r="P67" s="90">
        <v>70</v>
      </c>
      <c r="Q67" s="90"/>
    </row>
    <row r="68" spans="1:17" ht="15" customHeight="1">
      <c r="A68" s="87" t="s">
        <v>517</v>
      </c>
      <c r="B68" s="83" t="s">
        <v>518</v>
      </c>
      <c r="C68" s="88" t="s">
        <v>519</v>
      </c>
      <c r="D68" s="88" t="s">
        <v>337</v>
      </c>
      <c r="E68" s="88" t="s">
        <v>338</v>
      </c>
      <c r="F68" s="88" t="s">
        <v>520</v>
      </c>
      <c r="G68" s="88" t="s">
        <v>521</v>
      </c>
      <c r="H68" s="88" t="s">
        <v>522</v>
      </c>
      <c r="I68" s="88">
        <v>8</v>
      </c>
      <c r="J68" s="88" t="s">
        <v>523</v>
      </c>
      <c r="K68" s="88" t="s">
        <v>524</v>
      </c>
      <c r="L68" s="88" t="s">
        <v>344</v>
      </c>
      <c r="M68" s="88" t="s">
        <v>345</v>
      </c>
      <c r="N68" s="89">
        <v>6</v>
      </c>
      <c r="O68" s="89">
        <v>143</v>
      </c>
      <c r="P68" s="90">
        <v>32</v>
      </c>
    </row>
    <row r="69" spans="1:17" ht="15" customHeight="1">
      <c r="A69" s="87" t="s">
        <v>525</v>
      </c>
      <c r="B69" s="83" t="s">
        <v>526</v>
      </c>
      <c r="C69" s="88" t="s">
        <v>527</v>
      </c>
      <c r="D69" s="88" t="s">
        <v>337</v>
      </c>
      <c r="E69" s="88" t="s">
        <v>338</v>
      </c>
      <c r="F69" s="88" t="s">
        <v>520</v>
      </c>
      <c r="G69" s="88" t="s">
        <v>521</v>
      </c>
      <c r="H69" s="88" t="s">
        <v>522</v>
      </c>
      <c r="I69" s="88">
        <v>8</v>
      </c>
      <c r="J69" s="88" t="s">
        <v>523</v>
      </c>
      <c r="K69" s="88" t="s">
        <v>524</v>
      </c>
      <c r="L69" s="88" t="s">
        <v>344</v>
      </c>
      <c r="M69" s="88" t="s">
        <v>345</v>
      </c>
      <c r="N69" s="89">
        <v>6</v>
      </c>
      <c r="O69" s="89">
        <v>123</v>
      </c>
      <c r="P69" s="90">
        <v>32</v>
      </c>
      <c r="Q69" s="90"/>
    </row>
    <row r="70" spans="1:17" ht="15" customHeight="1">
      <c r="A70" s="87" t="s">
        <v>528</v>
      </c>
      <c r="B70" s="83" t="s">
        <v>529</v>
      </c>
      <c r="C70" s="88" t="s">
        <v>530</v>
      </c>
      <c r="D70" s="88" t="s">
        <v>337</v>
      </c>
      <c r="E70" s="88" t="s">
        <v>338</v>
      </c>
      <c r="F70" s="88" t="s">
        <v>520</v>
      </c>
      <c r="G70" s="88" t="s">
        <v>521</v>
      </c>
      <c r="H70" s="88" t="s">
        <v>522</v>
      </c>
      <c r="I70" s="88">
        <v>8</v>
      </c>
      <c r="J70" s="88" t="s">
        <v>523</v>
      </c>
      <c r="K70" s="88" t="s">
        <v>524</v>
      </c>
      <c r="L70" s="88" t="s">
        <v>344</v>
      </c>
      <c r="M70" s="88" t="s">
        <v>345</v>
      </c>
      <c r="N70" s="89">
        <v>6</v>
      </c>
      <c r="O70" s="89">
        <v>118</v>
      </c>
      <c r="P70" s="90">
        <v>32</v>
      </c>
    </row>
    <row r="71" spans="1:17" ht="15" customHeight="1">
      <c r="A71" s="87" t="s">
        <v>531</v>
      </c>
      <c r="B71" s="83" t="s">
        <v>532</v>
      </c>
      <c r="C71" s="88" t="s">
        <v>533</v>
      </c>
      <c r="D71" s="88" t="s">
        <v>337</v>
      </c>
      <c r="E71" s="88" t="s">
        <v>338</v>
      </c>
      <c r="F71" s="88" t="s">
        <v>520</v>
      </c>
      <c r="G71" s="88" t="s">
        <v>521</v>
      </c>
      <c r="H71" s="88" t="s">
        <v>522</v>
      </c>
      <c r="I71" s="88">
        <v>8</v>
      </c>
      <c r="J71" s="88" t="s">
        <v>523</v>
      </c>
      <c r="K71" s="88" t="s">
        <v>524</v>
      </c>
      <c r="L71" s="88" t="s">
        <v>344</v>
      </c>
      <c r="M71" s="88" t="s">
        <v>345</v>
      </c>
      <c r="N71" s="89">
        <v>6</v>
      </c>
      <c r="O71" s="89">
        <v>160</v>
      </c>
      <c r="P71" s="90">
        <v>32</v>
      </c>
      <c r="Q71" s="90"/>
    </row>
    <row r="72" spans="1:17" ht="15" customHeight="1">
      <c r="A72" s="87" t="s">
        <v>534</v>
      </c>
      <c r="B72" s="83" t="s">
        <v>535</v>
      </c>
      <c r="C72" s="88" t="s">
        <v>536</v>
      </c>
      <c r="D72" s="88" t="s">
        <v>337</v>
      </c>
      <c r="E72" s="88" t="s">
        <v>338</v>
      </c>
      <c r="F72" s="88" t="s">
        <v>520</v>
      </c>
      <c r="G72" s="88" t="s">
        <v>521</v>
      </c>
      <c r="H72" s="88" t="s">
        <v>522</v>
      </c>
      <c r="I72" s="88">
        <v>8</v>
      </c>
      <c r="J72" s="88" t="s">
        <v>523</v>
      </c>
      <c r="K72" s="88" t="s">
        <v>524</v>
      </c>
      <c r="L72" s="88" t="s">
        <v>425</v>
      </c>
      <c r="M72" s="88" t="s">
        <v>345</v>
      </c>
      <c r="N72" s="89">
        <v>6</v>
      </c>
      <c r="O72" s="89">
        <v>115</v>
      </c>
      <c r="P72" s="90">
        <v>32</v>
      </c>
    </row>
    <row r="73" spans="1:17" ht="15" customHeight="1">
      <c r="A73" s="87" t="s">
        <v>537</v>
      </c>
      <c r="B73" s="83" t="s">
        <v>538</v>
      </c>
      <c r="C73" s="88" t="s">
        <v>539</v>
      </c>
      <c r="D73" s="88" t="s">
        <v>337</v>
      </c>
      <c r="E73" s="88" t="s">
        <v>338</v>
      </c>
      <c r="F73" s="88" t="s">
        <v>520</v>
      </c>
      <c r="G73" s="88" t="s">
        <v>521</v>
      </c>
      <c r="H73" s="88" t="s">
        <v>522</v>
      </c>
      <c r="I73" s="88">
        <v>8</v>
      </c>
      <c r="J73" s="88" t="s">
        <v>523</v>
      </c>
      <c r="K73" s="88" t="s">
        <v>524</v>
      </c>
      <c r="L73" s="88" t="s">
        <v>344</v>
      </c>
      <c r="M73" s="88" t="s">
        <v>345</v>
      </c>
      <c r="N73" s="89">
        <v>6</v>
      </c>
      <c r="O73" s="89">
        <v>154</v>
      </c>
      <c r="P73" s="90">
        <v>32</v>
      </c>
      <c r="Q73" s="90"/>
    </row>
    <row r="74" spans="1:17" ht="15" customHeight="1">
      <c r="A74" s="87" t="s">
        <v>540</v>
      </c>
      <c r="B74" s="83" t="s">
        <v>541</v>
      </c>
      <c r="C74" s="88" t="s">
        <v>542</v>
      </c>
      <c r="D74" s="88" t="s">
        <v>337</v>
      </c>
      <c r="E74" s="88" t="s">
        <v>358</v>
      </c>
      <c r="F74" s="88" t="s">
        <v>359</v>
      </c>
      <c r="G74" s="88" t="s">
        <v>360</v>
      </c>
      <c r="H74" s="88" t="s">
        <v>361</v>
      </c>
      <c r="I74" s="88">
        <v>10</v>
      </c>
      <c r="J74" s="88" t="s">
        <v>362</v>
      </c>
      <c r="K74" s="88" t="s">
        <v>363</v>
      </c>
      <c r="L74" s="88" t="s">
        <v>364</v>
      </c>
      <c r="M74" s="88" t="s">
        <v>345</v>
      </c>
      <c r="N74" s="89">
        <v>6</v>
      </c>
      <c r="O74" s="89">
        <v>0</v>
      </c>
      <c r="P74" s="90">
        <v>70</v>
      </c>
    </row>
    <row r="75" spans="1:17" ht="15" customHeight="1">
      <c r="A75" s="87" t="s">
        <v>543</v>
      </c>
      <c r="B75" s="83" t="s">
        <v>544</v>
      </c>
      <c r="C75" s="88" t="s">
        <v>545</v>
      </c>
      <c r="D75" s="88" t="s">
        <v>337</v>
      </c>
      <c r="E75" s="88" t="s">
        <v>358</v>
      </c>
      <c r="F75" s="88" t="s">
        <v>359</v>
      </c>
      <c r="G75" s="88" t="s">
        <v>360</v>
      </c>
      <c r="H75" s="88" t="s">
        <v>361</v>
      </c>
      <c r="I75" s="88">
        <v>10</v>
      </c>
      <c r="J75" s="88" t="s">
        <v>362</v>
      </c>
      <c r="K75" s="88" t="s">
        <v>363</v>
      </c>
      <c r="L75" s="88" t="s">
        <v>364</v>
      </c>
      <c r="M75" s="88" t="s">
        <v>345</v>
      </c>
      <c r="N75" s="89">
        <v>6</v>
      </c>
      <c r="O75" s="89">
        <v>0</v>
      </c>
      <c r="P75" s="90">
        <v>70</v>
      </c>
      <c r="Q75" s="90"/>
    </row>
    <row r="76" spans="1:17" ht="15" customHeight="1">
      <c r="A76" s="87" t="s">
        <v>546</v>
      </c>
      <c r="B76" s="83" t="s">
        <v>547</v>
      </c>
      <c r="C76" s="88" t="s">
        <v>548</v>
      </c>
      <c r="D76" s="88" t="s">
        <v>337</v>
      </c>
      <c r="E76" s="88" t="s">
        <v>358</v>
      </c>
      <c r="F76" s="88" t="s">
        <v>359</v>
      </c>
      <c r="G76" s="88" t="s">
        <v>360</v>
      </c>
      <c r="H76" s="88" t="s">
        <v>361</v>
      </c>
      <c r="I76" s="88">
        <v>10</v>
      </c>
      <c r="J76" s="88" t="s">
        <v>362</v>
      </c>
      <c r="K76" s="88" t="s">
        <v>363</v>
      </c>
      <c r="L76" s="88" t="s">
        <v>364</v>
      </c>
      <c r="M76" s="88" t="s">
        <v>345</v>
      </c>
      <c r="N76" s="89">
        <v>6</v>
      </c>
      <c r="O76" s="89">
        <v>1</v>
      </c>
      <c r="P76" s="90">
        <v>70</v>
      </c>
    </row>
    <row r="77" spans="1:17" ht="15" customHeight="1">
      <c r="A77" s="87" t="s">
        <v>549</v>
      </c>
      <c r="B77" s="83" t="s">
        <v>550</v>
      </c>
      <c r="C77" s="88" t="s">
        <v>551</v>
      </c>
      <c r="D77" s="88" t="s">
        <v>337</v>
      </c>
      <c r="E77" s="88" t="s">
        <v>358</v>
      </c>
      <c r="F77" s="88" t="s">
        <v>359</v>
      </c>
      <c r="G77" s="88" t="s">
        <v>360</v>
      </c>
      <c r="H77" s="88" t="s">
        <v>361</v>
      </c>
      <c r="I77" s="88">
        <v>10</v>
      </c>
      <c r="J77" s="88" t="s">
        <v>362</v>
      </c>
      <c r="K77" s="88" t="s">
        <v>363</v>
      </c>
      <c r="L77" s="88" t="s">
        <v>364</v>
      </c>
      <c r="M77" s="88" t="s">
        <v>345</v>
      </c>
      <c r="N77" s="89">
        <v>6</v>
      </c>
      <c r="O77" s="89">
        <v>0</v>
      </c>
      <c r="P77" s="90">
        <v>70</v>
      </c>
      <c r="Q77" s="90"/>
    </row>
    <row r="78" spans="1:17" ht="15" customHeight="1">
      <c r="A78" s="87" t="s">
        <v>552</v>
      </c>
      <c r="B78" s="83" t="s">
        <v>553</v>
      </c>
      <c r="C78" s="88" t="s">
        <v>554</v>
      </c>
      <c r="D78" s="88" t="s">
        <v>337</v>
      </c>
      <c r="E78" s="88" t="s">
        <v>358</v>
      </c>
      <c r="F78" s="88" t="s">
        <v>359</v>
      </c>
      <c r="G78" s="88" t="s">
        <v>360</v>
      </c>
      <c r="H78" s="88" t="s">
        <v>361</v>
      </c>
      <c r="I78" s="88">
        <v>10</v>
      </c>
      <c r="J78" s="88" t="s">
        <v>362</v>
      </c>
      <c r="K78" s="88" t="s">
        <v>363</v>
      </c>
      <c r="L78" s="88" t="s">
        <v>364</v>
      </c>
      <c r="M78" s="88" t="s">
        <v>345</v>
      </c>
      <c r="N78" s="89">
        <v>6</v>
      </c>
      <c r="O78" s="89">
        <v>28</v>
      </c>
      <c r="P78" s="90">
        <v>70</v>
      </c>
    </row>
    <row r="79" spans="1:17" ht="15" customHeight="1">
      <c r="A79" s="87" t="s">
        <v>555</v>
      </c>
      <c r="B79" s="83" t="s">
        <v>556</v>
      </c>
      <c r="C79" s="88" t="s">
        <v>557</v>
      </c>
      <c r="D79" s="88" t="s">
        <v>337</v>
      </c>
      <c r="E79" s="88" t="s">
        <v>558</v>
      </c>
      <c r="F79" s="88" t="s">
        <v>359</v>
      </c>
      <c r="G79" s="88" t="s">
        <v>360</v>
      </c>
      <c r="H79" s="88" t="s">
        <v>361</v>
      </c>
      <c r="I79" s="88">
        <v>10</v>
      </c>
      <c r="J79" s="88" t="s">
        <v>362</v>
      </c>
      <c r="K79" s="88" t="s">
        <v>363</v>
      </c>
      <c r="L79" s="88" t="s">
        <v>364</v>
      </c>
      <c r="M79" s="88" t="s">
        <v>345</v>
      </c>
      <c r="N79" s="89">
        <v>6</v>
      </c>
      <c r="O79" s="89">
        <v>0</v>
      </c>
      <c r="P79" s="90">
        <v>70</v>
      </c>
      <c r="Q79" s="90"/>
    </row>
    <row r="80" spans="1:17" ht="15" customHeight="1">
      <c r="A80" s="87" t="s">
        <v>559</v>
      </c>
      <c r="B80" s="83" t="s">
        <v>560</v>
      </c>
      <c r="C80" s="88" t="s">
        <v>561</v>
      </c>
      <c r="D80" s="88" t="s">
        <v>337</v>
      </c>
      <c r="E80" s="88" t="s">
        <v>358</v>
      </c>
      <c r="F80" s="88" t="s">
        <v>359</v>
      </c>
      <c r="G80" s="88" t="s">
        <v>360</v>
      </c>
      <c r="H80" s="88" t="s">
        <v>361</v>
      </c>
      <c r="I80" s="88">
        <v>10</v>
      </c>
      <c r="J80" s="88" t="s">
        <v>362</v>
      </c>
      <c r="K80" s="88" t="s">
        <v>363</v>
      </c>
      <c r="L80" s="88" t="s">
        <v>364</v>
      </c>
      <c r="M80" s="88" t="s">
        <v>345</v>
      </c>
      <c r="N80" s="89">
        <v>6</v>
      </c>
      <c r="O80" s="89">
        <v>0</v>
      </c>
      <c r="P80" s="90">
        <v>70</v>
      </c>
    </row>
    <row r="81" spans="1:17" ht="15" customHeight="1">
      <c r="A81" s="87" t="s">
        <v>562</v>
      </c>
      <c r="B81" s="83" t="s">
        <v>563</v>
      </c>
      <c r="C81" s="88" t="s">
        <v>564</v>
      </c>
      <c r="D81" s="88" t="s">
        <v>337</v>
      </c>
      <c r="E81" s="88" t="s">
        <v>358</v>
      </c>
      <c r="F81" s="88" t="s">
        <v>359</v>
      </c>
      <c r="G81" s="88" t="s">
        <v>360</v>
      </c>
      <c r="H81" s="88" t="s">
        <v>361</v>
      </c>
      <c r="I81" s="88">
        <v>10</v>
      </c>
      <c r="J81" s="88" t="s">
        <v>362</v>
      </c>
      <c r="K81" s="88" t="s">
        <v>363</v>
      </c>
      <c r="L81" s="88" t="s">
        <v>364</v>
      </c>
      <c r="M81" s="88" t="s">
        <v>345</v>
      </c>
      <c r="N81" s="89">
        <v>6</v>
      </c>
      <c r="O81" s="89">
        <v>1</v>
      </c>
      <c r="P81" s="90">
        <v>70</v>
      </c>
      <c r="Q81" s="90"/>
    </row>
    <row r="82" spans="1:17" ht="15" customHeight="1">
      <c r="A82" s="87" t="s">
        <v>565</v>
      </c>
      <c r="B82" s="83" t="s">
        <v>566</v>
      </c>
      <c r="C82" s="88" t="s">
        <v>567</v>
      </c>
      <c r="D82" s="88" t="s">
        <v>337</v>
      </c>
      <c r="E82" s="88" t="s">
        <v>358</v>
      </c>
      <c r="F82" s="88" t="s">
        <v>359</v>
      </c>
      <c r="G82" s="88" t="s">
        <v>360</v>
      </c>
      <c r="H82" s="88" t="s">
        <v>361</v>
      </c>
      <c r="I82" s="88">
        <v>10</v>
      </c>
      <c r="J82" s="88" t="s">
        <v>362</v>
      </c>
      <c r="K82" s="88" t="s">
        <v>363</v>
      </c>
      <c r="L82" s="88" t="s">
        <v>364</v>
      </c>
      <c r="M82" s="88" t="s">
        <v>345</v>
      </c>
      <c r="N82" s="89">
        <v>6</v>
      </c>
      <c r="O82" s="89">
        <v>16</v>
      </c>
      <c r="P82" s="90">
        <v>70</v>
      </c>
    </row>
    <row r="83" spans="1:17" ht="15" customHeight="1">
      <c r="A83" s="87" t="s">
        <v>568</v>
      </c>
      <c r="B83" s="83" t="s">
        <v>569</v>
      </c>
      <c r="C83" s="88" t="s">
        <v>570</v>
      </c>
      <c r="D83" s="88" t="s">
        <v>337</v>
      </c>
      <c r="E83" s="88" t="s">
        <v>358</v>
      </c>
      <c r="F83" s="88" t="s">
        <v>359</v>
      </c>
      <c r="G83" s="88" t="s">
        <v>360</v>
      </c>
      <c r="H83" s="88" t="s">
        <v>361</v>
      </c>
      <c r="I83" s="88">
        <v>10</v>
      </c>
      <c r="J83" s="88" t="s">
        <v>362</v>
      </c>
      <c r="K83" s="88" t="s">
        <v>363</v>
      </c>
      <c r="L83" s="88" t="s">
        <v>364</v>
      </c>
      <c r="M83" s="88" t="s">
        <v>345</v>
      </c>
      <c r="N83" s="89">
        <v>6</v>
      </c>
      <c r="O83" s="89">
        <v>1</v>
      </c>
      <c r="P83" s="90">
        <v>70</v>
      </c>
      <c r="Q83" s="90"/>
    </row>
    <row r="84" spans="1:17" ht="15" customHeight="1">
      <c r="A84" s="87" t="s">
        <v>571</v>
      </c>
      <c r="B84" s="83" t="s">
        <v>572</v>
      </c>
      <c r="C84" s="88" t="s">
        <v>573</v>
      </c>
      <c r="D84" s="88" t="s">
        <v>337</v>
      </c>
      <c r="E84" s="88" t="s">
        <v>358</v>
      </c>
      <c r="F84" s="88" t="s">
        <v>359</v>
      </c>
      <c r="G84" s="88" t="s">
        <v>360</v>
      </c>
      <c r="H84" s="88" t="s">
        <v>361</v>
      </c>
      <c r="I84" s="88">
        <v>10</v>
      </c>
      <c r="J84" s="88" t="s">
        <v>362</v>
      </c>
      <c r="K84" s="88" t="s">
        <v>363</v>
      </c>
      <c r="L84" s="88" t="s">
        <v>364</v>
      </c>
      <c r="M84" s="88" t="s">
        <v>345</v>
      </c>
      <c r="N84" s="89">
        <v>6</v>
      </c>
      <c r="O84" s="89">
        <v>1</v>
      </c>
      <c r="P84" s="90">
        <v>70</v>
      </c>
    </row>
    <row r="85" spans="1:17" ht="15" customHeight="1">
      <c r="A85" s="87" t="s">
        <v>574</v>
      </c>
      <c r="B85" s="83" t="s">
        <v>575</v>
      </c>
      <c r="C85" s="88" t="s">
        <v>576</v>
      </c>
      <c r="D85" s="88" t="s">
        <v>337</v>
      </c>
      <c r="E85" s="88" t="s">
        <v>358</v>
      </c>
      <c r="F85" s="88" t="s">
        <v>359</v>
      </c>
      <c r="G85" s="88" t="s">
        <v>360</v>
      </c>
      <c r="H85" s="88" t="s">
        <v>361</v>
      </c>
      <c r="I85" s="88">
        <v>10</v>
      </c>
      <c r="J85" s="88" t="s">
        <v>362</v>
      </c>
      <c r="K85" s="88" t="s">
        <v>363</v>
      </c>
      <c r="L85" s="88" t="s">
        <v>364</v>
      </c>
      <c r="M85" s="88" t="s">
        <v>345</v>
      </c>
      <c r="N85" s="89">
        <v>6</v>
      </c>
      <c r="O85" s="89">
        <v>1</v>
      </c>
      <c r="P85" s="90">
        <v>70</v>
      </c>
      <c r="Q85" s="90"/>
    </row>
    <row r="86" spans="1:17" ht="15" customHeight="1">
      <c r="A86" s="87" t="s">
        <v>577</v>
      </c>
      <c r="B86" s="83" t="s">
        <v>578</v>
      </c>
      <c r="C86" s="88" t="s">
        <v>579</v>
      </c>
      <c r="D86" s="88" t="s">
        <v>337</v>
      </c>
      <c r="E86" s="88" t="s">
        <v>358</v>
      </c>
      <c r="F86" s="88" t="s">
        <v>359</v>
      </c>
      <c r="G86" s="88" t="s">
        <v>360</v>
      </c>
      <c r="H86" s="88" t="s">
        <v>361</v>
      </c>
      <c r="I86" s="88">
        <v>10</v>
      </c>
      <c r="J86" s="88" t="s">
        <v>362</v>
      </c>
      <c r="K86" s="88" t="s">
        <v>363</v>
      </c>
      <c r="L86" s="88" t="s">
        <v>364</v>
      </c>
      <c r="M86" s="88" t="s">
        <v>345</v>
      </c>
      <c r="N86" s="89">
        <v>6</v>
      </c>
      <c r="O86" s="89">
        <v>20</v>
      </c>
      <c r="P86" s="90">
        <v>70</v>
      </c>
    </row>
    <row r="87" spans="1:17" ht="15" customHeight="1">
      <c r="A87" s="87" t="s">
        <v>580</v>
      </c>
      <c r="B87" s="83" t="s">
        <v>581</v>
      </c>
      <c r="C87" s="88" t="s">
        <v>582</v>
      </c>
      <c r="D87" s="88" t="s">
        <v>337</v>
      </c>
      <c r="E87" s="88" t="s">
        <v>358</v>
      </c>
      <c r="F87" s="88" t="s">
        <v>359</v>
      </c>
      <c r="G87" s="88" t="s">
        <v>360</v>
      </c>
      <c r="H87" s="88" t="s">
        <v>361</v>
      </c>
      <c r="I87" s="88">
        <v>10</v>
      </c>
      <c r="J87" s="88" t="s">
        <v>362</v>
      </c>
      <c r="K87" s="88" t="s">
        <v>363</v>
      </c>
      <c r="L87" s="88" t="s">
        <v>364</v>
      </c>
      <c r="M87" s="88" t="s">
        <v>345</v>
      </c>
      <c r="N87" s="89">
        <v>6</v>
      </c>
      <c r="O87" s="89">
        <v>1</v>
      </c>
      <c r="P87" s="90">
        <v>70</v>
      </c>
      <c r="Q87" s="90"/>
    </row>
    <row r="88" spans="1:17" ht="15" customHeight="1">
      <c r="A88" s="87" t="s">
        <v>583</v>
      </c>
      <c r="B88" s="83" t="s">
        <v>584</v>
      </c>
      <c r="C88" s="88" t="s">
        <v>585</v>
      </c>
      <c r="D88" s="88" t="s">
        <v>480</v>
      </c>
      <c r="E88" s="88" t="s">
        <v>586</v>
      </c>
      <c r="F88" s="88" t="s">
        <v>461</v>
      </c>
      <c r="G88" s="88" t="s">
        <v>462</v>
      </c>
      <c r="H88" s="88" t="s">
        <v>463</v>
      </c>
      <c r="I88" s="88">
        <v>6</v>
      </c>
      <c r="J88" s="88" t="s">
        <v>494</v>
      </c>
      <c r="K88" s="88" t="s">
        <v>457</v>
      </c>
      <c r="L88" s="88" t="s">
        <v>344</v>
      </c>
      <c r="M88" s="88" t="s">
        <v>587</v>
      </c>
      <c r="N88" s="89">
        <v>30</v>
      </c>
      <c r="O88" s="89">
        <v>0</v>
      </c>
      <c r="P88" s="90">
        <v>66</v>
      </c>
    </row>
    <row r="89" spans="1:17" ht="15" customHeight="1">
      <c r="A89" s="87" t="s">
        <v>588</v>
      </c>
      <c r="B89" s="83" t="s">
        <v>589</v>
      </c>
      <c r="C89" s="88" t="s">
        <v>590</v>
      </c>
      <c r="D89" s="88" t="s">
        <v>480</v>
      </c>
      <c r="E89" s="88" t="s">
        <v>586</v>
      </c>
      <c r="F89" s="88" t="s">
        <v>461</v>
      </c>
      <c r="G89" s="88" t="s">
        <v>462</v>
      </c>
      <c r="H89" s="88" t="s">
        <v>463</v>
      </c>
      <c r="I89" s="88">
        <v>6</v>
      </c>
      <c r="J89" s="88" t="s">
        <v>494</v>
      </c>
      <c r="K89" s="88" t="s">
        <v>457</v>
      </c>
      <c r="L89" s="88" t="s">
        <v>344</v>
      </c>
      <c r="M89" s="88" t="s">
        <v>587</v>
      </c>
      <c r="N89" s="89">
        <v>30</v>
      </c>
      <c r="O89" s="89">
        <v>0</v>
      </c>
      <c r="P89" s="90">
        <v>66</v>
      </c>
      <c r="Q89" s="90"/>
    </row>
    <row r="90" spans="1:17" ht="15" customHeight="1">
      <c r="A90" s="87" t="s">
        <v>591</v>
      </c>
      <c r="B90" s="83" t="s">
        <v>592</v>
      </c>
      <c r="C90" s="88" t="s">
        <v>593</v>
      </c>
      <c r="D90" s="88" t="s">
        <v>337</v>
      </c>
      <c r="E90" s="88" t="s">
        <v>358</v>
      </c>
      <c r="F90" s="88" t="s">
        <v>359</v>
      </c>
      <c r="G90" s="88" t="s">
        <v>360</v>
      </c>
      <c r="H90" s="88" t="s">
        <v>361</v>
      </c>
      <c r="I90" s="88">
        <v>10</v>
      </c>
      <c r="J90" s="88" t="s">
        <v>362</v>
      </c>
      <c r="K90" s="88" t="s">
        <v>363</v>
      </c>
      <c r="L90" s="88" t="s">
        <v>364</v>
      </c>
      <c r="M90" s="88" t="s">
        <v>345</v>
      </c>
      <c r="N90" s="89">
        <v>6</v>
      </c>
      <c r="O90" s="89">
        <v>0</v>
      </c>
      <c r="P90" s="90">
        <v>70</v>
      </c>
    </row>
    <row r="91" spans="1:17" ht="15" customHeight="1">
      <c r="A91" s="87" t="s">
        <v>594</v>
      </c>
      <c r="B91" s="83" t="s">
        <v>595</v>
      </c>
      <c r="C91" s="88" t="s">
        <v>596</v>
      </c>
      <c r="D91" s="88" t="s">
        <v>337</v>
      </c>
      <c r="E91" s="88" t="s">
        <v>358</v>
      </c>
      <c r="F91" s="88" t="s">
        <v>359</v>
      </c>
      <c r="G91" s="88" t="s">
        <v>360</v>
      </c>
      <c r="H91" s="88" t="s">
        <v>361</v>
      </c>
      <c r="I91" s="88">
        <v>10</v>
      </c>
      <c r="J91" s="88" t="s">
        <v>362</v>
      </c>
      <c r="K91" s="88" t="s">
        <v>363</v>
      </c>
      <c r="L91" s="88" t="s">
        <v>364</v>
      </c>
      <c r="M91" s="88" t="s">
        <v>345</v>
      </c>
      <c r="N91" s="89">
        <v>6</v>
      </c>
      <c r="O91" s="89">
        <v>14</v>
      </c>
      <c r="P91" s="90">
        <v>70</v>
      </c>
      <c r="Q91" s="90"/>
    </row>
    <row r="92" spans="1:17" ht="15" customHeight="1">
      <c r="A92" s="87" t="s">
        <v>597</v>
      </c>
      <c r="B92" s="83" t="s">
        <v>598</v>
      </c>
      <c r="C92" s="88" t="s">
        <v>599</v>
      </c>
      <c r="D92" s="88" t="s">
        <v>337</v>
      </c>
      <c r="E92" s="88" t="s">
        <v>358</v>
      </c>
      <c r="F92" s="88" t="s">
        <v>359</v>
      </c>
      <c r="G92" s="88" t="s">
        <v>360</v>
      </c>
      <c r="H92" s="88" t="s">
        <v>361</v>
      </c>
      <c r="I92" s="88">
        <v>10</v>
      </c>
      <c r="J92" s="88" t="s">
        <v>362</v>
      </c>
      <c r="K92" s="88" t="s">
        <v>363</v>
      </c>
      <c r="L92" s="88" t="s">
        <v>364</v>
      </c>
      <c r="M92" s="88" t="s">
        <v>345</v>
      </c>
      <c r="N92" s="89">
        <v>6</v>
      </c>
      <c r="O92" s="89">
        <v>0</v>
      </c>
      <c r="P92" s="90">
        <v>70</v>
      </c>
    </row>
    <row r="93" spans="1:17" ht="15" customHeight="1">
      <c r="A93" s="87" t="s">
        <v>600</v>
      </c>
      <c r="B93" s="83" t="s">
        <v>601</v>
      </c>
      <c r="C93" s="88" t="s">
        <v>602</v>
      </c>
      <c r="D93" s="88" t="s">
        <v>379</v>
      </c>
      <c r="E93" s="88" t="s">
        <v>380</v>
      </c>
      <c r="F93" s="88" t="s">
        <v>359</v>
      </c>
      <c r="G93" s="88" t="s">
        <v>360</v>
      </c>
      <c r="H93" s="88" t="s">
        <v>361</v>
      </c>
      <c r="I93" s="88">
        <v>10</v>
      </c>
      <c r="J93" s="88" t="s">
        <v>362</v>
      </c>
      <c r="K93" s="88" t="s">
        <v>363</v>
      </c>
      <c r="L93" s="88" t="s">
        <v>364</v>
      </c>
      <c r="M93" s="88" t="s">
        <v>381</v>
      </c>
      <c r="N93" s="89">
        <v>4</v>
      </c>
      <c r="O93" s="89">
        <v>0</v>
      </c>
      <c r="P93" s="90">
        <v>70</v>
      </c>
      <c r="Q93" s="90"/>
    </row>
    <row r="94" spans="1:17" ht="15" customHeight="1">
      <c r="A94" s="87" t="s">
        <v>603</v>
      </c>
      <c r="B94" s="83" t="s">
        <v>604</v>
      </c>
      <c r="C94" s="88" t="s">
        <v>605</v>
      </c>
      <c r="D94" s="88" t="s">
        <v>337</v>
      </c>
      <c r="E94" s="88" t="s">
        <v>358</v>
      </c>
      <c r="F94" s="88" t="s">
        <v>372</v>
      </c>
      <c r="G94" s="88" t="s">
        <v>373</v>
      </c>
      <c r="H94" s="88" t="s">
        <v>361</v>
      </c>
      <c r="I94" s="88">
        <v>10</v>
      </c>
      <c r="J94" s="88" t="s">
        <v>362</v>
      </c>
      <c r="K94" s="88" t="s">
        <v>398</v>
      </c>
      <c r="L94" s="88" t="s">
        <v>364</v>
      </c>
      <c r="M94" s="88" t="s">
        <v>345</v>
      </c>
      <c r="N94" s="89">
        <v>6</v>
      </c>
      <c r="O94" s="89">
        <v>1</v>
      </c>
      <c r="P94" s="90">
        <v>70</v>
      </c>
    </row>
    <row r="95" spans="1:17" ht="15" customHeight="1">
      <c r="A95" s="87" t="s">
        <v>606</v>
      </c>
      <c r="B95" s="83" t="s">
        <v>607</v>
      </c>
      <c r="C95" s="88" t="s">
        <v>608</v>
      </c>
      <c r="D95" s="88" t="s">
        <v>337</v>
      </c>
      <c r="E95" s="88" t="s">
        <v>358</v>
      </c>
      <c r="F95" s="88" t="s">
        <v>359</v>
      </c>
      <c r="G95" s="88" t="s">
        <v>360</v>
      </c>
      <c r="H95" s="88" t="s">
        <v>361</v>
      </c>
      <c r="I95" s="88">
        <v>10</v>
      </c>
      <c r="J95" s="88" t="s">
        <v>362</v>
      </c>
      <c r="K95" s="88" t="s">
        <v>363</v>
      </c>
      <c r="L95" s="88" t="s">
        <v>344</v>
      </c>
      <c r="M95" s="88" t="s">
        <v>345</v>
      </c>
      <c r="N95" s="89">
        <v>6</v>
      </c>
      <c r="O95" s="89">
        <v>1</v>
      </c>
      <c r="P95" s="90">
        <v>70</v>
      </c>
      <c r="Q95" s="90"/>
    </row>
    <row r="96" spans="1:17" ht="15" customHeight="1">
      <c r="A96" s="87" t="s">
        <v>609</v>
      </c>
      <c r="B96" s="83" t="s">
        <v>610</v>
      </c>
      <c r="C96" s="88" t="s">
        <v>611</v>
      </c>
      <c r="D96" s="88" t="s">
        <v>337</v>
      </c>
      <c r="E96" s="88" t="s">
        <v>358</v>
      </c>
      <c r="F96" s="88" t="s">
        <v>372</v>
      </c>
      <c r="G96" s="88" t="s">
        <v>373</v>
      </c>
      <c r="H96" s="88" t="s">
        <v>361</v>
      </c>
      <c r="I96" s="88">
        <v>10</v>
      </c>
      <c r="J96" s="88" t="s">
        <v>362</v>
      </c>
      <c r="K96" s="88" t="s">
        <v>398</v>
      </c>
      <c r="L96" s="88" t="s">
        <v>344</v>
      </c>
      <c r="M96" s="88" t="s">
        <v>345</v>
      </c>
      <c r="N96" s="89">
        <v>6</v>
      </c>
      <c r="O96" s="89">
        <v>1</v>
      </c>
      <c r="P96" s="90">
        <v>70</v>
      </c>
    </row>
    <row r="97" spans="1:17" ht="15" customHeight="1">
      <c r="A97" s="87" t="s">
        <v>612</v>
      </c>
      <c r="B97" s="83" t="s">
        <v>613</v>
      </c>
      <c r="C97" s="88" t="s">
        <v>614</v>
      </c>
      <c r="D97" s="88" t="s">
        <v>337</v>
      </c>
      <c r="E97" s="88" t="s">
        <v>338</v>
      </c>
      <c r="F97" s="88" t="s">
        <v>520</v>
      </c>
      <c r="G97" s="88" t="s">
        <v>521</v>
      </c>
      <c r="H97" s="88" t="s">
        <v>462</v>
      </c>
      <c r="I97" s="88">
        <v>8</v>
      </c>
      <c r="J97" s="88" t="s">
        <v>523</v>
      </c>
      <c r="K97" s="88" t="s">
        <v>615</v>
      </c>
      <c r="L97" s="88" t="s">
        <v>344</v>
      </c>
      <c r="M97" s="88" t="s">
        <v>345</v>
      </c>
      <c r="N97" s="89">
        <v>6</v>
      </c>
      <c r="O97" s="89">
        <v>25</v>
      </c>
      <c r="P97" s="90">
        <v>32</v>
      </c>
      <c r="Q97" s="90"/>
    </row>
    <row r="98" spans="1:17" ht="15" customHeight="1">
      <c r="A98" s="87" t="s">
        <v>616</v>
      </c>
      <c r="B98" s="83" t="s">
        <v>617</v>
      </c>
      <c r="C98" s="88" t="s">
        <v>618</v>
      </c>
      <c r="D98" s="88" t="s">
        <v>337</v>
      </c>
      <c r="E98" s="88" t="s">
        <v>338</v>
      </c>
      <c r="F98" s="88" t="s">
        <v>520</v>
      </c>
      <c r="G98" s="88" t="s">
        <v>521</v>
      </c>
      <c r="H98" s="88" t="s">
        <v>462</v>
      </c>
      <c r="I98" s="88">
        <v>8</v>
      </c>
      <c r="J98" s="88" t="s">
        <v>523</v>
      </c>
      <c r="K98" s="88" t="s">
        <v>615</v>
      </c>
      <c r="L98" s="88" t="s">
        <v>344</v>
      </c>
      <c r="M98" s="88" t="s">
        <v>345</v>
      </c>
      <c r="N98" s="89">
        <v>6</v>
      </c>
      <c r="O98" s="89">
        <v>29</v>
      </c>
      <c r="P98" s="90">
        <v>32</v>
      </c>
      <c r="Q98" s="90"/>
    </row>
    <row r="99" spans="1:17" ht="15" customHeight="1">
      <c r="A99" s="87" t="s">
        <v>619</v>
      </c>
      <c r="B99" s="83" t="s">
        <v>620</v>
      </c>
      <c r="C99" s="88" t="s">
        <v>621</v>
      </c>
      <c r="D99" s="88" t="s">
        <v>337</v>
      </c>
      <c r="E99" s="88" t="s">
        <v>338</v>
      </c>
      <c r="F99" s="88" t="s">
        <v>520</v>
      </c>
      <c r="G99" s="88" t="s">
        <v>521</v>
      </c>
      <c r="H99" s="88" t="s">
        <v>462</v>
      </c>
      <c r="I99" s="88">
        <v>8</v>
      </c>
      <c r="J99" s="88" t="s">
        <v>523</v>
      </c>
      <c r="K99" s="88" t="s">
        <v>615</v>
      </c>
      <c r="L99" s="88" t="s">
        <v>425</v>
      </c>
      <c r="M99" s="88" t="s">
        <v>345</v>
      </c>
      <c r="N99" s="89">
        <v>6</v>
      </c>
      <c r="O99" s="89">
        <v>61</v>
      </c>
      <c r="P99" s="90">
        <v>32</v>
      </c>
    </row>
    <row r="100" spans="1:17" ht="15" customHeight="1">
      <c r="A100" s="87" t="s">
        <v>622</v>
      </c>
      <c r="B100" s="83" t="s">
        <v>623</v>
      </c>
      <c r="C100" s="88" t="s">
        <v>624</v>
      </c>
      <c r="D100" s="88" t="s">
        <v>337</v>
      </c>
      <c r="E100" s="88" t="s">
        <v>625</v>
      </c>
      <c r="F100" s="88" t="s">
        <v>626</v>
      </c>
      <c r="G100" s="88" t="s">
        <v>627</v>
      </c>
      <c r="H100" s="88" t="s">
        <v>628</v>
      </c>
      <c r="I100" s="88">
        <v>6</v>
      </c>
      <c r="J100" s="88" t="s">
        <v>629</v>
      </c>
      <c r="K100" s="88" t="s">
        <v>630</v>
      </c>
      <c r="L100" s="88" t="s">
        <v>344</v>
      </c>
      <c r="M100" s="88" t="s">
        <v>345</v>
      </c>
      <c r="N100" s="89">
        <v>6</v>
      </c>
      <c r="O100" s="89">
        <v>33</v>
      </c>
      <c r="P100" s="90">
        <v>24</v>
      </c>
      <c r="Q100" s="90"/>
    </row>
    <row r="101" spans="1:17" ht="15" customHeight="1">
      <c r="A101" s="87" t="s">
        <v>631</v>
      </c>
      <c r="B101" s="83" t="s">
        <v>632</v>
      </c>
      <c r="C101" s="88" t="s">
        <v>633</v>
      </c>
      <c r="D101" s="88" t="s">
        <v>337</v>
      </c>
      <c r="E101" s="88" t="s">
        <v>338</v>
      </c>
      <c r="F101" s="88" t="s">
        <v>520</v>
      </c>
      <c r="G101" s="88" t="s">
        <v>521</v>
      </c>
      <c r="H101" s="88" t="s">
        <v>462</v>
      </c>
      <c r="I101" s="88">
        <v>8</v>
      </c>
      <c r="J101" s="88" t="s">
        <v>523</v>
      </c>
      <c r="K101" s="88" t="s">
        <v>615</v>
      </c>
      <c r="L101" s="88" t="s">
        <v>344</v>
      </c>
      <c r="M101" s="88" t="s">
        <v>345</v>
      </c>
      <c r="N101" s="89">
        <v>6</v>
      </c>
      <c r="O101" s="89">
        <v>64</v>
      </c>
      <c r="P101" s="90">
        <v>32</v>
      </c>
    </row>
    <row r="102" spans="1:17" ht="15" customHeight="1">
      <c r="A102" s="87" t="s">
        <v>634</v>
      </c>
      <c r="B102" s="83" t="s">
        <v>635</v>
      </c>
      <c r="C102" s="88" t="s">
        <v>636</v>
      </c>
      <c r="D102" s="88" t="s">
        <v>337</v>
      </c>
      <c r="E102" s="88" t="s">
        <v>338</v>
      </c>
      <c r="F102" s="88" t="s">
        <v>520</v>
      </c>
      <c r="G102" s="88" t="s">
        <v>521</v>
      </c>
      <c r="H102" s="88" t="s">
        <v>462</v>
      </c>
      <c r="I102" s="88">
        <v>8</v>
      </c>
      <c r="J102" s="88" t="s">
        <v>523</v>
      </c>
      <c r="K102" s="88" t="s">
        <v>615</v>
      </c>
      <c r="L102" s="88" t="s">
        <v>344</v>
      </c>
      <c r="M102" s="88" t="s">
        <v>345</v>
      </c>
      <c r="N102" s="89">
        <v>6</v>
      </c>
      <c r="O102" s="89">
        <v>61</v>
      </c>
      <c r="P102" s="90">
        <v>32</v>
      </c>
      <c r="Q102" s="90"/>
    </row>
    <row r="103" spans="1:17" ht="15" customHeight="1">
      <c r="A103" s="87" t="s">
        <v>637</v>
      </c>
      <c r="B103" s="83" t="s">
        <v>638</v>
      </c>
      <c r="C103" s="88" t="s">
        <v>639</v>
      </c>
      <c r="D103" s="88" t="s">
        <v>337</v>
      </c>
      <c r="E103" s="88" t="s">
        <v>338</v>
      </c>
      <c r="F103" s="88" t="s">
        <v>520</v>
      </c>
      <c r="G103" s="88" t="s">
        <v>521</v>
      </c>
      <c r="H103" s="88" t="s">
        <v>462</v>
      </c>
      <c r="I103" s="88">
        <v>8</v>
      </c>
      <c r="J103" s="88" t="s">
        <v>523</v>
      </c>
      <c r="K103" s="88" t="s">
        <v>615</v>
      </c>
      <c r="L103" s="88" t="s">
        <v>344</v>
      </c>
      <c r="M103" s="88" t="s">
        <v>345</v>
      </c>
      <c r="N103" s="89">
        <v>6</v>
      </c>
      <c r="O103" s="89">
        <v>118</v>
      </c>
      <c r="P103" s="90">
        <v>32</v>
      </c>
    </row>
    <row r="104" spans="1:17" ht="15" customHeight="1">
      <c r="A104" s="87" t="s">
        <v>640</v>
      </c>
      <c r="B104" s="83" t="s">
        <v>641</v>
      </c>
      <c r="C104" s="88" t="s">
        <v>642</v>
      </c>
      <c r="D104" s="88" t="s">
        <v>337</v>
      </c>
      <c r="E104" s="88" t="s">
        <v>338</v>
      </c>
      <c r="F104" s="88" t="s">
        <v>626</v>
      </c>
      <c r="G104" s="88" t="s">
        <v>627</v>
      </c>
      <c r="H104" s="88" t="s">
        <v>628</v>
      </c>
      <c r="I104" s="88">
        <v>6</v>
      </c>
      <c r="J104" s="88" t="s">
        <v>629</v>
      </c>
      <c r="K104" s="88" t="s">
        <v>630</v>
      </c>
      <c r="L104" s="88" t="s">
        <v>344</v>
      </c>
      <c r="M104" s="88" t="s">
        <v>345</v>
      </c>
      <c r="N104" s="89">
        <v>6</v>
      </c>
      <c r="O104" s="89">
        <v>34</v>
      </c>
      <c r="P104" s="90">
        <v>24</v>
      </c>
      <c r="Q104" s="90"/>
    </row>
    <row r="105" spans="1:17" ht="15" customHeight="1">
      <c r="A105" s="87" t="s">
        <v>643</v>
      </c>
      <c r="B105" s="83" t="s">
        <v>644</v>
      </c>
      <c r="C105" s="88" t="s">
        <v>645</v>
      </c>
      <c r="D105" s="88" t="s">
        <v>646</v>
      </c>
      <c r="E105" s="88" t="s">
        <v>647</v>
      </c>
      <c r="F105" s="88" t="s">
        <v>626</v>
      </c>
      <c r="G105" s="88" t="s">
        <v>627</v>
      </c>
      <c r="H105" s="88" t="s">
        <v>628</v>
      </c>
      <c r="I105" s="88">
        <v>6</v>
      </c>
      <c r="J105" s="88" t="s">
        <v>629</v>
      </c>
      <c r="K105" s="88" t="s">
        <v>630</v>
      </c>
      <c r="L105" s="88" t="s">
        <v>344</v>
      </c>
      <c r="M105" s="88" t="s">
        <v>648</v>
      </c>
      <c r="N105" s="89">
        <v>6</v>
      </c>
      <c r="O105" s="89">
        <v>33</v>
      </c>
      <c r="P105" s="90">
        <v>24</v>
      </c>
    </row>
    <row r="106" spans="1:17" ht="15" customHeight="1">
      <c r="A106" s="87" t="s">
        <v>649</v>
      </c>
      <c r="B106" s="83" t="s">
        <v>650</v>
      </c>
      <c r="C106" s="88" t="s">
        <v>651</v>
      </c>
      <c r="D106" s="88" t="s">
        <v>652</v>
      </c>
      <c r="E106" s="88" t="s">
        <v>653</v>
      </c>
      <c r="F106" s="88" t="s">
        <v>626</v>
      </c>
      <c r="G106" s="88" t="s">
        <v>627</v>
      </c>
      <c r="H106" s="88" t="s">
        <v>628</v>
      </c>
      <c r="I106" s="88">
        <v>6</v>
      </c>
      <c r="J106" s="88" t="s">
        <v>629</v>
      </c>
      <c r="K106" s="88" t="s">
        <v>630</v>
      </c>
      <c r="L106" s="88" t="s">
        <v>344</v>
      </c>
      <c r="M106" s="88" t="s">
        <v>654</v>
      </c>
      <c r="N106" s="89">
        <v>6</v>
      </c>
      <c r="O106" s="89">
        <v>39</v>
      </c>
      <c r="P106" s="90">
        <v>24</v>
      </c>
      <c r="Q106" s="90"/>
    </row>
    <row r="107" spans="1:17" ht="15" customHeight="1">
      <c r="A107" s="87" t="s">
        <v>655</v>
      </c>
      <c r="B107" s="83" t="s">
        <v>656</v>
      </c>
      <c r="C107" s="88" t="s">
        <v>657</v>
      </c>
      <c r="D107" s="88" t="s">
        <v>337</v>
      </c>
      <c r="E107" s="88" t="s">
        <v>558</v>
      </c>
      <c r="F107" s="88" t="s">
        <v>626</v>
      </c>
      <c r="G107" s="88" t="s">
        <v>627</v>
      </c>
      <c r="H107" s="88" t="s">
        <v>628</v>
      </c>
      <c r="I107" s="88">
        <v>6</v>
      </c>
      <c r="J107" s="88" t="s">
        <v>629</v>
      </c>
      <c r="K107" s="88" t="s">
        <v>630</v>
      </c>
      <c r="L107" s="88" t="s">
        <v>344</v>
      </c>
      <c r="M107" s="88" t="s">
        <v>345</v>
      </c>
      <c r="N107" s="89">
        <v>6</v>
      </c>
      <c r="O107" s="89">
        <v>27</v>
      </c>
      <c r="P107" s="90">
        <v>24</v>
      </c>
    </row>
    <row r="108" spans="1:17" ht="15" customHeight="1">
      <c r="A108" s="87" t="s">
        <v>658</v>
      </c>
      <c r="B108" s="83" t="s">
        <v>659</v>
      </c>
      <c r="C108" s="88" t="s">
        <v>660</v>
      </c>
      <c r="D108" s="88" t="s">
        <v>337</v>
      </c>
      <c r="E108" s="88" t="s">
        <v>558</v>
      </c>
      <c r="F108" s="88" t="s">
        <v>626</v>
      </c>
      <c r="G108" s="88" t="s">
        <v>627</v>
      </c>
      <c r="H108" s="88" t="s">
        <v>628</v>
      </c>
      <c r="I108" s="88">
        <v>6</v>
      </c>
      <c r="J108" s="88" t="s">
        <v>629</v>
      </c>
      <c r="K108" s="88" t="s">
        <v>630</v>
      </c>
      <c r="L108" s="88" t="s">
        <v>344</v>
      </c>
      <c r="M108" s="88" t="s">
        <v>345</v>
      </c>
      <c r="N108" s="89">
        <v>6</v>
      </c>
      <c r="O108" s="89">
        <v>70</v>
      </c>
      <c r="P108" s="90">
        <v>24</v>
      </c>
      <c r="Q108" s="90"/>
    </row>
    <row r="109" spans="1:17" ht="15" customHeight="1">
      <c r="A109" s="87" t="s">
        <v>661</v>
      </c>
      <c r="B109" s="83" t="s">
        <v>662</v>
      </c>
      <c r="C109" s="88" t="s">
        <v>663</v>
      </c>
      <c r="D109" s="88" t="s">
        <v>337</v>
      </c>
      <c r="E109" s="88" t="s">
        <v>558</v>
      </c>
      <c r="F109" s="88" t="s">
        <v>664</v>
      </c>
      <c r="G109" s="88" t="s">
        <v>665</v>
      </c>
      <c r="H109" s="88" t="s">
        <v>666</v>
      </c>
      <c r="I109" s="88">
        <v>8</v>
      </c>
      <c r="J109" s="88" t="s">
        <v>667</v>
      </c>
      <c r="K109" s="88" t="s">
        <v>668</v>
      </c>
      <c r="L109" s="88" t="s">
        <v>344</v>
      </c>
      <c r="M109" s="88" t="s">
        <v>345</v>
      </c>
      <c r="N109" s="89">
        <v>6</v>
      </c>
      <c r="O109" s="89">
        <v>33</v>
      </c>
      <c r="P109" s="90">
        <v>40</v>
      </c>
    </row>
    <row r="110" spans="1:17" ht="15" customHeight="1">
      <c r="A110" s="87" t="s">
        <v>669</v>
      </c>
      <c r="B110" s="83" t="s">
        <v>670</v>
      </c>
      <c r="C110" s="88" t="s">
        <v>671</v>
      </c>
      <c r="D110" s="88" t="s">
        <v>337</v>
      </c>
      <c r="E110" s="88" t="s">
        <v>338</v>
      </c>
      <c r="F110" s="88" t="s">
        <v>520</v>
      </c>
      <c r="G110" s="88" t="s">
        <v>521</v>
      </c>
      <c r="H110" s="88" t="s">
        <v>462</v>
      </c>
      <c r="I110" s="88">
        <v>8</v>
      </c>
      <c r="J110" s="88" t="s">
        <v>523</v>
      </c>
      <c r="K110" s="88" t="s">
        <v>615</v>
      </c>
      <c r="L110" s="88" t="s">
        <v>344</v>
      </c>
      <c r="M110" s="88" t="s">
        <v>345</v>
      </c>
      <c r="N110" s="89">
        <v>6</v>
      </c>
      <c r="O110" s="89">
        <v>60</v>
      </c>
      <c r="P110" s="90">
        <v>32</v>
      </c>
      <c r="Q110" s="90"/>
    </row>
    <row r="111" spans="1:17" ht="15" customHeight="1">
      <c r="A111" s="87" t="s">
        <v>672</v>
      </c>
      <c r="B111" s="83" t="s">
        <v>673</v>
      </c>
      <c r="C111" s="88" t="s">
        <v>674</v>
      </c>
      <c r="D111" s="88" t="s">
        <v>337</v>
      </c>
      <c r="E111" s="88" t="s">
        <v>558</v>
      </c>
      <c r="F111" s="88" t="s">
        <v>626</v>
      </c>
      <c r="G111" s="88" t="s">
        <v>627</v>
      </c>
      <c r="H111" s="88" t="s">
        <v>628</v>
      </c>
      <c r="I111" s="88">
        <v>6</v>
      </c>
      <c r="J111" s="88" t="s">
        <v>629</v>
      </c>
      <c r="K111" s="88" t="s">
        <v>630</v>
      </c>
      <c r="L111" s="88" t="s">
        <v>344</v>
      </c>
      <c r="M111" s="88" t="s">
        <v>345</v>
      </c>
      <c r="N111" s="89">
        <v>6</v>
      </c>
      <c r="O111" s="89">
        <v>37</v>
      </c>
      <c r="P111" s="90">
        <v>24</v>
      </c>
    </row>
    <row r="112" spans="1:17" ht="15" customHeight="1">
      <c r="A112" s="87" t="s">
        <v>675</v>
      </c>
      <c r="B112" s="83" t="s">
        <v>676</v>
      </c>
      <c r="C112" s="88" t="s">
        <v>677</v>
      </c>
      <c r="D112" s="88" t="s">
        <v>678</v>
      </c>
      <c r="E112" s="88" t="s">
        <v>653</v>
      </c>
      <c r="F112" s="88" t="s">
        <v>626</v>
      </c>
      <c r="G112" s="88" t="s">
        <v>627</v>
      </c>
      <c r="H112" s="88" t="s">
        <v>628</v>
      </c>
      <c r="I112" s="88">
        <v>6</v>
      </c>
      <c r="J112" s="88" t="s">
        <v>629</v>
      </c>
      <c r="K112" s="88" t="s">
        <v>630</v>
      </c>
      <c r="L112" s="88" t="s">
        <v>344</v>
      </c>
      <c r="M112" s="88" t="s">
        <v>679</v>
      </c>
      <c r="N112" s="89">
        <v>6</v>
      </c>
      <c r="O112" s="89">
        <v>36</v>
      </c>
      <c r="P112" s="90">
        <v>24</v>
      </c>
      <c r="Q112" s="90"/>
    </row>
    <row r="113" spans="1:17" ht="15" customHeight="1">
      <c r="A113" s="87" t="s">
        <v>680</v>
      </c>
      <c r="B113" s="83" t="s">
        <v>681</v>
      </c>
      <c r="C113" s="88" t="s">
        <v>682</v>
      </c>
      <c r="D113" s="88" t="s">
        <v>683</v>
      </c>
      <c r="E113" s="88" t="s">
        <v>684</v>
      </c>
      <c r="F113" s="88" t="s">
        <v>626</v>
      </c>
      <c r="G113" s="88" t="s">
        <v>627</v>
      </c>
      <c r="H113" s="88" t="s">
        <v>628</v>
      </c>
      <c r="I113" s="88">
        <v>6</v>
      </c>
      <c r="J113" s="88" t="s">
        <v>629</v>
      </c>
      <c r="K113" s="88" t="s">
        <v>630</v>
      </c>
      <c r="L113" s="88" t="s">
        <v>344</v>
      </c>
      <c r="M113" s="88" t="s">
        <v>685</v>
      </c>
      <c r="N113" s="89">
        <v>6</v>
      </c>
      <c r="O113" s="89">
        <v>26</v>
      </c>
      <c r="P113" s="90">
        <v>24</v>
      </c>
    </row>
    <row r="114" spans="1:17" ht="15" customHeight="1">
      <c r="A114" s="87" t="s">
        <v>686</v>
      </c>
      <c r="B114" s="83" t="s">
        <v>687</v>
      </c>
      <c r="C114" s="88" t="s">
        <v>688</v>
      </c>
      <c r="D114" s="88" t="s">
        <v>689</v>
      </c>
      <c r="E114" s="88" t="s">
        <v>690</v>
      </c>
      <c r="F114" s="88" t="s">
        <v>664</v>
      </c>
      <c r="G114" s="88" t="s">
        <v>691</v>
      </c>
      <c r="H114" s="88" t="s">
        <v>666</v>
      </c>
      <c r="I114" s="88">
        <v>8</v>
      </c>
      <c r="J114" s="88" t="s">
        <v>667</v>
      </c>
      <c r="K114" s="88" t="s">
        <v>692</v>
      </c>
      <c r="L114" s="88" t="s">
        <v>344</v>
      </c>
      <c r="M114" s="88" t="s">
        <v>693</v>
      </c>
      <c r="N114" s="89">
        <v>6</v>
      </c>
      <c r="O114" s="89">
        <v>28</v>
      </c>
      <c r="P114" s="90">
        <v>40</v>
      </c>
      <c r="Q114" s="90"/>
    </row>
    <row r="115" spans="1:17" ht="15" customHeight="1">
      <c r="A115" s="87" t="s">
        <v>694</v>
      </c>
      <c r="B115" s="83" t="s">
        <v>695</v>
      </c>
      <c r="C115" s="88" t="s">
        <v>696</v>
      </c>
      <c r="D115" s="88" t="s">
        <v>697</v>
      </c>
      <c r="E115" s="88" t="s">
        <v>698</v>
      </c>
      <c r="F115" s="88" t="s">
        <v>664</v>
      </c>
      <c r="G115" s="88" t="s">
        <v>691</v>
      </c>
      <c r="H115" s="88" t="s">
        <v>699</v>
      </c>
      <c r="I115" s="88">
        <v>8</v>
      </c>
      <c r="J115" s="88" t="s">
        <v>523</v>
      </c>
      <c r="K115" s="88" t="s">
        <v>700</v>
      </c>
      <c r="L115" s="88" t="s">
        <v>344</v>
      </c>
      <c r="M115" s="88" t="s">
        <v>701</v>
      </c>
      <c r="N115" s="89">
        <v>6</v>
      </c>
      <c r="O115" s="89">
        <v>23</v>
      </c>
      <c r="P115" s="90">
        <v>32</v>
      </c>
    </row>
    <row r="116" spans="1:17" ht="15" customHeight="1">
      <c r="A116" s="87" t="s">
        <v>702</v>
      </c>
      <c r="B116" s="83" t="s">
        <v>703</v>
      </c>
      <c r="C116" s="88" t="s">
        <v>704</v>
      </c>
      <c r="D116" s="88" t="s">
        <v>697</v>
      </c>
      <c r="E116" s="88" t="s">
        <v>698</v>
      </c>
      <c r="F116" s="88" t="s">
        <v>664</v>
      </c>
      <c r="G116" s="88" t="s">
        <v>691</v>
      </c>
      <c r="H116" s="88" t="s">
        <v>699</v>
      </c>
      <c r="I116" s="88">
        <v>8</v>
      </c>
      <c r="J116" s="88" t="s">
        <v>523</v>
      </c>
      <c r="K116" s="88" t="s">
        <v>700</v>
      </c>
      <c r="L116" s="88" t="s">
        <v>705</v>
      </c>
      <c r="M116" s="88" t="s">
        <v>706</v>
      </c>
      <c r="N116" s="89">
        <v>6</v>
      </c>
      <c r="O116" s="89">
        <v>23</v>
      </c>
      <c r="P116" s="90">
        <v>32</v>
      </c>
      <c r="Q116" s="90"/>
    </row>
    <row r="117" spans="1:17" ht="15" customHeight="1">
      <c r="A117" s="87" t="s">
        <v>707</v>
      </c>
      <c r="B117" s="83" t="s">
        <v>708</v>
      </c>
      <c r="C117" s="88" t="s">
        <v>709</v>
      </c>
      <c r="D117" s="88" t="s">
        <v>710</v>
      </c>
      <c r="E117" s="88" t="s">
        <v>711</v>
      </c>
      <c r="F117" s="88" t="s">
        <v>359</v>
      </c>
      <c r="G117" s="88" t="s">
        <v>360</v>
      </c>
      <c r="H117" s="88" t="s">
        <v>712</v>
      </c>
      <c r="I117" s="88">
        <v>10</v>
      </c>
      <c r="J117" s="88" t="s">
        <v>713</v>
      </c>
      <c r="K117" s="88" t="s">
        <v>714</v>
      </c>
      <c r="L117" s="88" t="s">
        <v>364</v>
      </c>
      <c r="M117" s="88" t="s">
        <v>345</v>
      </c>
      <c r="N117" s="89">
        <v>4</v>
      </c>
      <c r="O117" s="89">
        <v>76</v>
      </c>
      <c r="P117" s="90">
        <v>90</v>
      </c>
    </row>
    <row r="118" spans="1:17" ht="15" customHeight="1">
      <c r="A118" s="87" t="s">
        <v>715</v>
      </c>
      <c r="B118" s="83" t="s">
        <v>716</v>
      </c>
      <c r="C118" s="88" t="s">
        <v>717</v>
      </c>
      <c r="D118" s="88" t="s">
        <v>337</v>
      </c>
      <c r="E118" s="88" t="s">
        <v>358</v>
      </c>
      <c r="F118" s="88" t="s">
        <v>372</v>
      </c>
      <c r="G118" s="88" t="s">
        <v>373</v>
      </c>
      <c r="H118" s="88" t="s">
        <v>361</v>
      </c>
      <c r="I118" s="88">
        <v>10</v>
      </c>
      <c r="J118" s="88" t="s">
        <v>362</v>
      </c>
      <c r="K118" s="88" t="s">
        <v>398</v>
      </c>
      <c r="L118" s="88" t="s">
        <v>364</v>
      </c>
      <c r="M118" s="88" t="s">
        <v>345</v>
      </c>
      <c r="N118" s="89">
        <v>6</v>
      </c>
      <c r="O118" s="89">
        <v>1</v>
      </c>
      <c r="P118" s="90">
        <v>70</v>
      </c>
      <c r="Q118" s="90"/>
    </row>
    <row r="119" spans="1:17" ht="15" customHeight="1">
      <c r="A119" s="87" t="s">
        <v>718</v>
      </c>
      <c r="B119" s="83" t="s">
        <v>719</v>
      </c>
      <c r="C119" s="88" t="s">
        <v>720</v>
      </c>
      <c r="D119" s="88" t="s">
        <v>337</v>
      </c>
      <c r="E119" s="88" t="s">
        <v>338</v>
      </c>
      <c r="F119" s="88" t="s">
        <v>721</v>
      </c>
      <c r="G119" s="88" t="s">
        <v>722</v>
      </c>
      <c r="H119" s="88" t="s">
        <v>723</v>
      </c>
      <c r="I119" s="88">
        <v>7</v>
      </c>
      <c r="J119" s="88" t="s">
        <v>724</v>
      </c>
      <c r="K119" s="88" t="s">
        <v>725</v>
      </c>
      <c r="L119" s="88" t="s">
        <v>344</v>
      </c>
      <c r="M119" s="88" t="s">
        <v>345</v>
      </c>
      <c r="N119" s="89">
        <v>6</v>
      </c>
      <c r="O119" s="89">
        <v>0</v>
      </c>
      <c r="P119" s="90">
        <v>35</v>
      </c>
    </row>
    <row r="120" spans="1:17" ht="15" customHeight="1">
      <c r="A120" s="87" t="s">
        <v>726</v>
      </c>
      <c r="B120" s="83" t="s">
        <v>727</v>
      </c>
      <c r="C120" s="88" t="s">
        <v>728</v>
      </c>
      <c r="D120" s="88" t="s">
        <v>337</v>
      </c>
      <c r="E120" s="88" t="s">
        <v>558</v>
      </c>
      <c r="F120" s="88" t="s">
        <v>372</v>
      </c>
      <c r="G120" s="88" t="s">
        <v>373</v>
      </c>
      <c r="H120" s="88" t="s">
        <v>361</v>
      </c>
      <c r="I120" s="88">
        <v>10</v>
      </c>
      <c r="J120" s="88" t="s">
        <v>362</v>
      </c>
      <c r="K120" s="88" t="s">
        <v>398</v>
      </c>
      <c r="L120" s="88" t="s">
        <v>364</v>
      </c>
      <c r="M120" s="88" t="s">
        <v>345</v>
      </c>
      <c r="N120" s="89">
        <v>6</v>
      </c>
      <c r="O120" s="89">
        <v>1</v>
      </c>
      <c r="P120" s="90">
        <v>70</v>
      </c>
      <c r="Q120" s="90"/>
    </row>
    <row r="121" spans="1:17" ht="15" customHeight="1">
      <c r="A121" s="87" t="s">
        <v>729</v>
      </c>
      <c r="B121" s="83" t="s">
        <v>730</v>
      </c>
      <c r="C121" s="88" t="s">
        <v>731</v>
      </c>
      <c r="D121" s="88" t="s">
        <v>337</v>
      </c>
      <c r="E121" s="88" t="s">
        <v>338</v>
      </c>
      <c r="F121" s="88" t="s">
        <v>732</v>
      </c>
      <c r="G121" s="88" t="s">
        <v>733</v>
      </c>
      <c r="H121" s="88" t="s">
        <v>734</v>
      </c>
      <c r="I121" s="88">
        <v>8</v>
      </c>
      <c r="J121" s="88" t="s">
        <v>667</v>
      </c>
      <c r="K121" s="88" t="s">
        <v>735</v>
      </c>
      <c r="L121" s="88" t="s">
        <v>364</v>
      </c>
      <c r="M121" s="88" t="s">
        <v>345</v>
      </c>
      <c r="N121" s="89">
        <v>6</v>
      </c>
      <c r="O121" s="89">
        <v>24</v>
      </c>
      <c r="P121" s="90">
        <v>40</v>
      </c>
    </row>
    <row r="122" spans="1:17" ht="15" customHeight="1">
      <c r="A122" s="87" t="s">
        <v>736</v>
      </c>
      <c r="B122" s="83" t="s">
        <v>119</v>
      </c>
      <c r="C122" s="88" t="s">
        <v>737</v>
      </c>
      <c r="D122" s="88" t="s">
        <v>337</v>
      </c>
      <c r="E122" s="88" t="s">
        <v>338</v>
      </c>
      <c r="F122" s="88" t="s">
        <v>520</v>
      </c>
      <c r="G122" s="88" t="s">
        <v>521</v>
      </c>
      <c r="H122" s="88" t="s">
        <v>522</v>
      </c>
      <c r="I122" s="88">
        <v>8</v>
      </c>
      <c r="J122" s="88" t="s">
        <v>523</v>
      </c>
      <c r="K122" s="88" t="s">
        <v>524</v>
      </c>
      <c r="L122" s="88" t="s">
        <v>344</v>
      </c>
      <c r="M122" s="88" t="s">
        <v>345</v>
      </c>
      <c r="N122" s="89">
        <v>6</v>
      </c>
      <c r="O122" s="89">
        <v>143</v>
      </c>
      <c r="P122" s="90">
        <v>32</v>
      </c>
      <c r="Q122" s="90"/>
    </row>
    <row r="123" spans="1:17" ht="15" customHeight="1">
      <c r="A123" s="87" t="s">
        <v>738</v>
      </c>
      <c r="B123" s="83" t="s">
        <v>739</v>
      </c>
      <c r="C123" s="88" t="s">
        <v>740</v>
      </c>
      <c r="D123" s="88" t="s">
        <v>337</v>
      </c>
      <c r="E123" s="88" t="s">
        <v>338</v>
      </c>
      <c r="F123" s="88" t="s">
        <v>520</v>
      </c>
      <c r="G123" s="88" t="s">
        <v>521</v>
      </c>
      <c r="H123" s="88" t="s">
        <v>522</v>
      </c>
      <c r="I123" s="88">
        <v>8</v>
      </c>
      <c r="J123" s="88" t="s">
        <v>523</v>
      </c>
      <c r="K123" s="88" t="s">
        <v>524</v>
      </c>
      <c r="L123" s="88" t="s">
        <v>344</v>
      </c>
      <c r="M123" s="88" t="s">
        <v>345</v>
      </c>
      <c r="N123" s="89">
        <v>6</v>
      </c>
      <c r="O123" s="89">
        <v>141</v>
      </c>
      <c r="P123" s="90">
        <v>32</v>
      </c>
    </row>
    <row r="124" spans="1:17" ht="15" customHeight="1">
      <c r="A124" s="87" t="s">
        <v>741</v>
      </c>
      <c r="B124" s="83" t="s">
        <v>121</v>
      </c>
      <c r="C124" s="88" t="s">
        <v>742</v>
      </c>
      <c r="D124" s="88" t="s">
        <v>337</v>
      </c>
      <c r="E124" s="88" t="s">
        <v>338</v>
      </c>
      <c r="F124" s="88" t="s">
        <v>520</v>
      </c>
      <c r="G124" s="88" t="s">
        <v>521</v>
      </c>
      <c r="H124" s="88" t="s">
        <v>522</v>
      </c>
      <c r="I124" s="88">
        <v>8</v>
      </c>
      <c r="J124" s="88" t="s">
        <v>523</v>
      </c>
      <c r="K124" s="88" t="s">
        <v>524</v>
      </c>
      <c r="L124" s="88" t="s">
        <v>344</v>
      </c>
      <c r="M124" s="88" t="s">
        <v>345</v>
      </c>
      <c r="N124" s="89">
        <v>6</v>
      </c>
      <c r="O124" s="89">
        <v>123</v>
      </c>
      <c r="P124" s="90">
        <v>32</v>
      </c>
      <c r="Q124" s="90"/>
    </row>
    <row r="125" spans="1:17" ht="15" customHeight="1">
      <c r="A125" s="87" t="s">
        <v>528</v>
      </c>
      <c r="B125" s="83" t="s">
        <v>156</v>
      </c>
      <c r="C125" s="88" t="s">
        <v>743</v>
      </c>
      <c r="D125" s="88" t="s">
        <v>337</v>
      </c>
      <c r="E125" s="88" t="s">
        <v>338</v>
      </c>
      <c r="F125" s="88" t="s">
        <v>520</v>
      </c>
      <c r="G125" s="88" t="s">
        <v>521</v>
      </c>
      <c r="H125" s="88" t="s">
        <v>522</v>
      </c>
      <c r="I125" s="88">
        <v>8</v>
      </c>
      <c r="J125" s="88" t="s">
        <v>523</v>
      </c>
      <c r="K125" s="88" t="s">
        <v>524</v>
      </c>
      <c r="L125" s="88" t="s">
        <v>344</v>
      </c>
      <c r="M125" s="88" t="s">
        <v>345</v>
      </c>
      <c r="N125" s="89">
        <v>6</v>
      </c>
      <c r="O125" s="89">
        <v>118</v>
      </c>
      <c r="P125" s="90">
        <v>32</v>
      </c>
    </row>
    <row r="126" spans="1:17" ht="15" customHeight="1">
      <c r="A126" s="87" t="s">
        <v>531</v>
      </c>
      <c r="B126" s="83" t="s">
        <v>117</v>
      </c>
      <c r="C126" s="88" t="s">
        <v>744</v>
      </c>
      <c r="D126" s="88" t="s">
        <v>337</v>
      </c>
      <c r="E126" s="88" t="s">
        <v>338</v>
      </c>
      <c r="F126" s="88" t="s">
        <v>520</v>
      </c>
      <c r="G126" s="88" t="s">
        <v>521</v>
      </c>
      <c r="H126" s="88" t="s">
        <v>522</v>
      </c>
      <c r="I126" s="88">
        <v>8</v>
      </c>
      <c r="J126" s="88" t="s">
        <v>523</v>
      </c>
      <c r="K126" s="88" t="s">
        <v>524</v>
      </c>
      <c r="L126" s="88" t="s">
        <v>344</v>
      </c>
      <c r="M126" s="88" t="s">
        <v>345</v>
      </c>
      <c r="N126" s="89">
        <v>6</v>
      </c>
      <c r="O126" s="89">
        <v>160</v>
      </c>
      <c r="P126" s="90">
        <v>32</v>
      </c>
      <c r="Q126" s="90"/>
    </row>
    <row r="127" spans="1:17" ht="15" customHeight="1">
      <c r="A127" s="87" t="s">
        <v>745</v>
      </c>
      <c r="B127" s="83" t="s">
        <v>746</v>
      </c>
      <c r="C127" s="88" t="s">
        <v>747</v>
      </c>
      <c r="D127" s="88" t="s">
        <v>337</v>
      </c>
      <c r="E127" s="88" t="s">
        <v>338</v>
      </c>
      <c r="F127" s="88" t="s">
        <v>520</v>
      </c>
      <c r="G127" s="88" t="s">
        <v>521</v>
      </c>
      <c r="H127" s="88" t="s">
        <v>522</v>
      </c>
      <c r="I127" s="88">
        <v>8</v>
      </c>
      <c r="J127" s="88" t="s">
        <v>523</v>
      </c>
      <c r="K127" s="88" t="s">
        <v>524</v>
      </c>
      <c r="L127" s="88" t="s">
        <v>344</v>
      </c>
      <c r="M127" s="88" t="s">
        <v>345</v>
      </c>
      <c r="N127" s="89">
        <v>6</v>
      </c>
      <c r="O127" s="89">
        <v>115</v>
      </c>
      <c r="P127" s="90">
        <v>32</v>
      </c>
    </row>
    <row r="128" spans="1:17" ht="15" customHeight="1">
      <c r="A128" s="87" t="s">
        <v>748</v>
      </c>
      <c r="B128" s="83" t="s">
        <v>749</v>
      </c>
      <c r="C128" s="88" t="s">
        <v>750</v>
      </c>
      <c r="D128" s="88" t="s">
        <v>337</v>
      </c>
      <c r="E128" s="88" t="s">
        <v>338</v>
      </c>
      <c r="F128" s="88" t="s">
        <v>520</v>
      </c>
      <c r="G128" s="88" t="s">
        <v>521</v>
      </c>
      <c r="H128" s="88" t="s">
        <v>522</v>
      </c>
      <c r="I128" s="88">
        <v>8</v>
      </c>
      <c r="J128" s="88" t="s">
        <v>523</v>
      </c>
      <c r="K128" s="88" t="s">
        <v>524</v>
      </c>
      <c r="L128" s="88" t="s">
        <v>344</v>
      </c>
      <c r="M128" s="88" t="s">
        <v>345</v>
      </c>
      <c r="N128" s="89">
        <v>6</v>
      </c>
      <c r="O128" s="89">
        <v>174</v>
      </c>
      <c r="P128" s="90">
        <v>32</v>
      </c>
      <c r="Q128" s="90"/>
    </row>
    <row r="129" spans="1:17" ht="15" customHeight="1">
      <c r="A129" s="87" t="s">
        <v>531</v>
      </c>
      <c r="B129" s="83" t="s">
        <v>751</v>
      </c>
      <c r="C129" s="88" t="s">
        <v>752</v>
      </c>
      <c r="D129" s="88" t="s">
        <v>337</v>
      </c>
      <c r="E129" s="88" t="s">
        <v>338</v>
      </c>
      <c r="F129" s="88" t="s">
        <v>520</v>
      </c>
      <c r="G129" s="88" t="s">
        <v>521</v>
      </c>
      <c r="H129" s="88" t="s">
        <v>522</v>
      </c>
      <c r="I129" s="88">
        <v>8</v>
      </c>
      <c r="J129" s="88" t="s">
        <v>523</v>
      </c>
      <c r="K129" s="88" t="s">
        <v>524</v>
      </c>
      <c r="L129" s="88" t="s">
        <v>344</v>
      </c>
      <c r="M129" s="88" t="s">
        <v>345</v>
      </c>
      <c r="N129" s="89">
        <v>6</v>
      </c>
      <c r="O129" s="89">
        <v>127</v>
      </c>
      <c r="P129" s="90">
        <v>32</v>
      </c>
    </row>
    <row r="130" spans="1:17" ht="15" customHeight="1">
      <c r="A130" s="87" t="s">
        <v>753</v>
      </c>
      <c r="B130" s="83" t="s">
        <v>94</v>
      </c>
      <c r="C130" s="88" t="s">
        <v>754</v>
      </c>
      <c r="D130" s="88" t="s">
        <v>337</v>
      </c>
      <c r="E130" s="88" t="s">
        <v>358</v>
      </c>
      <c r="F130" s="88" t="s">
        <v>372</v>
      </c>
      <c r="G130" s="88" t="s">
        <v>373</v>
      </c>
      <c r="H130" s="88" t="s">
        <v>361</v>
      </c>
      <c r="I130" s="88">
        <v>10</v>
      </c>
      <c r="J130" s="88" t="s">
        <v>362</v>
      </c>
      <c r="K130" s="88" t="s">
        <v>398</v>
      </c>
      <c r="L130" s="88" t="s">
        <v>344</v>
      </c>
      <c r="M130" s="88" t="s">
        <v>345</v>
      </c>
      <c r="N130" s="89">
        <v>6</v>
      </c>
      <c r="O130" s="89">
        <v>1</v>
      </c>
      <c r="P130" s="90">
        <v>70</v>
      </c>
      <c r="Q130" s="90"/>
    </row>
    <row r="131" spans="1:17" ht="15" customHeight="1">
      <c r="A131" s="87" t="s">
        <v>755</v>
      </c>
      <c r="B131" s="83" t="s">
        <v>756</v>
      </c>
      <c r="C131" s="88" t="s">
        <v>757</v>
      </c>
      <c r="D131" s="88" t="s">
        <v>451</v>
      </c>
      <c r="E131" s="88" t="s">
        <v>452</v>
      </c>
      <c r="F131" s="88" t="s">
        <v>461</v>
      </c>
      <c r="G131" s="88" t="s">
        <v>462</v>
      </c>
      <c r="H131" s="88" t="s">
        <v>463</v>
      </c>
      <c r="I131" s="88">
        <v>11</v>
      </c>
      <c r="J131" s="88" t="s">
        <v>464</v>
      </c>
      <c r="K131" s="88" t="s">
        <v>457</v>
      </c>
      <c r="L131" s="88" t="s">
        <v>344</v>
      </c>
      <c r="M131" s="88" t="s">
        <v>451</v>
      </c>
      <c r="N131" s="89">
        <v>1</v>
      </c>
      <c r="O131" s="89">
        <v>30</v>
      </c>
      <c r="P131" s="90">
        <v>66</v>
      </c>
    </row>
    <row r="132" spans="1:17" ht="15" customHeight="1">
      <c r="A132" s="87" t="s">
        <v>758</v>
      </c>
      <c r="B132" s="83" t="s">
        <v>759</v>
      </c>
      <c r="C132" s="88" t="s">
        <v>760</v>
      </c>
      <c r="D132" s="88" t="s">
        <v>337</v>
      </c>
      <c r="E132" s="88" t="s">
        <v>358</v>
      </c>
      <c r="F132" s="88" t="s">
        <v>359</v>
      </c>
      <c r="G132" s="88" t="s">
        <v>360</v>
      </c>
      <c r="H132" s="88" t="s">
        <v>361</v>
      </c>
      <c r="I132" s="88">
        <v>10</v>
      </c>
      <c r="J132" s="88" t="s">
        <v>362</v>
      </c>
      <c r="K132" s="88" t="s">
        <v>363</v>
      </c>
      <c r="L132" s="88" t="s">
        <v>364</v>
      </c>
      <c r="M132" s="88" t="s">
        <v>345</v>
      </c>
      <c r="N132" s="89">
        <v>6</v>
      </c>
      <c r="O132" s="89">
        <v>0</v>
      </c>
      <c r="P132" s="90">
        <v>70</v>
      </c>
      <c r="Q132" s="90"/>
    </row>
    <row r="133" spans="1:17" ht="15" customHeight="1">
      <c r="A133" s="87" t="s">
        <v>555</v>
      </c>
      <c r="B133" s="83" t="s">
        <v>761</v>
      </c>
      <c r="C133" s="88" t="s">
        <v>762</v>
      </c>
      <c r="D133" s="88" t="s">
        <v>337</v>
      </c>
      <c r="E133" s="88" t="s">
        <v>358</v>
      </c>
      <c r="F133" s="88" t="s">
        <v>359</v>
      </c>
      <c r="G133" s="88" t="s">
        <v>360</v>
      </c>
      <c r="H133" s="88" t="s">
        <v>361</v>
      </c>
      <c r="I133" s="88">
        <v>10</v>
      </c>
      <c r="J133" s="88" t="s">
        <v>362</v>
      </c>
      <c r="K133" s="88" t="s">
        <v>363</v>
      </c>
      <c r="L133" s="88" t="s">
        <v>364</v>
      </c>
      <c r="M133" s="88" t="s">
        <v>345</v>
      </c>
      <c r="N133" s="89">
        <v>6</v>
      </c>
      <c r="O133" s="89">
        <v>25</v>
      </c>
      <c r="P133" s="90">
        <v>70</v>
      </c>
    </row>
    <row r="134" spans="1:17" ht="15" customHeight="1">
      <c r="A134" s="87" t="s">
        <v>763</v>
      </c>
      <c r="B134" s="83" t="s">
        <v>145</v>
      </c>
      <c r="C134" s="88" t="s">
        <v>764</v>
      </c>
      <c r="D134" s="88" t="s">
        <v>337</v>
      </c>
      <c r="E134" s="88" t="s">
        <v>358</v>
      </c>
      <c r="F134" s="88" t="s">
        <v>359</v>
      </c>
      <c r="G134" s="88" t="s">
        <v>360</v>
      </c>
      <c r="H134" s="88" t="s">
        <v>361</v>
      </c>
      <c r="I134" s="88">
        <v>10</v>
      </c>
      <c r="J134" s="88" t="s">
        <v>362</v>
      </c>
      <c r="K134" s="88" t="s">
        <v>363</v>
      </c>
      <c r="L134" s="88" t="s">
        <v>364</v>
      </c>
      <c r="M134" s="88" t="s">
        <v>345</v>
      </c>
      <c r="N134" s="89">
        <v>6</v>
      </c>
      <c r="O134" s="89">
        <v>26</v>
      </c>
      <c r="P134" s="90">
        <v>70</v>
      </c>
      <c r="Q134" s="90"/>
    </row>
    <row r="135" spans="1:17" ht="15" customHeight="1">
      <c r="A135" s="87" t="s">
        <v>549</v>
      </c>
      <c r="B135" s="83" t="s">
        <v>765</v>
      </c>
      <c r="C135" s="88" t="s">
        <v>766</v>
      </c>
      <c r="D135" s="88" t="s">
        <v>337</v>
      </c>
      <c r="E135" s="88" t="s">
        <v>358</v>
      </c>
      <c r="F135" s="88" t="s">
        <v>359</v>
      </c>
      <c r="G135" s="88" t="s">
        <v>360</v>
      </c>
      <c r="H135" s="88" t="s">
        <v>361</v>
      </c>
      <c r="I135" s="88">
        <v>10</v>
      </c>
      <c r="J135" s="88" t="s">
        <v>362</v>
      </c>
      <c r="K135" s="88" t="s">
        <v>363</v>
      </c>
      <c r="L135" s="88" t="s">
        <v>364</v>
      </c>
      <c r="M135" s="88" t="s">
        <v>345</v>
      </c>
      <c r="N135" s="89">
        <v>6</v>
      </c>
      <c r="O135" s="89">
        <v>0</v>
      </c>
      <c r="P135" s="90">
        <v>70</v>
      </c>
    </row>
    <row r="136" spans="1:17" ht="15" customHeight="1">
      <c r="A136" s="87" t="s">
        <v>552</v>
      </c>
      <c r="B136" s="83" t="s">
        <v>767</v>
      </c>
      <c r="C136" s="88" t="s">
        <v>768</v>
      </c>
      <c r="D136" s="88" t="s">
        <v>337</v>
      </c>
      <c r="E136" s="88" t="s">
        <v>358</v>
      </c>
      <c r="F136" s="88" t="s">
        <v>359</v>
      </c>
      <c r="G136" s="88" t="s">
        <v>360</v>
      </c>
      <c r="H136" s="88" t="s">
        <v>361</v>
      </c>
      <c r="I136" s="88">
        <v>10</v>
      </c>
      <c r="J136" s="88" t="s">
        <v>362</v>
      </c>
      <c r="K136" s="88" t="s">
        <v>363</v>
      </c>
      <c r="L136" s="88" t="s">
        <v>364</v>
      </c>
      <c r="M136" s="88" t="s">
        <v>345</v>
      </c>
      <c r="N136" s="89">
        <v>6</v>
      </c>
      <c r="O136" s="89">
        <v>28</v>
      </c>
      <c r="P136" s="90">
        <v>70</v>
      </c>
      <c r="Q136" s="90"/>
    </row>
    <row r="137" spans="1:17" ht="15" customHeight="1">
      <c r="A137" s="87" t="s">
        <v>555</v>
      </c>
      <c r="B137" s="83" t="s">
        <v>75</v>
      </c>
      <c r="C137" s="88" t="s">
        <v>769</v>
      </c>
      <c r="D137" s="88" t="s">
        <v>337</v>
      </c>
      <c r="E137" s="88" t="s">
        <v>358</v>
      </c>
      <c r="F137" s="88" t="s">
        <v>372</v>
      </c>
      <c r="G137" s="88" t="s">
        <v>373</v>
      </c>
      <c r="H137" s="88" t="s">
        <v>361</v>
      </c>
      <c r="I137" s="88">
        <v>10</v>
      </c>
      <c r="J137" s="88" t="s">
        <v>362</v>
      </c>
      <c r="K137" s="88" t="s">
        <v>398</v>
      </c>
      <c r="L137" s="88" t="s">
        <v>364</v>
      </c>
      <c r="M137" s="88" t="s">
        <v>345</v>
      </c>
      <c r="N137" s="89">
        <v>6</v>
      </c>
      <c r="O137" s="89">
        <v>0</v>
      </c>
      <c r="P137" s="90">
        <v>70</v>
      </c>
    </row>
    <row r="138" spans="1:17" ht="15" customHeight="1">
      <c r="A138" s="87" t="s">
        <v>770</v>
      </c>
      <c r="B138" s="83" t="s">
        <v>77</v>
      </c>
      <c r="C138" s="88" t="s">
        <v>771</v>
      </c>
      <c r="D138" s="88" t="s">
        <v>337</v>
      </c>
      <c r="E138" s="88" t="s">
        <v>358</v>
      </c>
      <c r="F138" s="88" t="s">
        <v>372</v>
      </c>
      <c r="G138" s="88" t="s">
        <v>373</v>
      </c>
      <c r="H138" s="88" t="s">
        <v>361</v>
      </c>
      <c r="I138" s="88">
        <v>10</v>
      </c>
      <c r="J138" s="88" t="s">
        <v>362</v>
      </c>
      <c r="K138" s="88" t="s">
        <v>398</v>
      </c>
      <c r="L138" s="88" t="s">
        <v>364</v>
      </c>
      <c r="M138" s="88" t="s">
        <v>345</v>
      </c>
      <c r="N138" s="89">
        <v>6</v>
      </c>
      <c r="O138" s="89">
        <v>0</v>
      </c>
      <c r="P138" s="90">
        <v>70</v>
      </c>
      <c r="Q138" s="90"/>
    </row>
    <row r="139" spans="1:17" ht="15" customHeight="1">
      <c r="A139" s="87" t="s">
        <v>772</v>
      </c>
      <c r="B139" s="83" t="s">
        <v>270</v>
      </c>
      <c r="C139" s="88" t="s">
        <v>773</v>
      </c>
      <c r="D139" s="88" t="s">
        <v>379</v>
      </c>
      <c r="E139" s="88" t="s">
        <v>380</v>
      </c>
      <c r="F139" s="88" t="s">
        <v>359</v>
      </c>
      <c r="G139" s="88" t="s">
        <v>360</v>
      </c>
      <c r="H139" s="88" t="s">
        <v>361</v>
      </c>
      <c r="I139" s="88">
        <v>10</v>
      </c>
      <c r="J139" s="88" t="s">
        <v>362</v>
      </c>
      <c r="K139" s="88" t="s">
        <v>363</v>
      </c>
      <c r="L139" s="88" t="s">
        <v>364</v>
      </c>
      <c r="M139" s="88" t="s">
        <v>381</v>
      </c>
      <c r="N139" s="89">
        <v>4</v>
      </c>
      <c r="O139" s="89">
        <v>0</v>
      </c>
      <c r="P139" s="90">
        <v>70</v>
      </c>
    </row>
    <row r="140" spans="1:17" ht="15" customHeight="1">
      <c r="A140" s="87" t="s">
        <v>774</v>
      </c>
      <c r="B140" s="83" t="s">
        <v>272</v>
      </c>
      <c r="C140" s="88" t="s">
        <v>775</v>
      </c>
      <c r="D140" s="88" t="s">
        <v>337</v>
      </c>
      <c r="E140" s="88" t="s">
        <v>358</v>
      </c>
      <c r="F140" s="88" t="s">
        <v>372</v>
      </c>
      <c r="G140" s="88" t="s">
        <v>373</v>
      </c>
      <c r="H140" s="88" t="s">
        <v>361</v>
      </c>
      <c r="I140" s="88">
        <v>10</v>
      </c>
      <c r="J140" s="88" t="s">
        <v>362</v>
      </c>
      <c r="K140" s="88" t="s">
        <v>398</v>
      </c>
      <c r="L140" s="88" t="s">
        <v>364</v>
      </c>
      <c r="M140" s="88" t="s">
        <v>345</v>
      </c>
      <c r="N140" s="89">
        <v>6</v>
      </c>
      <c r="O140" s="89">
        <v>27</v>
      </c>
      <c r="P140" s="90">
        <v>70</v>
      </c>
      <c r="Q140" s="90"/>
    </row>
    <row r="141" spans="1:17" ht="15" customHeight="1">
      <c r="A141" s="87" t="s">
        <v>776</v>
      </c>
      <c r="B141" s="83" t="s">
        <v>80</v>
      </c>
      <c r="C141" s="88" t="s">
        <v>777</v>
      </c>
      <c r="D141" s="88" t="s">
        <v>337</v>
      </c>
      <c r="E141" s="88" t="s">
        <v>358</v>
      </c>
      <c r="F141" s="88" t="s">
        <v>372</v>
      </c>
      <c r="G141" s="88" t="s">
        <v>373</v>
      </c>
      <c r="H141" s="88" t="s">
        <v>361</v>
      </c>
      <c r="I141" s="88">
        <v>10</v>
      </c>
      <c r="J141" s="88" t="s">
        <v>362</v>
      </c>
      <c r="K141" s="88" t="s">
        <v>398</v>
      </c>
      <c r="L141" s="88" t="s">
        <v>364</v>
      </c>
      <c r="M141" s="88" t="s">
        <v>345</v>
      </c>
      <c r="N141" s="89">
        <v>6</v>
      </c>
      <c r="O141" s="89">
        <v>17</v>
      </c>
      <c r="P141" s="90">
        <v>70</v>
      </c>
    </row>
    <row r="142" spans="1:17" ht="15" customHeight="1">
      <c r="A142" s="87" t="s">
        <v>562</v>
      </c>
      <c r="B142" s="83" t="s">
        <v>84</v>
      </c>
      <c r="C142" s="88" t="s">
        <v>778</v>
      </c>
      <c r="D142" s="88" t="s">
        <v>337</v>
      </c>
      <c r="E142" s="88" t="s">
        <v>358</v>
      </c>
      <c r="F142" s="88" t="s">
        <v>359</v>
      </c>
      <c r="G142" s="88" t="s">
        <v>360</v>
      </c>
      <c r="H142" s="88" t="s">
        <v>361</v>
      </c>
      <c r="I142" s="88">
        <v>10</v>
      </c>
      <c r="J142" s="88" t="s">
        <v>362</v>
      </c>
      <c r="K142" s="88" t="s">
        <v>363</v>
      </c>
      <c r="L142" s="88" t="s">
        <v>364</v>
      </c>
      <c r="M142" s="88" t="s">
        <v>345</v>
      </c>
      <c r="N142" s="89">
        <v>6</v>
      </c>
      <c r="O142" s="89">
        <v>1</v>
      </c>
      <c r="P142" s="90">
        <v>70</v>
      </c>
      <c r="Q142" s="90"/>
    </row>
    <row r="143" spans="1:17" ht="15" customHeight="1">
      <c r="A143" s="87" t="s">
        <v>779</v>
      </c>
      <c r="B143" s="83" t="s">
        <v>275</v>
      </c>
      <c r="C143" s="88" t="s">
        <v>780</v>
      </c>
      <c r="D143" s="88" t="s">
        <v>337</v>
      </c>
      <c r="E143" s="88" t="s">
        <v>358</v>
      </c>
      <c r="F143" s="88" t="s">
        <v>359</v>
      </c>
      <c r="G143" s="88" t="s">
        <v>360</v>
      </c>
      <c r="H143" s="88" t="s">
        <v>361</v>
      </c>
      <c r="I143" s="88">
        <v>10</v>
      </c>
      <c r="J143" s="88" t="s">
        <v>362</v>
      </c>
      <c r="K143" s="88" t="s">
        <v>363</v>
      </c>
      <c r="L143" s="88" t="s">
        <v>364</v>
      </c>
      <c r="M143" s="88" t="s">
        <v>345</v>
      </c>
      <c r="N143" s="89">
        <v>6</v>
      </c>
      <c r="O143" s="89">
        <v>16</v>
      </c>
      <c r="P143" s="90">
        <v>70</v>
      </c>
    </row>
    <row r="144" spans="1:17" ht="15" customHeight="1">
      <c r="A144" s="87" t="s">
        <v>568</v>
      </c>
      <c r="B144" s="83" t="s">
        <v>781</v>
      </c>
      <c r="C144" s="88" t="s">
        <v>782</v>
      </c>
      <c r="D144" s="88" t="s">
        <v>337</v>
      </c>
      <c r="E144" s="88" t="s">
        <v>358</v>
      </c>
      <c r="F144" s="88" t="s">
        <v>359</v>
      </c>
      <c r="G144" s="88" t="s">
        <v>360</v>
      </c>
      <c r="H144" s="88" t="s">
        <v>361</v>
      </c>
      <c r="I144" s="88">
        <v>10</v>
      </c>
      <c r="J144" s="88" t="s">
        <v>362</v>
      </c>
      <c r="K144" s="88" t="s">
        <v>363</v>
      </c>
      <c r="L144" s="88" t="s">
        <v>364</v>
      </c>
      <c r="M144" s="88" t="s">
        <v>345</v>
      </c>
      <c r="N144" s="89">
        <v>6</v>
      </c>
      <c r="O144" s="89">
        <v>1</v>
      </c>
      <c r="P144" s="90">
        <v>70</v>
      </c>
      <c r="Q144" s="90"/>
    </row>
    <row r="145" spans="1:17" ht="15" customHeight="1">
      <c r="A145" s="87" t="s">
        <v>571</v>
      </c>
      <c r="B145" s="83" t="s">
        <v>86</v>
      </c>
      <c r="C145" s="88" t="s">
        <v>783</v>
      </c>
      <c r="D145" s="88" t="s">
        <v>337</v>
      </c>
      <c r="E145" s="88" t="s">
        <v>358</v>
      </c>
      <c r="F145" s="88" t="s">
        <v>359</v>
      </c>
      <c r="G145" s="88" t="s">
        <v>360</v>
      </c>
      <c r="H145" s="88" t="s">
        <v>361</v>
      </c>
      <c r="I145" s="88">
        <v>10</v>
      </c>
      <c r="J145" s="88" t="s">
        <v>362</v>
      </c>
      <c r="K145" s="88" t="s">
        <v>363</v>
      </c>
      <c r="L145" s="88" t="s">
        <v>364</v>
      </c>
      <c r="M145" s="88" t="s">
        <v>345</v>
      </c>
      <c r="N145" s="89">
        <v>6</v>
      </c>
      <c r="O145" s="89">
        <v>1</v>
      </c>
      <c r="P145" s="90">
        <v>70</v>
      </c>
    </row>
    <row r="146" spans="1:17" ht="15" customHeight="1">
      <c r="A146" s="87" t="s">
        <v>784</v>
      </c>
      <c r="B146" s="83" t="s">
        <v>148</v>
      </c>
      <c r="C146" s="88" t="s">
        <v>785</v>
      </c>
      <c r="D146" s="88" t="s">
        <v>337</v>
      </c>
      <c r="E146" s="88" t="s">
        <v>358</v>
      </c>
      <c r="F146" s="88" t="s">
        <v>359</v>
      </c>
      <c r="G146" s="88" t="s">
        <v>360</v>
      </c>
      <c r="H146" s="88" t="s">
        <v>361</v>
      </c>
      <c r="I146" s="88">
        <v>10</v>
      </c>
      <c r="J146" s="88" t="s">
        <v>362</v>
      </c>
      <c r="K146" s="88" t="s">
        <v>363</v>
      </c>
      <c r="L146" s="88" t="s">
        <v>364</v>
      </c>
      <c r="M146" s="88" t="s">
        <v>345</v>
      </c>
      <c r="N146" s="89">
        <v>6</v>
      </c>
      <c r="O146" s="89">
        <v>1</v>
      </c>
      <c r="P146" s="90">
        <v>70</v>
      </c>
      <c r="Q146" s="90"/>
    </row>
    <row r="147" spans="1:17" ht="15" customHeight="1">
      <c r="A147" s="87" t="s">
        <v>786</v>
      </c>
      <c r="B147" s="83" t="s">
        <v>787</v>
      </c>
      <c r="C147" s="88" t="s">
        <v>788</v>
      </c>
      <c r="D147" s="88" t="s">
        <v>337</v>
      </c>
      <c r="E147" s="88" t="s">
        <v>358</v>
      </c>
      <c r="F147" s="88" t="s">
        <v>359</v>
      </c>
      <c r="G147" s="88" t="s">
        <v>360</v>
      </c>
      <c r="H147" s="88" t="s">
        <v>361</v>
      </c>
      <c r="I147" s="88">
        <v>10</v>
      </c>
      <c r="J147" s="88" t="s">
        <v>362</v>
      </c>
      <c r="K147" s="88" t="s">
        <v>363</v>
      </c>
      <c r="L147" s="88" t="s">
        <v>364</v>
      </c>
      <c r="M147" s="88" t="s">
        <v>345</v>
      </c>
      <c r="N147" s="89">
        <v>6</v>
      </c>
      <c r="O147" s="89">
        <v>20</v>
      </c>
      <c r="P147" s="90">
        <v>70</v>
      </c>
    </row>
    <row r="148" spans="1:17" ht="15" customHeight="1">
      <c r="A148" s="87" t="s">
        <v>789</v>
      </c>
      <c r="B148" s="83" t="s">
        <v>65</v>
      </c>
      <c r="C148" s="88" t="s">
        <v>790</v>
      </c>
      <c r="D148" s="88" t="s">
        <v>337</v>
      </c>
      <c r="E148" s="88" t="s">
        <v>358</v>
      </c>
      <c r="F148" s="88" t="s">
        <v>359</v>
      </c>
      <c r="G148" s="88" t="s">
        <v>360</v>
      </c>
      <c r="H148" s="88" t="s">
        <v>361</v>
      </c>
      <c r="I148" s="88">
        <v>10</v>
      </c>
      <c r="J148" s="88" t="s">
        <v>362</v>
      </c>
      <c r="K148" s="88" t="s">
        <v>363</v>
      </c>
      <c r="L148" s="88" t="s">
        <v>364</v>
      </c>
      <c r="M148" s="88" t="s">
        <v>345</v>
      </c>
      <c r="N148" s="89">
        <v>6</v>
      </c>
      <c r="O148" s="89">
        <v>21</v>
      </c>
      <c r="P148" s="90">
        <v>70</v>
      </c>
      <c r="Q148" s="90"/>
    </row>
    <row r="149" spans="1:17" ht="15" customHeight="1">
      <c r="A149" s="87" t="s">
        <v>791</v>
      </c>
      <c r="B149" s="83" t="s">
        <v>69</v>
      </c>
      <c r="C149" s="88" t="s">
        <v>792</v>
      </c>
      <c r="D149" s="88" t="s">
        <v>337</v>
      </c>
      <c r="E149" s="88" t="s">
        <v>358</v>
      </c>
      <c r="F149" s="88" t="s">
        <v>359</v>
      </c>
      <c r="G149" s="88" t="s">
        <v>360</v>
      </c>
      <c r="H149" s="88" t="s">
        <v>361</v>
      </c>
      <c r="I149" s="88">
        <v>10</v>
      </c>
      <c r="J149" s="88" t="s">
        <v>362</v>
      </c>
      <c r="K149" s="88" t="s">
        <v>363</v>
      </c>
      <c r="L149" s="88" t="s">
        <v>364</v>
      </c>
      <c r="M149" s="88" t="s">
        <v>345</v>
      </c>
      <c r="N149" s="89">
        <v>6</v>
      </c>
      <c r="O149" s="89">
        <v>0</v>
      </c>
      <c r="P149" s="90">
        <v>70</v>
      </c>
    </row>
    <row r="150" spans="1:17" ht="15" customHeight="1">
      <c r="A150" s="87" t="s">
        <v>583</v>
      </c>
      <c r="B150" s="83" t="s">
        <v>793</v>
      </c>
      <c r="C150" s="88" t="s">
        <v>794</v>
      </c>
      <c r="D150" s="88" t="s">
        <v>480</v>
      </c>
      <c r="E150" s="88" t="s">
        <v>586</v>
      </c>
      <c r="F150" s="88" t="s">
        <v>453</v>
      </c>
      <c r="G150" s="88" t="s">
        <v>454</v>
      </c>
      <c r="H150" s="88" t="s">
        <v>455</v>
      </c>
      <c r="I150" s="88">
        <v>6</v>
      </c>
      <c r="J150" s="88" t="s">
        <v>456</v>
      </c>
      <c r="K150" s="88" t="s">
        <v>795</v>
      </c>
      <c r="L150" s="88" t="s">
        <v>344</v>
      </c>
      <c r="M150" s="88" t="s">
        <v>587</v>
      </c>
      <c r="N150" s="89">
        <v>30</v>
      </c>
      <c r="O150" s="89">
        <v>1</v>
      </c>
      <c r="P150" s="90">
        <v>42</v>
      </c>
      <c r="Q150" s="90"/>
    </row>
    <row r="151" spans="1:17" ht="15" customHeight="1">
      <c r="A151" s="87" t="s">
        <v>588</v>
      </c>
      <c r="B151" s="83" t="s">
        <v>796</v>
      </c>
      <c r="C151" s="88" t="s">
        <v>797</v>
      </c>
      <c r="D151" s="88" t="s">
        <v>480</v>
      </c>
      <c r="E151" s="88" t="s">
        <v>586</v>
      </c>
      <c r="F151" s="88" t="s">
        <v>453</v>
      </c>
      <c r="G151" s="88" t="s">
        <v>454</v>
      </c>
      <c r="H151" s="88" t="s">
        <v>455</v>
      </c>
      <c r="I151" s="88">
        <v>6</v>
      </c>
      <c r="J151" s="88" t="s">
        <v>456</v>
      </c>
      <c r="K151" s="88" t="s">
        <v>795</v>
      </c>
      <c r="L151" s="88" t="s">
        <v>344</v>
      </c>
      <c r="M151" s="88" t="s">
        <v>587</v>
      </c>
      <c r="N151" s="89">
        <v>30</v>
      </c>
      <c r="O151" s="89">
        <v>1</v>
      </c>
      <c r="P151" s="90">
        <v>42</v>
      </c>
    </row>
    <row r="152" spans="1:17" ht="15" customHeight="1">
      <c r="A152" s="87" t="s">
        <v>798</v>
      </c>
      <c r="B152" s="83" t="s">
        <v>799</v>
      </c>
      <c r="C152" s="88" t="s">
        <v>800</v>
      </c>
      <c r="D152" s="88" t="s">
        <v>337</v>
      </c>
      <c r="E152" s="88" t="s">
        <v>358</v>
      </c>
      <c r="F152" s="88" t="s">
        <v>372</v>
      </c>
      <c r="G152" s="88" t="s">
        <v>373</v>
      </c>
      <c r="H152" s="88" t="s">
        <v>361</v>
      </c>
      <c r="I152" s="88">
        <v>10</v>
      </c>
      <c r="J152" s="88" t="s">
        <v>362</v>
      </c>
      <c r="K152" s="88" t="s">
        <v>398</v>
      </c>
      <c r="L152" s="88" t="s">
        <v>364</v>
      </c>
      <c r="M152" s="88" t="s">
        <v>345</v>
      </c>
      <c r="N152" s="89">
        <v>6</v>
      </c>
      <c r="O152" s="89">
        <v>1</v>
      </c>
      <c r="P152" s="90">
        <v>70</v>
      </c>
      <c r="Q152" s="90"/>
    </row>
    <row r="153" spans="1:17" ht="15" customHeight="1">
      <c r="A153" s="87" t="s">
        <v>801</v>
      </c>
      <c r="B153" s="83" t="s">
        <v>151</v>
      </c>
      <c r="C153" s="88" t="s">
        <v>802</v>
      </c>
      <c r="D153" s="88" t="s">
        <v>337</v>
      </c>
      <c r="E153" s="88" t="s">
        <v>358</v>
      </c>
      <c r="F153" s="88" t="s">
        <v>359</v>
      </c>
      <c r="G153" s="88" t="s">
        <v>360</v>
      </c>
      <c r="H153" s="88" t="s">
        <v>361</v>
      </c>
      <c r="I153" s="88">
        <v>10</v>
      </c>
      <c r="J153" s="88" t="s">
        <v>362</v>
      </c>
      <c r="K153" s="88" t="s">
        <v>363</v>
      </c>
      <c r="L153" s="88" t="s">
        <v>364</v>
      </c>
      <c r="M153" s="88" t="s">
        <v>345</v>
      </c>
      <c r="N153" s="89">
        <v>6</v>
      </c>
      <c r="O153" s="89">
        <v>0</v>
      </c>
      <c r="P153" s="90">
        <v>70</v>
      </c>
    </row>
    <row r="154" spans="1:17" ht="15" customHeight="1">
      <c r="A154" s="87" t="s">
        <v>803</v>
      </c>
      <c r="B154" s="83" t="s">
        <v>154</v>
      </c>
      <c r="C154" s="88" t="s">
        <v>804</v>
      </c>
      <c r="D154" s="88" t="s">
        <v>337</v>
      </c>
      <c r="E154" s="88" t="s">
        <v>358</v>
      </c>
      <c r="F154" s="88" t="s">
        <v>359</v>
      </c>
      <c r="G154" s="88" t="s">
        <v>360</v>
      </c>
      <c r="H154" s="88" t="s">
        <v>361</v>
      </c>
      <c r="I154" s="88">
        <v>10</v>
      </c>
      <c r="J154" s="88" t="s">
        <v>362</v>
      </c>
      <c r="K154" s="88" t="s">
        <v>363</v>
      </c>
      <c r="L154" s="88" t="s">
        <v>364</v>
      </c>
      <c r="M154" s="88" t="s">
        <v>345</v>
      </c>
      <c r="N154" s="89">
        <v>6</v>
      </c>
      <c r="O154" s="89">
        <v>14</v>
      </c>
      <c r="P154" s="90">
        <v>70</v>
      </c>
      <c r="Q154" s="90"/>
    </row>
    <row r="155" spans="1:17" ht="15" customHeight="1">
      <c r="A155" s="87" t="s">
        <v>597</v>
      </c>
      <c r="B155" s="83" t="s">
        <v>805</v>
      </c>
      <c r="C155" s="88" t="s">
        <v>806</v>
      </c>
      <c r="D155" s="88" t="s">
        <v>337</v>
      </c>
      <c r="E155" s="88" t="s">
        <v>358</v>
      </c>
      <c r="F155" s="88" t="s">
        <v>359</v>
      </c>
      <c r="G155" s="88" t="s">
        <v>360</v>
      </c>
      <c r="H155" s="88" t="s">
        <v>361</v>
      </c>
      <c r="I155" s="88">
        <v>10</v>
      </c>
      <c r="J155" s="88" t="s">
        <v>362</v>
      </c>
      <c r="K155" s="88" t="s">
        <v>363</v>
      </c>
      <c r="L155" s="88" t="s">
        <v>364</v>
      </c>
      <c r="M155" s="88" t="s">
        <v>345</v>
      </c>
      <c r="N155" s="89">
        <v>6</v>
      </c>
      <c r="O155" s="89">
        <v>0</v>
      </c>
      <c r="P155" s="90">
        <v>70</v>
      </c>
    </row>
    <row r="156" spans="1:17" ht="15" customHeight="1">
      <c r="A156" s="87" t="s">
        <v>807</v>
      </c>
      <c r="B156" s="83" t="s">
        <v>89</v>
      </c>
      <c r="C156" s="88" t="s">
        <v>808</v>
      </c>
      <c r="D156" s="88" t="s">
        <v>379</v>
      </c>
      <c r="E156" s="88" t="s">
        <v>380</v>
      </c>
      <c r="F156" s="88" t="s">
        <v>359</v>
      </c>
      <c r="G156" s="88" t="s">
        <v>360</v>
      </c>
      <c r="H156" s="88" t="s">
        <v>361</v>
      </c>
      <c r="I156" s="88">
        <v>10</v>
      </c>
      <c r="J156" s="88" t="s">
        <v>362</v>
      </c>
      <c r="K156" s="88" t="s">
        <v>363</v>
      </c>
      <c r="L156" s="88" t="s">
        <v>364</v>
      </c>
      <c r="M156" s="88" t="s">
        <v>381</v>
      </c>
      <c r="N156" s="89">
        <v>4</v>
      </c>
      <c r="O156" s="89">
        <v>0</v>
      </c>
      <c r="P156" s="90">
        <v>70</v>
      </c>
      <c r="Q156" s="90"/>
    </row>
    <row r="157" spans="1:17" ht="15" customHeight="1">
      <c r="A157" s="87" t="s">
        <v>798</v>
      </c>
      <c r="B157" s="83" t="s">
        <v>92</v>
      </c>
      <c r="C157" s="88" t="s">
        <v>809</v>
      </c>
      <c r="D157" s="88" t="s">
        <v>337</v>
      </c>
      <c r="E157" s="88" t="s">
        <v>358</v>
      </c>
      <c r="F157" s="88" t="s">
        <v>359</v>
      </c>
      <c r="G157" s="88" t="s">
        <v>360</v>
      </c>
      <c r="H157" s="88" t="s">
        <v>361</v>
      </c>
      <c r="I157" s="88">
        <v>10</v>
      </c>
      <c r="J157" s="88" t="s">
        <v>362</v>
      </c>
      <c r="K157" s="88" t="s">
        <v>363</v>
      </c>
      <c r="L157" s="88" t="s">
        <v>364</v>
      </c>
      <c r="M157" s="88" t="s">
        <v>345</v>
      </c>
      <c r="N157" s="89">
        <v>6</v>
      </c>
      <c r="O157" s="89">
        <v>1</v>
      </c>
      <c r="P157" s="90">
        <v>70</v>
      </c>
    </row>
    <row r="158" spans="1:17" ht="15" customHeight="1">
      <c r="A158" s="87" t="s">
        <v>810</v>
      </c>
      <c r="B158" s="83" t="s">
        <v>96</v>
      </c>
      <c r="C158" s="88" t="s">
        <v>811</v>
      </c>
      <c r="D158" s="88" t="s">
        <v>337</v>
      </c>
      <c r="E158" s="88" t="s">
        <v>358</v>
      </c>
      <c r="F158" s="88" t="s">
        <v>372</v>
      </c>
      <c r="G158" s="88" t="s">
        <v>373</v>
      </c>
      <c r="H158" s="88" t="s">
        <v>361</v>
      </c>
      <c r="I158" s="88">
        <v>10</v>
      </c>
      <c r="J158" s="88" t="s">
        <v>362</v>
      </c>
      <c r="K158" s="88" t="s">
        <v>398</v>
      </c>
      <c r="L158" s="88" t="s">
        <v>344</v>
      </c>
      <c r="M158" s="88" t="s">
        <v>345</v>
      </c>
      <c r="N158" s="89">
        <v>6</v>
      </c>
      <c r="O158" s="89">
        <v>1</v>
      </c>
      <c r="P158" s="90">
        <v>70</v>
      </c>
      <c r="Q158" s="90"/>
    </row>
    <row r="159" spans="1:17" ht="15" customHeight="1">
      <c r="A159" s="87" t="s">
        <v>812</v>
      </c>
      <c r="B159" s="83" t="s">
        <v>98</v>
      </c>
      <c r="C159" s="88" t="s">
        <v>813</v>
      </c>
      <c r="D159" s="88" t="s">
        <v>337</v>
      </c>
      <c r="E159" s="88" t="s">
        <v>358</v>
      </c>
      <c r="F159" s="88" t="s">
        <v>372</v>
      </c>
      <c r="G159" s="88" t="s">
        <v>373</v>
      </c>
      <c r="H159" s="88" t="s">
        <v>361</v>
      </c>
      <c r="I159" s="88">
        <v>10</v>
      </c>
      <c r="J159" s="88" t="s">
        <v>362</v>
      </c>
      <c r="K159" s="88" t="s">
        <v>398</v>
      </c>
      <c r="L159" s="88" t="s">
        <v>344</v>
      </c>
      <c r="M159" s="88" t="s">
        <v>345</v>
      </c>
      <c r="N159" s="89">
        <v>6</v>
      </c>
      <c r="O159" s="89">
        <v>1</v>
      </c>
      <c r="P159" s="90">
        <v>70</v>
      </c>
    </row>
    <row r="160" spans="1:17" ht="15" customHeight="1">
      <c r="A160" s="87" t="s">
        <v>814</v>
      </c>
      <c r="B160" s="83" t="s">
        <v>815</v>
      </c>
      <c r="C160" s="88" t="s">
        <v>816</v>
      </c>
      <c r="D160" s="88" t="s">
        <v>337</v>
      </c>
      <c r="E160" s="88" t="s">
        <v>338</v>
      </c>
      <c r="F160" s="88" t="s">
        <v>626</v>
      </c>
      <c r="G160" s="88" t="s">
        <v>627</v>
      </c>
      <c r="H160" s="88" t="s">
        <v>628</v>
      </c>
      <c r="I160" s="88">
        <v>6</v>
      </c>
      <c r="J160" s="88" t="s">
        <v>629</v>
      </c>
      <c r="K160" s="88" t="s">
        <v>630</v>
      </c>
      <c r="L160" s="88" t="s">
        <v>344</v>
      </c>
      <c r="M160" s="88" t="s">
        <v>345</v>
      </c>
      <c r="N160" s="89">
        <v>6</v>
      </c>
      <c r="O160" s="89">
        <v>46</v>
      </c>
      <c r="P160" s="90">
        <v>24</v>
      </c>
      <c r="Q160" s="90"/>
    </row>
    <row r="161" spans="1:17" ht="15" customHeight="1">
      <c r="A161" s="87" t="s">
        <v>817</v>
      </c>
      <c r="B161" s="83" t="s">
        <v>818</v>
      </c>
      <c r="C161" s="88" t="s">
        <v>819</v>
      </c>
      <c r="D161" s="88" t="s">
        <v>337</v>
      </c>
      <c r="E161" s="88" t="s">
        <v>338</v>
      </c>
      <c r="F161" s="88" t="s">
        <v>626</v>
      </c>
      <c r="G161" s="88" t="s">
        <v>627</v>
      </c>
      <c r="H161" s="88" t="s">
        <v>628</v>
      </c>
      <c r="I161" s="88">
        <v>6</v>
      </c>
      <c r="J161" s="88" t="s">
        <v>629</v>
      </c>
      <c r="K161" s="88" t="s">
        <v>630</v>
      </c>
      <c r="L161" s="88" t="s">
        <v>344</v>
      </c>
      <c r="M161" s="88" t="s">
        <v>345</v>
      </c>
      <c r="N161" s="89">
        <v>6</v>
      </c>
      <c r="O161" s="89">
        <v>41</v>
      </c>
      <c r="P161" s="90">
        <v>24</v>
      </c>
    </row>
    <row r="162" spans="1:17" ht="15" customHeight="1">
      <c r="A162" s="87" t="s">
        <v>680</v>
      </c>
      <c r="B162" s="83" t="s">
        <v>820</v>
      </c>
      <c r="C162" s="88" t="s">
        <v>821</v>
      </c>
      <c r="D162" s="88" t="s">
        <v>337</v>
      </c>
      <c r="E162" s="88" t="s">
        <v>558</v>
      </c>
      <c r="F162" s="88" t="s">
        <v>664</v>
      </c>
      <c r="G162" s="88" t="s">
        <v>665</v>
      </c>
      <c r="H162" s="88" t="s">
        <v>666</v>
      </c>
      <c r="I162" s="88">
        <v>8</v>
      </c>
      <c r="J162" s="88" t="s">
        <v>667</v>
      </c>
      <c r="K162" s="88" t="s">
        <v>668</v>
      </c>
      <c r="L162" s="88" t="s">
        <v>344</v>
      </c>
      <c r="M162" s="88" t="s">
        <v>345</v>
      </c>
      <c r="N162" s="89">
        <v>6</v>
      </c>
      <c r="O162" s="89">
        <v>32</v>
      </c>
      <c r="P162" s="90">
        <v>40</v>
      </c>
      <c r="Q162" s="90"/>
    </row>
    <row r="163" spans="1:17" ht="15" customHeight="1">
      <c r="A163" s="87" t="s">
        <v>822</v>
      </c>
      <c r="B163" s="83" t="s">
        <v>823</v>
      </c>
      <c r="C163" s="88" t="s">
        <v>824</v>
      </c>
      <c r="D163" s="88" t="s">
        <v>337</v>
      </c>
      <c r="E163" s="88" t="s">
        <v>558</v>
      </c>
      <c r="F163" s="88" t="s">
        <v>626</v>
      </c>
      <c r="G163" s="88" t="s">
        <v>627</v>
      </c>
      <c r="H163" s="88" t="s">
        <v>628</v>
      </c>
      <c r="I163" s="88">
        <v>6</v>
      </c>
      <c r="J163" s="88" t="s">
        <v>629</v>
      </c>
      <c r="K163" s="88" t="s">
        <v>630</v>
      </c>
      <c r="L163" s="88" t="s">
        <v>344</v>
      </c>
      <c r="M163" s="88" t="s">
        <v>345</v>
      </c>
      <c r="N163" s="89">
        <v>6</v>
      </c>
      <c r="O163" s="89">
        <v>33</v>
      </c>
      <c r="P163" s="90">
        <v>24</v>
      </c>
    </row>
    <row r="164" spans="1:17" ht="15" customHeight="1">
      <c r="A164" s="87" t="s">
        <v>825</v>
      </c>
      <c r="B164" s="83" t="s">
        <v>826</v>
      </c>
      <c r="C164" s="88" t="s">
        <v>827</v>
      </c>
      <c r="D164" s="88" t="s">
        <v>337</v>
      </c>
      <c r="E164" s="88" t="s">
        <v>338</v>
      </c>
      <c r="F164" s="88" t="s">
        <v>520</v>
      </c>
      <c r="G164" s="88" t="s">
        <v>521</v>
      </c>
      <c r="H164" s="88" t="s">
        <v>462</v>
      </c>
      <c r="I164" s="88">
        <v>8</v>
      </c>
      <c r="J164" s="88" t="s">
        <v>523</v>
      </c>
      <c r="K164" s="88" t="s">
        <v>615</v>
      </c>
      <c r="L164" s="88" t="s">
        <v>344</v>
      </c>
      <c r="M164" s="88" t="s">
        <v>345</v>
      </c>
      <c r="N164" s="89">
        <v>6</v>
      </c>
      <c r="O164" s="89">
        <v>38</v>
      </c>
      <c r="P164" s="90">
        <v>32</v>
      </c>
      <c r="Q164" s="90"/>
    </row>
    <row r="165" spans="1:17" ht="15" customHeight="1">
      <c r="A165" s="87" t="s">
        <v>828</v>
      </c>
      <c r="B165" s="83" t="s">
        <v>829</v>
      </c>
      <c r="C165" s="88" t="s">
        <v>830</v>
      </c>
      <c r="D165" s="88" t="s">
        <v>337</v>
      </c>
      <c r="E165" s="88" t="s">
        <v>338</v>
      </c>
      <c r="F165" s="88" t="s">
        <v>520</v>
      </c>
      <c r="G165" s="88" t="s">
        <v>521</v>
      </c>
      <c r="H165" s="88" t="s">
        <v>462</v>
      </c>
      <c r="I165" s="88">
        <v>8</v>
      </c>
      <c r="J165" s="88" t="s">
        <v>523</v>
      </c>
      <c r="K165" s="88" t="s">
        <v>615</v>
      </c>
      <c r="L165" s="88" t="s">
        <v>344</v>
      </c>
      <c r="M165" s="88" t="s">
        <v>345</v>
      </c>
      <c r="N165" s="89">
        <v>6</v>
      </c>
      <c r="O165" s="89">
        <v>25</v>
      </c>
      <c r="P165" s="90">
        <v>32</v>
      </c>
    </row>
    <row r="166" spans="1:17" ht="15" customHeight="1">
      <c r="A166" s="87" t="s">
        <v>831</v>
      </c>
      <c r="B166" s="83" t="s">
        <v>832</v>
      </c>
      <c r="C166" s="88" t="s">
        <v>833</v>
      </c>
      <c r="D166" s="88" t="s">
        <v>337</v>
      </c>
      <c r="E166" s="88" t="s">
        <v>338</v>
      </c>
      <c r="F166" s="88" t="s">
        <v>520</v>
      </c>
      <c r="G166" s="88" t="s">
        <v>521</v>
      </c>
      <c r="H166" s="88" t="s">
        <v>462</v>
      </c>
      <c r="I166" s="88">
        <v>8</v>
      </c>
      <c r="J166" s="88" t="s">
        <v>523</v>
      </c>
      <c r="K166" s="88" t="s">
        <v>615</v>
      </c>
      <c r="L166" s="88" t="s">
        <v>344</v>
      </c>
      <c r="M166" s="88" t="s">
        <v>345</v>
      </c>
      <c r="N166" s="89">
        <v>6</v>
      </c>
      <c r="O166" s="89">
        <v>29</v>
      </c>
      <c r="P166" s="90">
        <v>32</v>
      </c>
      <c r="Q166" s="90"/>
    </row>
    <row r="167" spans="1:17" ht="15" customHeight="1">
      <c r="A167" s="87" t="s">
        <v>834</v>
      </c>
      <c r="B167" s="83" t="s">
        <v>835</v>
      </c>
      <c r="C167" s="88" t="s">
        <v>836</v>
      </c>
      <c r="D167" s="88" t="s">
        <v>337</v>
      </c>
      <c r="E167" s="88" t="s">
        <v>338</v>
      </c>
      <c r="F167" s="88" t="s">
        <v>520</v>
      </c>
      <c r="G167" s="88" t="s">
        <v>521</v>
      </c>
      <c r="H167" s="88" t="s">
        <v>462</v>
      </c>
      <c r="I167" s="88">
        <v>8</v>
      </c>
      <c r="J167" s="88" t="s">
        <v>523</v>
      </c>
      <c r="K167" s="88" t="s">
        <v>615</v>
      </c>
      <c r="L167" s="88" t="s">
        <v>344</v>
      </c>
      <c r="M167" s="88" t="s">
        <v>345</v>
      </c>
      <c r="N167" s="89">
        <v>6</v>
      </c>
      <c r="O167" s="89">
        <v>61</v>
      </c>
      <c r="P167" s="90">
        <v>32</v>
      </c>
    </row>
    <row r="168" spans="1:17" ht="15" customHeight="1">
      <c r="A168" s="87" t="s">
        <v>837</v>
      </c>
      <c r="B168" s="83" t="s">
        <v>838</v>
      </c>
      <c r="C168" s="88" t="s">
        <v>839</v>
      </c>
      <c r="D168" s="88" t="s">
        <v>337</v>
      </c>
      <c r="E168" s="88" t="s">
        <v>625</v>
      </c>
      <c r="F168" s="88" t="s">
        <v>626</v>
      </c>
      <c r="G168" s="88" t="s">
        <v>627</v>
      </c>
      <c r="H168" s="88" t="s">
        <v>628</v>
      </c>
      <c r="I168" s="88">
        <v>6</v>
      </c>
      <c r="J168" s="88" t="s">
        <v>629</v>
      </c>
      <c r="K168" s="88" t="s">
        <v>630</v>
      </c>
      <c r="L168" s="88" t="s">
        <v>344</v>
      </c>
      <c r="M168" s="88" t="s">
        <v>345</v>
      </c>
      <c r="N168" s="89">
        <v>6</v>
      </c>
      <c r="O168" s="89">
        <v>33</v>
      </c>
      <c r="P168" s="90">
        <v>24</v>
      </c>
      <c r="Q168" s="90"/>
    </row>
    <row r="169" spans="1:17" ht="15" customHeight="1">
      <c r="A169" s="87" t="s">
        <v>840</v>
      </c>
      <c r="B169" s="83" t="s">
        <v>141</v>
      </c>
      <c r="C169" s="88" t="s">
        <v>841</v>
      </c>
      <c r="D169" s="88" t="s">
        <v>337</v>
      </c>
      <c r="E169" s="88" t="s">
        <v>338</v>
      </c>
      <c r="F169" s="88" t="s">
        <v>520</v>
      </c>
      <c r="G169" s="88" t="s">
        <v>521</v>
      </c>
      <c r="H169" s="88" t="s">
        <v>462</v>
      </c>
      <c r="I169" s="88">
        <v>8</v>
      </c>
      <c r="J169" s="88" t="s">
        <v>523</v>
      </c>
      <c r="K169" s="88" t="s">
        <v>615</v>
      </c>
      <c r="L169" s="88" t="s">
        <v>344</v>
      </c>
      <c r="M169" s="88" t="s">
        <v>345</v>
      </c>
      <c r="N169" s="89">
        <v>6</v>
      </c>
      <c r="O169" s="89">
        <v>64</v>
      </c>
      <c r="P169" s="90">
        <v>32</v>
      </c>
    </row>
    <row r="170" spans="1:17" ht="15" customHeight="1">
      <c r="A170" s="87" t="s">
        <v>842</v>
      </c>
      <c r="B170" s="83" t="s">
        <v>143</v>
      </c>
      <c r="C170" s="88" t="s">
        <v>843</v>
      </c>
      <c r="D170" s="88" t="s">
        <v>337</v>
      </c>
      <c r="E170" s="88" t="s">
        <v>338</v>
      </c>
      <c r="F170" s="88" t="s">
        <v>520</v>
      </c>
      <c r="G170" s="88" t="s">
        <v>521</v>
      </c>
      <c r="H170" s="88" t="s">
        <v>462</v>
      </c>
      <c r="I170" s="88">
        <v>8</v>
      </c>
      <c r="J170" s="88" t="s">
        <v>523</v>
      </c>
      <c r="K170" s="88" t="s">
        <v>615</v>
      </c>
      <c r="L170" s="88" t="s">
        <v>344</v>
      </c>
      <c r="M170" s="88" t="s">
        <v>345</v>
      </c>
      <c r="N170" s="89">
        <v>6</v>
      </c>
      <c r="O170" s="89">
        <v>61</v>
      </c>
      <c r="P170" s="90">
        <v>32</v>
      </c>
      <c r="Q170" s="90"/>
    </row>
    <row r="171" spans="1:17" ht="15" customHeight="1">
      <c r="A171" s="87" t="s">
        <v>637</v>
      </c>
      <c r="B171" s="83" t="s">
        <v>844</v>
      </c>
      <c r="C171" s="88" t="s">
        <v>845</v>
      </c>
      <c r="D171" s="88" t="s">
        <v>337</v>
      </c>
      <c r="E171" s="88" t="s">
        <v>338</v>
      </c>
      <c r="F171" s="88" t="s">
        <v>520</v>
      </c>
      <c r="G171" s="88" t="s">
        <v>521</v>
      </c>
      <c r="H171" s="88" t="s">
        <v>462</v>
      </c>
      <c r="I171" s="88">
        <v>8</v>
      </c>
      <c r="J171" s="88" t="s">
        <v>523</v>
      </c>
      <c r="K171" s="88" t="s">
        <v>615</v>
      </c>
      <c r="L171" s="88" t="s">
        <v>344</v>
      </c>
      <c r="M171" s="88" t="s">
        <v>345</v>
      </c>
      <c r="N171" s="89">
        <v>6</v>
      </c>
      <c r="O171" s="89">
        <v>118</v>
      </c>
      <c r="P171" s="90">
        <v>32</v>
      </c>
    </row>
    <row r="172" spans="1:17" ht="15" customHeight="1">
      <c r="A172" s="87" t="s">
        <v>640</v>
      </c>
      <c r="B172" s="83" t="s">
        <v>846</v>
      </c>
      <c r="C172" s="88" t="s">
        <v>847</v>
      </c>
      <c r="D172" s="88" t="s">
        <v>337</v>
      </c>
      <c r="E172" s="88" t="s">
        <v>338</v>
      </c>
      <c r="F172" s="88" t="s">
        <v>626</v>
      </c>
      <c r="G172" s="88" t="s">
        <v>627</v>
      </c>
      <c r="H172" s="88" t="s">
        <v>628</v>
      </c>
      <c r="I172" s="88">
        <v>6</v>
      </c>
      <c r="J172" s="88" t="s">
        <v>629</v>
      </c>
      <c r="K172" s="88" t="s">
        <v>630</v>
      </c>
      <c r="L172" s="88" t="s">
        <v>344</v>
      </c>
      <c r="M172" s="88" t="s">
        <v>345</v>
      </c>
      <c r="N172" s="89">
        <v>6</v>
      </c>
      <c r="O172" s="89">
        <v>34</v>
      </c>
      <c r="P172" s="90">
        <v>24</v>
      </c>
      <c r="Q172" s="90"/>
    </row>
    <row r="173" spans="1:17" ht="15" customHeight="1">
      <c r="A173" s="87" t="s">
        <v>848</v>
      </c>
      <c r="B173" s="83" t="s">
        <v>131</v>
      </c>
      <c r="C173" s="88" t="s">
        <v>849</v>
      </c>
      <c r="D173" s="88" t="s">
        <v>646</v>
      </c>
      <c r="E173" s="88" t="s">
        <v>647</v>
      </c>
      <c r="F173" s="88" t="s">
        <v>626</v>
      </c>
      <c r="G173" s="88" t="s">
        <v>627</v>
      </c>
      <c r="H173" s="88" t="s">
        <v>628</v>
      </c>
      <c r="I173" s="88">
        <v>6</v>
      </c>
      <c r="J173" s="88" t="s">
        <v>629</v>
      </c>
      <c r="K173" s="88" t="s">
        <v>630</v>
      </c>
      <c r="L173" s="88" t="s">
        <v>344</v>
      </c>
      <c r="M173" s="88" t="s">
        <v>648</v>
      </c>
      <c r="N173" s="89">
        <v>6</v>
      </c>
      <c r="O173" s="89">
        <v>33</v>
      </c>
      <c r="P173" s="90">
        <v>24</v>
      </c>
    </row>
    <row r="174" spans="1:17" ht="15" customHeight="1">
      <c r="A174" s="87" t="s">
        <v>850</v>
      </c>
      <c r="B174" s="83" t="s">
        <v>133</v>
      </c>
      <c r="C174" s="88" t="s">
        <v>851</v>
      </c>
      <c r="D174" s="88" t="s">
        <v>652</v>
      </c>
      <c r="E174" s="88" t="s">
        <v>653</v>
      </c>
      <c r="F174" s="88" t="s">
        <v>626</v>
      </c>
      <c r="G174" s="88" t="s">
        <v>627</v>
      </c>
      <c r="H174" s="88" t="s">
        <v>628</v>
      </c>
      <c r="I174" s="88">
        <v>6</v>
      </c>
      <c r="J174" s="88" t="s">
        <v>629</v>
      </c>
      <c r="K174" s="88" t="s">
        <v>630</v>
      </c>
      <c r="L174" s="88" t="s">
        <v>344</v>
      </c>
      <c r="M174" s="88" t="s">
        <v>654</v>
      </c>
      <c r="N174" s="89">
        <v>6</v>
      </c>
      <c r="O174" s="89">
        <v>39</v>
      </c>
      <c r="P174" s="90">
        <v>24</v>
      </c>
      <c r="Q174" s="90"/>
    </row>
    <row r="175" spans="1:17" ht="15" customHeight="1">
      <c r="A175" s="87" t="s">
        <v>852</v>
      </c>
      <c r="B175" s="83" t="s">
        <v>853</v>
      </c>
      <c r="C175" s="88" t="s">
        <v>854</v>
      </c>
      <c r="D175" s="88" t="s">
        <v>337</v>
      </c>
      <c r="E175" s="88" t="s">
        <v>558</v>
      </c>
      <c r="F175" s="88" t="s">
        <v>626</v>
      </c>
      <c r="G175" s="88" t="s">
        <v>627</v>
      </c>
      <c r="H175" s="88" t="s">
        <v>628</v>
      </c>
      <c r="I175" s="88">
        <v>6</v>
      </c>
      <c r="J175" s="88" t="s">
        <v>629</v>
      </c>
      <c r="K175" s="88" t="s">
        <v>630</v>
      </c>
      <c r="L175" s="88" t="s">
        <v>344</v>
      </c>
      <c r="M175" s="88" t="s">
        <v>345</v>
      </c>
      <c r="N175" s="89">
        <v>6</v>
      </c>
      <c r="O175" s="89">
        <v>27</v>
      </c>
      <c r="P175" s="90">
        <v>24</v>
      </c>
    </row>
    <row r="176" spans="1:17" ht="15" customHeight="1">
      <c r="A176" s="87" t="s">
        <v>855</v>
      </c>
      <c r="B176" s="83" t="s">
        <v>856</v>
      </c>
      <c r="C176" s="88" t="s">
        <v>857</v>
      </c>
      <c r="D176" s="88" t="s">
        <v>337</v>
      </c>
      <c r="E176" s="88" t="s">
        <v>558</v>
      </c>
      <c r="F176" s="88" t="s">
        <v>626</v>
      </c>
      <c r="G176" s="88" t="s">
        <v>627</v>
      </c>
      <c r="H176" s="88" t="s">
        <v>628</v>
      </c>
      <c r="I176" s="88">
        <v>6</v>
      </c>
      <c r="J176" s="88" t="s">
        <v>629</v>
      </c>
      <c r="K176" s="88" t="s">
        <v>630</v>
      </c>
      <c r="L176" s="88" t="s">
        <v>344</v>
      </c>
      <c r="M176" s="88" t="s">
        <v>345</v>
      </c>
      <c r="N176" s="89">
        <v>6</v>
      </c>
      <c r="O176" s="89">
        <v>70</v>
      </c>
      <c r="P176" s="90">
        <v>24</v>
      </c>
      <c r="Q176" s="90"/>
    </row>
    <row r="177" spans="1:17" ht="15" customHeight="1">
      <c r="A177" s="87" t="s">
        <v>858</v>
      </c>
      <c r="B177" s="83" t="s">
        <v>124</v>
      </c>
      <c r="C177" s="88" t="s">
        <v>859</v>
      </c>
      <c r="D177" s="88" t="s">
        <v>337</v>
      </c>
      <c r="E177" s="88" t="s">
        <v>558</v>
      </c>
      <c r="F177" s="88" t="s">
        <v>664</v>
      </c>
      <c r="G177" s="88" t="s">
        <v>665</v>
      </c>
      <c r="H177" s="88" t="s">
        <v>666</v>
      </c>
      <c r="I177" s="88">
        <v>8</v>
      </c>
      <c r="J177" s="88" t="s">
        <v>667</v>
      </c>
      <c r="K177" s="88" t="s">
        <v>668</v>
      </c>
      <c r="L177" s="88" t="s">
        <v>344</v>
      </c>
      <c r="M177" s="88" t="s">
        <v>345</v>
      </c>
      <c r="N177" s="89">
        <v>6</v>
      </c>
      <c r="O177" s="89">
        <v>33</v>
      </c>
      <c r="P177" s="90">
        <v>40</v>
      </c>
    </row>
    <row r="178" spans="1:17" ht="15" customHeight="1">
      <c r="A178" s="87" t="s">
        <v>860</v>
      </c>
      <c r="B178" s="83" t="s">
        <v>861</v>
      </c>
      <c r="C178" s="88" t="s">
        <v>862</v>
      </c>
      <c r="D178" s="88" t="s">
        <v>337</v>
      </c>
      <c r="E178" s="88" t="s">
        <v>338</v>
      </c>
      <c r="F178" s="88" t="s">
        <v>626</v>
      </c>
      <c r="G178" s="88" t="s">
        <v>627</v>
      </c>
      <c r="H178" s="88" t="s">
        <v>628</v>
      </c>
      <c r="I178" s="88">
        <v>6</v>
      </c>
      <c r="J178" s="88" t="s">
        <v>629</v>
      </c>
      <c r="K178" s="88" t="s">
        <v>630</v>
      </c>
      <c r="L178" s="88" t="s">
        <v>344</v>
      </c>
      <c r="M178" s="88" t="s">
        <v>345</v>
      </c>
      <c r="N178" s="89">
        <v>6</v>
      </c>
      <c r="O178" s="89">
        <v>36</v>
      </c>
      <c r="P178" s="90">
        <v>24</v>
      </c>
      <c r="Q178" s="90"/>
    </row>
    <row r="179" spans="1:17" ht="15" customHeight="1">
      <c r="A179" s="87" t="s">
        <v>842</v>
      </c>
      <c r="B179" s="83" t="s">
        <v>863</v>
      </c>
      <c r="C179" s="88" t="s">
        <v>864</v>
      </c>
      <c r="D179" s="88" t="s">
        <v>337</v>
      </c>
      <c r="E179" s="88" t="s">
        <v>338</v>
      </c>
      <c r="F179" s="88" t="s">
        <v>520</v>
      </c>
      <c r="G179" s="88" t="s">
        <v>521</v>
      </c>
      <c r="H179" s="88" t="s">
        <v>462</v>
      </c>
      <c r="I179" s="88">
        <v>8</v>
      </c>
      <c r="J179" s="88" t="s">
        <v>523</v>
      </c>
      <c r="K179" s="88" t="s">
        <v>615</v>
      </c>
      <c r="L179" s="88" t="s">
        <v>344</v>
      </c>
      <c r="M179" s="88" t="s">
        <v>345</v>
      </c>
      <c r="N179" s="89">
        <v>6</v>
      </c>
      <c r="O179" s="89">
        <v>60</v>
      </c>
      <c r="P179" s="90">
        <v>32</v>
      </c>
    </row>
    <row r="180" spans="1:17" ht="15" customHeight="1">
      <c r="A180" s="87" t="s">
        <v>865</v>
      </c>
      <c r="B180" s="83" t="s">
        <v>866</v>
      </c>
      <c r="C180" s="88" t="s">
        <v>867</v>
      </c>
      <c r="D180" s="88" t="s">
        <v>337</v>
      </c>
      <c r="E180" s="88" t="s">
        <v>338</v>
      </c>
      <c r="F180" s="88" t="s">
        <v>520</v>
      </c>
      <c r="G180" s="88" t="s">
        <v>521</v>
      </c>
      <c r="H180" s="88" t="s">
        <v>462</v>
      </c>
      <c r="I180" s="88">
        <v>8</v>
      </c>
      <c r="J180" s="88" t="s">
        <v>523</v>
      </c>
      <c r="K180" s="88" t="s">
        <v>615</v>
      </c>
      <c r="L180" s="88" t="s">
        <v>344</v>
      </c>
      <c r="M180" s="88" t="s">
        <v>345</v>
      </c>
      <c r="N180" s="89">
        <v>6</v>
      </c>
      <c r="O180" s="89">
        <v>33</v>
      </c>
      <c r="P180" s="90">
        <v>32</v>
      </c>
      <c r="Q180" s="90"/>
    </row>
    <row r="181" spans="1:17" ht="15" customHeight="1">
      <c r="A181" s="87" t="s">
        <v>672</v>
      </c>
      <c r="B181" s="83" t="s">
        <v>868</v>
      </c>
      <c r="C181" s="88" t="s">
        <v>869</v>
      </c>
      <c r="D181" s="88" t="s">
        <v>337</v>
      </c>
      <c r="E181" s="88" t="s">
        <v>558</v>
      </c>
      <c r="F181" s="88" t="s">
        <v>626</v>
      </c>
      <c r="G181" s="88" t="s">
        <v>627</v>
      </c>
      <c r="H181" s="88" t="s">
        <v>628</v>
      </c>
      <c r="I181" s="88">
        <v>6</v>
      </c>
      <c r="J181" s="88" t="s">
        <v>629</v>
      </c>
      <c r="K181" s="88" t="s">
        <v>630</v>
      </c>
      <c r="L181" s="88" t="s">
        <v>344</v>
      </c>
      <c r="M181" s="88" t="s">
        <v>345</v>
      </c>
      <c r="N181" s="89">
        <v>6</v>
      </c>
      <c r="O181" s="89">
        <v>37</v>
      </c>
      <c r="P181" s="90">
        <v>24</v>
      </c>
    </row>
    <row r="182" spans="1:17" ht="15" customHeight="1">
      <c r="A182" s="87" t="s">
        <v>675</v>
      </c>
      <c r="B182" s="83" t="s">
        <v>129</v>
      </c>
      <c r="C182" s="88" t="s">
        <v>870</v>
      </c>
      <c r="D182" s="88" t="s">
        <v>678</v>
      </c>
      <c r="E182" s="88" t="s">
        <v>653</v>
      </c>
      <c r="F182" s="88" t="s">
        <v>626</v>
      </c>
      <c r="G182" s="88" t="s">
        <v>627</v>
      </c>
      <c r="H182" s="88" t="s">
        <v>628</v>
      </c>
      <c r="I182" s="88">
        <v>6</v>
      </c>
      <c r="J182" s="88" t="s">
        <v>629</v>
      </c>
      <c r="K182" s="88" t="s">
        <v>630</v>
      </c>
      <c r="L182" s="88" t="s">
        <v>344</v>
      </c>
      <c r="M182" s="88" t="s">
        <v>679</v>
      </c>
      <c r="N182" s="89">
        <v>6</v>
      </c>
      <c r="O182" s="89">
        <v>36</v>
      </c>
      <c r="P182" s="90">
        <v>24</v>
      </c>
      <c r="Q182" s="90"/>
    </row>
    <row r="183" spans="1:17" ht="15" customHeight="1">
      <c r="A183" s="87" t="s">
        <v>680</v>
      </c>
      <c r="B183" s="83" t="s">
        <v>126</v>
      </c>
      <c r="C183" s="88" t="s">
        <v>871</v>
      </c>
      <c r="D183" s="88" t="s">
        <v>683</v>
      </c>
      <c r="E183" s="88" t="s">
        <v>684</v>
      </c>
      <c r="F183" s="88" t="s">
        <v>664</v>
      </c>
      <c r="G183" s="88" t="s">
        <v>665</v>
      </c>
      <c r="H183" s="88" t="s">
        <v>666</v>
      </c>
      <c r="I183" s="88">
        <v>8</v>
      </c>
      <c r="J183" s="88" t="s">
        <v>667</v>
      </c>
      <c r="K183" s="88" t="s">
        <v>668</v>
      </c>
      <c r="L183" s="88" t="s">
        <v>344</v>
      </c>
      <c r="M183" s="88" t="s">
        <v>685</v>
      </c>
      <c r="N183" s="89">
        <v>6</v>
      </c>
      <c r="O183" s="89">
        <v>26</v>
      </c>
      <c r="P183" s="90">
        <v>40</v>
      </c>
    </row>
    <row r="184" spans="1:17" ht="15" customHeight="1">
      <c r="A184" s="87" t="s">
        <v>872</v>
      </c>
      <c r="B184" s="83" t="s">
        <v>159</v>
      </c>
      <c r="C184" s="88" t="s">
        <v>873</v>
      </c>
      <c r="D184" s="88" t="s">
        <v>689</v>
      </c>
      <c r="E184" s="88" t="s">
        <v>690</v>
      </c>
      <c r="F184" s="88" t="s">
        <v>664</v>
      </c>
      <c r="G184" s="88" t="s">
        <v>691</v>
      </c>
      <c r="H184" s="88" t="s">
        <v>666</v>
      </c>
      <c r="I184" s="88">
        <v>8</v>
      </c>
      <c r="J184" s="88" t="s">
        <v>667</v>
      </c>
      <c r="K184" s="88" t="s">
        <v>692</v>
      </c>
      <c r="L184" s="88" t="s">
        <v>344</v>
      </c>
      <c r="M184" s="88" t="s">
        <v>693</v>
      </c>
      <c r="N184" s="89">
        <v>6</v>
      </c>
      <c r="O184" s="89">
        <v>28</v>
      </c>
      <c r="P184" s="90">
        <v>40</v>
      </c>
      <c r="Q184" s="90"/>
    </row>
    <row r="185" spans="1:17" ht="15" customHeight="1">
      <c r="A185" s="87" t="s">
        <v>874</v>
      </c>
      <c r="B185" s="83" t="s">
        <v>161</v>
      </c>
      <c r="C185" s="88" t="s">
        <v>875</v>
      </c>
      <c r="D185" s="88" t="s">
        <v>697</v>
      </c>
      <c r="E185" s="88" t="s">
        <v>698</v>
      </c>
      <c r="F185" s="88" t="s">
        <v>664</v>
      </c>
      <c r="G185" s="88" t="s">
        <v>691</v>
      </c>
      <c r="H185" s="88" t="s">
        <v>699</v>
      </c>
      <c r="I185" s="88">
        <v>8</v>
      </c>
      <c r="J185" s="88" t="s">
        <v>523</v>
      </c>
      <c r="K185" s="88" t="s">
        <v>700</v>
      </c>
      <c r="L185" s="88" t="s">
        <v>876</v>
      </c>
      <c r="M185" s="88" t="s">
        <v>701</v>
      </c>
      <c r="N185" s="89">
        <v>6</v>
      </c>
      <c r="O185" s="89">
        <v>23</v>
      </c>
      <c r="P185" s="90">
        <v>32</v>
      </c>
    </row>
    <row r="186" spans="1:17" ht="15" customHeight="1">
      <c r="A186" s="87" t="s">
        <v>877</v>
      </c>
      <c r="B186" s="83" t="s">
        <v>135</v>
      </c>
      <c r="C186" s="88" t="s">
        <v>878</v>
      </c>
      <c r="D186" s="88" t="s">
        <v>697</v>
      </c>
      <c r="E186" s="88" t="s">
        <v>698</v>
      </c>
      <c r="F186" s="88" t="s">
        <v>664</v>
      </c>
      <c r="G186" s="88" t="s">
        <v>691</v>
      </c>
      <c r="H186" s="88" t="s">
        <v>699</v>
      </c>
      <c r="I186" s="88">
        <v>8</v>
      </c>
      <c r="J186" s="88" t="s">
        <v>523</v>
      </c>
      <c r="K186" s="88" t="s">
        <v>700</v>
      </c>
      <c r="L186" s="88" t="s">
        <v>344</v>
      </c>
      <c r="M186" s="88" t="s">
        <v>701</v>
      </c>
      <c r="N186" s="89">
        <v>6</v>
      </c>
      <c r="O186" s="89">
        <v>23</v>
      </c>
      <c r="P186" s="90">
        <v>32</v>
      </c>
      <c r="Q186" s="90"/>
    </row>
    <row r="187" spans="1:17" ht="15" customHeight="1">
      <c r="A187" s="87" t="s">
        <v>715</v>
      </c>
      <c r="B187" s="83" t="s">
        <v>82</v>
      </c>
      <c r="C187" s="88" t="s">
        <v>879</v>
      </c>
      <c r="D187" s="88" t="s">
        <v>337</v>
      </c>
      <c r="E187" s="88" t="s">
        <v>358</v>
      </c>
      <c r="F187" s="88" t="s">
        <v>372</v>
      </c>
      <c r="G187" s="88" t="s">
        <v>373</v>
      </c>
      <c r="H187" s="88" t="s">
        <v>361</v>
      </c>
      <c r="I187" s="88">
        <v>10</v>
      </c>
      <c r="J187" s="88" t="s">
        <v>362</v>
      </c>
      <c r="K187" s="88" t="s">
        <v>398</v>
      </c>
      <c r="L187" s="88" t="s">
        <v>364</v>
      </c>
      <c r="M187" s="88" t="s">
        <v>345</v>
      </c>
      <c r="N187" s="89">
        <v>6</v>
      </c>
      <c r="O187" s="89">
        <v>1</v>
      </c>
      <c r="P187" s="90">
        <v>70</v>
      </c>
      <c r="Q187" s="90"/>
    </row>
    <row r="188" spans="1:17" ht="15" customHeight="1">
      <c r="A188" s="87" t="s">
        <v>880</v>
      </c>
      <c r="B188" s="83" t="s">
        <v>881</v>
      </c>
      <c r="C188" s="88" t="s">
        <v>882</v>
      </c>
      <c r="D188" s="88" t="s">
        <v>337</v>
      </c>
      <c r="E188" s="88" t="s">
        <v>338</v>
      </c>
      <c r="F188" s="88" t="s">
        <v>721</v>
      </c>
      <c r="G188" s="88" t="s">
        <v>722</v>
      </c>
      <c r="H188" s="88" t="s">
        <v>723</v>
      </c>
      <c r="I188" s="88">
        <v>7</v>
      </c>
      <c r="J188" s="88" t="s">
        <v>724</v>
      </c>
      <c r="K188" s="88" t="s">
        <v>725</v>
      </c>
      <c r="L188" s="88" t="s">
        <v>344</v>
      </c>
      <c r="M188" s="88" t="s">
        <v>345</v>
      </c>
      <c r="N188" s="89">
        <v>6</v>
      </c>
      <c r="O188" s="89">
        <v>0</v>
      </c>
      <c r="P188" s="90">
        <v>35</v>
      </c>
    </row>
    <row r="189" spans="1:17" ht="15" customHeight="1">
      <c r="A189" s="87" t="s">
        <v>883</v>
      </c>
      <c r="B189" s="83" t="s">
        <v>884</v>
      </c>
      <c r="C189" s="88" t="s">
        <v>885</v>
      </c>
      <c r="D189" s="88" t="s">
        <v>337</v>
      </c>
      <c r="E189" s="88" t="s">
        <v>558</v>
      </c>
      <c r="F189" s="88" t="s">
        <v>372</v>
      </c>
      <c r="G189" s="88" t="s">
        <v>373</v>
      </c>
      <c r="H189" s="88" t="s">
        <v>361</v>
      </c>
      <c r="I189" s="88">
        <v>10</v>
      </c>
      <c r="J189" s="88" t="s">
        <v>362</v>
      </c>
      <c r="K189" s="88" t="s">
        <v>398</v>
      </c>
      <c r="L189" s="88" t="s">
        <v>364</v>
      </c>
      <c r="M189" s="88" t="s">
        <v>345</v>
      </c>
      <c r="N189" s="89">
        <v>6</v>
      </c>
      <c r="O189" s="89">
        <v>29</v>
      </c>
      <c r="P189" s="90">
        <v>70</v>
      </c>
      <c r="Q189" s="90"/>
    </row>
    <row r="190" spans="1:17" ht="15" customHeight="1">
      <c r="A190" s="87" t="s">
        <v>726</v>
      </c>
      <c r="B190" s="83" t="s">
        <v>108</v>
      </c>
      <c r="C190" s="88" t="s">
        <v>886</v>
      </c>
      <c r="D190" s="88" t="s">
        <v>337</v>
      </c>
      <c r="E190" s="88" t="s">
        <v>558</v>
      </c>
      <c r="F190" s="88" t="s">
        <v>372</v>
      </c>
      <c r="G190" s="88" t="s">
        <v>373</v>
      </c>
      <c r="H190" s="88" t="s">
        <v>361</v>
      </c>
      <c r="I190" s="88">
        <v>10</v>
      </c>
      <c r="J190" s="88" t="s">
        <v>362</v>
      </c>
      <c r="K190" s="88" t="s">
        <v>398</v>
      </c>
      <c r="L190" s="88" t="s">
        <v>364</v>
      </c>
      <c r="M190" s="88" t="s">
        <v>345</v>
      </c>
      <c r="N190" s="89">
        <v>6</v>
      </c>
      <c r="O190" s="89">
        <v>1</v>
      </c>
      <c r="P190" s="90">
        <v>70</v>
      </c>
    </row>
    <row r="191" spans="1:17" ht="15" customHeight="1">
      <c r="A191" s="87" t="s">
        <v>887</v>
      </c>
      <c r="B191" s="83" t="s">
        <v>888</v>
      </c>
      <c r="C191" s="88" t="s">
        <v>889</v>
      </c>
      <c r="D191" s="88" t="s">
        <v>337</v>
      </c>
      <c r="E191" s="88" t="s">
        <v>338</v>
      </c>
      <c r="F191" s="88" t="s">
        <v>732</v>
      </c>
      <c r="G191" s="88" t="s">
        <v>733</v>
      </c>
      <c r="H191" s="88" t="s">
        <v>734</v>
      </c>
      <c r="I191" s="88">
        <v>8</v>
      </c>
      <c r="J191" s="88" t="s">
        <v>667</v>
      </c>
      <c r="K191" s="88" t="s">
        <v>735</v>
      </c>
      <c r="L191" s="88" t="s">
        <v>890</v>
      </c>
      <c r="M191" s="88" t="s">
        <v>345</v>
      </c>
      <c r="N191" s="89">
        <v>6</v>
      </c>
      <c r="O191" s="89">
        <v>25</v>
      </c>
      <c r="P191" s="90">
        <v>40</v>
      </c>
      <c r="Q191" s="90"/>
    </row>
    <row r="192" spans="1:17" ht="15" customHeight="1">
      <c r="A192" s="91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</row>
    <row r="193" spans="17:17" ht="15" customHeight="1">
      <c r="Q193" s="90"/>
    </row>
    <row r="195" spans="17:17" ht="15" customHeight="1">
      <c r="Q195" s="90"/>
    </row>
    <row r="197" spans="17:17" ht="15" customHeight="1">
      <c r="Q197" s="90"/>
    </row>
    <row r="199" spans="17:17" ht="15" customHeight="1">
      <c r="Q199" s="90"/>
    </row>
    <row r="201" spans="17:17" ht="15" customHeight="1">
      <c r="Q201" s="90"/>
    </row>
    <row r="203" spans="17:17" ht="15" customHeight="1">
      <c r="Q203" s="90"/>
    </row>
    <row r="205" spans="17:17" ht="15" customHeight="1">
      <c r="Q205" s="90"/>
    </row>
    <row r="207" spans="17:17" ht="15" customHeight="1">
      <c r="Q207" s="90"/>
    </row>
    <row r="209" spans="17:17" ht="15" customHeight="1">
      <c r="Q209" s="90"/>
    </row>
    <row r="211" spans="17:17" ht="15" customHeight="1">
      <c r="Q211" s="90"/>
    </row>
    <row r="213" spans="17:17" ht="15" customHeight="1">
      <c r="Q213" s="90"/>
    </row>
    <row r="215" spans="17:17" ht="15" customHeight="1">
      <c r="Q215" s="90"/>
    </row>
    <row r="217" spans="17:17" ht="15" customHeight="1">
      <c r="Q217" s="90"/>
    </row>
    <row r="219" spans="17:17" ht="15" customHeight="1">
      <c r="Q219" s="90"/>
    </row>
    <row r="221" spans="17:17" ht="15" customHeight="1">
      <c r="Q221" s="90"/>
    </row>
    <row r="223" spans="17:17" ht="15" customHeight="1">
      <c r="Q223" s="90"/>
    </row>
    <row r="225" spans="17:17" ht="15" customHeight="1">
      <c r="Q225" s="90"/>
    </row>
    <row r="227" spans="17:17" ht="15" customHeight="1">
      <c r="Q227" s="90"/>
    </row>
    <row r="229" spans="17:17" ht="15" customHeight="1">
      <c r="Q229" s="90"/>
    </row>
    <row r="231" spans="17:17" ht="15" customHeight="1">
      <c r="Q231" s="90"/>
    </row>
    <row r="233" spans="17:17" ht="15" customHeight="1">
      <c r="Q233" s="90"/>
    </row>
    <row r="235" spans="17:17" ht="15" customHeight="1">
      <c r="Q235" s="90"/>
    </row>
    <row r="237" spans="17:17" ht="15" customHeight="1">
      <c r="Q237" s="90"/>
    </row>
    <row r="239" spans="17:17" ht="15" customHeight="1">
      <c r="Q239" s="90"/>
    </row>
    <row r="241" spans="17:17" ht="15" customHeight="1">
      <c r="Q241" s="90"/>
    </row>
    <row r="243" spans="17:17" ht="15" customHeight="1">
      <c r="Q243" s="90"/>
    </row>
    <row r="245" spans="17:17" ht="15" customHeight="1">
      <c r="Q245" s="90"/>
    </row>
    <row r="247" spans="17:17" ht="15" customHeight="1">
      <c r="Q247" s="90"/>
    </row>
    <row r="249" spans="17:17" ht="15" customHeight="1">
      <c r="Q249" s="90"/>
    </row>
    <row r="251" spans="17:17" ht="15" customHeight="1">
      <c r="Q251" s="90"/>
    </row>
    <row r="253" spans="17:17" ht="15" customHeight="1">
      <c r="Q253" s="90"/>
    </row>
    <row r="255" spans="17:17" ht="15" customHeight="1">
      <c r="Q255" s="90"/>
    </row>
    <row r="257" spans="17:17" ht="15" customHeight="1">
      <c r="Q257" s="90"/>
    </row>
    <row r="259" spans="17:17" ht="15" customHeight="1">
      <c r="Q259" s="90"/>
    </row>
    <row r="261" spans="17:17" ht="15" customHeight="1">
      <c r="Q261" s="90"/>
    </row>
    <row r="263" spans="17:17" ht="15" customHeight="1">
      <c r="Q263" s="90"/>
    </row>
    <row r="265" spans="17:17" ht="15" customHeight="1">
      <c r="Q265" s="90"/>
    </row>
    <row r="267" spans="17:17" ht="15" customHeight="1">
      <c r="Q267" s="90"/>
    </row>
    <row r="269" spans="17:17" ht="15" customHeight="1">
      <c r="Q269" s="90"/>
    </row>
    <row r="271" spans="17:17" ht="15" customHeight="1">
      <c r="Q271" s="90"/>
    </row>
    <row r="273" spans="17:17" ht="15" customHeight="1">
      <c r="Q273" s="90"/>
    </row>
    <row r="275" spans="17:17" ht="15" customHeight="1">
      <c r="Q275" s="90"/>
    </row>
    <row r="276" spans="17:17" ht="15" customHeight="1">
      <c r="Q276" s="90"/>
    </row>
    <row r="278" spans="17:17" ht="15" customHeight="1">
      <c r="Q278" s="90"/>
    </row>
    <row r="280" spans="17:17" ht="15" customHeight="1">
      <c r="Q280" s="90"/>
    </row>
    <row r="282" spans="17:17" ht="15" customHeight="1">
      <c r="Q282" s="90"/>
    </row>
    <row r="284" spans="17:17" ht="15" customHeight="1">
      <c r="Q284" s="90"/>
    </row>
    <row r="286" spans="17:17" ht="15" customHeight="1">
      <c r="Q286" s="90"/>
    </row>
    <row r="288" spans="17:17" ht="15" customHeight="1">
      <c r="Q288" s="90"/>
    </row>
    <row r="290" spans="17:17" ht="15" customHeight="1">
      <c r="Q290" s="90"/>
    </row>
    <row r="292" spans="17:17" ht="15" customHeight="1">
      <c r="Q292" s="90"/>
    </row>
    <row r="294" spans="17:17" ht="15" customHeight="1">
      <c r="Q294" s="90"/>
    </row>
    <row r="296" spans="17:17" ht="15" customHeight="1">
      <c r="Q296" s="90"/>
    </row>
    <row r="298" spans="17:17" ht="15" customHeight="1">
      <c r="Q298" s="90"/>
    </row>
    <row r="300" spans="17:17" ht="15" customHeight="1">
      <c r="Q300" s="90"/>
    </row>
    <row r="302" spans="17:17" ht="15" customHeight="1">
      <c r="Q302" s="90"/>
    </row>
    <row r="304" spans="17:17" ht="15" customHeight="1">
      <c r="Q304" s="90"/>
    </row>
    <row r="306" spans="17:17" ht="15" customHeight="1">
      <c r="Q306" s="90"/>
    </row>
    <row r="308" spans="17:17" ht="15" customHeight="1">
      <c r="Q308" s="90"/>
    </row>
    <row r="310" spans="17:17" ht="15" customHeight="1">
      <c r="Q310" s="90"/>
    </row>
    <row r="312" spans="17:17" ht="15" customHeight="1">
      <c r="Q312" s="90"/>
    </row>
    <row r="314" spans="17:17" ht="15" customHeight="1">
      <c r="Q314" s="90"/>
    </row>
    <row r="316" spans="17:17" ht="15" customHeight="1">
      <c r="Q316" s="90"/>
    </row>
    <row r="318" spans="17:17" ht="15" customHeight="1">
      <c r="Q318" s="90"/>
    </row>
    <row r="320" spans="17:17" ht="15" customHeight="1">
      <c r="Q320" s="90"/>
    </row>
    <row r="322" spans="17:17" ht="15" customHeight="1">
      <c r="Q322" s="90"/>
    </row>
    <row r="324" spans="17:17" ht="15" customHeight="1">
      <c r="Q324" s="90"/>
    </row>
    <row r="326" spans="17:17" ht="15" customHeight="1">
      <c r="Q326" s="90"/>
    </row>
    <row r="328" spans="17:17" ht="15" customHeight="1">
      <c r="Q328" s="90"/>
    </row>
    <row r="330" spans="17:17" ht="15" customHeight="1">
      <c r="Q330" s="90"/>
    </row>
    <row r="332" spans="17:17" ht="15" customHeight="1">
      <c r="Q332" s="90"/>
    </row>
    <row r="334" spans="17:17" ht="15" customHeight="1">
      <c r="Q334" s="90"/>
    </row>
    <row r="336" spans="17:17" ht="15" customHeight="1">
      <c r="Q336" s="90"/>
    </row>
    <row r="338" spans="17:17" ht="15" customHeight="1">
      <c r="Q338" s="90"/>
    </row>
    <row r="340" spans="17:17" ht="15" customHeight="1">
      <c r="Q340" s="90"/>
    </row>
    <row r="342" spans="17:17" ht="15" customHeight="1">
      <c r="Q342" s="90"/>
    </row>
    <row r="344" spans="17:17" ht="15" customHeight="1">
      <c r="Q344" s="90"/>
    </row>
    <row r="346" spans="17:17" ht="15" customHeight="1">
      <c r="Q346" s="90"/>
    </row>
    <row r="348" spans="17:17" ht="15" customHeight="1">
      <c r="Q348" s="90"/>
    </row>
    <row r="350" spans="17:17" ht="15" customHeight="1">
      <c r="Q350" s="90"/>
    </row>
    <row r="352" spans="17:17" ht="15" customHeight="1">
      <c r="Q352" s="90"/>
    </row>
    <row r="354" spans="17:17" ht="15" customHeight="1">
      <c r="Q354" s="90"/>
    </row>
    <row r="356" spans="17:17" ht="15" customHeight="1">
      <c r="Q356" s="90"/>
    </row>
    <row r="358" spans="17:17" ht="15" customHeight="1">
      <c r="Q358" s="90"/>
    </row>
    <row r="360" spans="17:17" ht="15" customHeight="1">
      <c r="Q360" s="90"/>
    </row>
    <row r="362" spans="17:17" ht="15" customHeight="1">
      <c r="Q362" s="90"/>
    </row>
    <row r="364" spans="17:17" ht="15" customHeight="1">
      <c r="Q364" s="90"/>
    </row>
    <row r="365" spans="17:17" ht="15" customHeight="1">
      <c r="Q365" s="90"/>
    </row>
    <row r="367" spans="17:17" ht="15" customHeight="1">
      <c r="Q367" s="90"/>
    </row>
    <row r="369" spans="1:17" ht="15" customHeight="1">
      <c r="Q369" s="90"/>
    </row>
    <row r="371" spans="1:17" ht="15" customHeight="1">
      <c r="Q371" s="90"/>
    </row>
    <row r="373" spans="1:17" ht="15" customHeight="1">
      <c r="Q373" s="90"/>
    </row>
    <row r="376" spans="1:17" ht="15" customHeight="1">
      <c r="A376" s="92" t="s">
        <v>891</v>
      </c>
      <c r="B376" s="92"/>
      <c r="C376" s="92"/>
      <c r="D376" s="92"/>
      <c r="E376" s="92"/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</row>
    <row r="377" spans="1:17" ht="15" customHeight="1">
      <c r="Q377" s="93">
        <v>5</v>
      </c>
    </row>
  </sheetData>
  <autoFilter ref="A5:P191" xr:uid="{126B2F74-28B6-47F0-BA6C-5B7C74D07923}"/>
  <pageMargins left="0.2" right="0.2" top="0.17986111111111111" bottom="0.2" header="0" footer="0"/>
  <pageSetup fitToWidth="0" fitToHeight="0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7E44C-A9F9-4DCF-BC08-EF672FD8515B}">
  <sheetPr codeName="Sheet10">
    <outlinePr summaryBelow="0"/>
    <pageSetUpPr autoPageBreaks="0"/>
  </sheetPr>
  <dimension ref="A1:P172"/>
  <sheetViews>
    <sheetView workbookViewId="0">
      <selection activeCell="J28" sqref="J28"/>
    </sheetView>
  </sheetViews>
  <sheetFormatPr defaultRowHeight="12.75" customHeight="1"/>
  <cols>
    <col min="1" max="1" width="26.85546875" style="81" customWidth="1"/>
    <col min="2" max="2" width="12.5703125" style="81" bestFit="1" customWidth="1"/>
    <col min="3" max="3" width="15.5703125" style="81" bestFit="1" customWidth="1"/>
    <col min="4" max="4" width="10.28515625" style="81" bestFit="1" customWidth="1"/>
    <col min="5" max="5" width="12.42578125" style="81" bestFit="1" customWidth="1"/>
    <col min="6" max="8" width="7.85546875" style="81" bestFit="1" customWidth="1"/>
    <col min="9" max="9" width="5.140625" style="81" bestFit="1" customWidth="1"/>
    <col min="10" max="10" width="6.5703125" style="81" customWidth="1"/>
    <col min="11" max="11" width="10.5703125" style="81" bestFit="1" customWidth="1"/>
    <col min="12" max="12" width="16.28515625" style="81" bestFit="1" customWidth="1"/>
    <col min="13" max="13" width="10.28515625" style="81" bestFit="1" customWidth="1"/>
    <col min="14" max="14" width="11.140625" style="81" bestFit="1" customWidth="1"/>
    <col min="15" max="15" width="10.28515625" style="81" bestFit="1" customWidth="1"/>
    <col min="16" max="16" width="9.28515625" style="81" bestFit="1" customWidth="1"/>
    <col min="17" max="257" width="6.85546875" style="81" customWidth="1"/>
    <col min="258" max="258" width="26.85546875" style="81" customWidth="1"/>
    <col min="259" max="259" width="12.5703125" style="81" bestFit="1" customWidth="1"/>
    <col min="260" max="260" width="15.5703125" style="81" bestFit="1" customWidth="1"/>
    <col min="261" max="261" width="10.28515625" style="81" bestFit="1" customWidth="1"/>
    <col min="262" max="262" width="12.42578125" style="81" bestFit="1" customWidth="1"/>
    <col min="263" max="265" width="7.85546875" style="81" bestFit="1" customWidth="1"/>
    <col min="266" max="266" width="5.140625" style="81" bestFit="1" customWidth="1"/>
    <col min="267" max="267" width="10.5703125" style="81" bestFit="1" customWidth="1"/>
    <col min="268" max="268" width="16.28515625" style="81" bestFit="1" customWidth="1"/>
    <col min="269" max="269" width="10.28515625" style="81" bestFit="1" customWidth="1"/>
    <col min="270" max="270" width="11.140625" style="81" bestFit="1" customWidth="1"/>
    <col min="271" max="271" width="10.28515625" style="81" bestFit="1" customWidth="1"/>
    <col min="272" max="272" width="9.28515625" style="81" bestFit="1" customWidth="1"/>
    <col min="273" max="513" width="6.85546875" style="81" customWidth="1"/>
    <col min="514" max="514" width="26.85546875" style="81" customWidth="1"/>
    <col min="515" max="515" width="12.5703125" style="81" bestFit="1" customWidth="1"/>
    <col min="516" max="516" width="15.5703125" style="81" bestFit="1" customWidth="1"/>
    <col min="517" max="517" width="10.28515625" style="81" bestFit="1" customWidth="1"/>
    <col min="518" max="518" width="12.42578125" style="81" bestFit="1" customWidth="1"/>
    <col min="519" max="521" width="7.85546875" style="81" bestFit="1" customWidth="1"/>
    <col min="522" max="522" width="5.140625" style="81" bestFit="1" customWidth="1"/>
    <col min="523" max="523" width="10.5703125" style="81" bestFit="1" customWidth="1"/>
    <col min="524" max="524" width="16.28515625" style="81" bestFit="1" customWidth="1"/>
    <col min="525" max="525" width="10.28515625" style="81" bestFit="1" customWidth="1"/>
    <col min="526" max="526" width="11.140625" style="81" bestFit="1" customWidth="1"/>
    <col min="527" max="527" width="10.28515625" style="81" bestFit="1" customWidth="1"/>
    <col min="528" max="528" width="9.28515625" style="81" bestFit="1" customWidth="1"/>
    <col min="529" max="769" width="6.85546875" style="81" customWidth="1"/>
    <col min="770" max="770" width="26.85546875" style="81" customWidth="1"/>
    <col min="771" max="771" width="12.5703125" style="81" bestFit="1" customWidth="1"/>
    <col min="772" max="772" width="15.5703125" style="81" bestFit="1" customWidth="1"/>
    <col min="773" max="773" width="10.28515625" style="81" bestFit="1" customWidth="1"/>
    <col min="774" max="774" width="12.42578125" style="81" bestFit="1" customWidth="1"/>
    <col min="775" max="777" width="7.85546875" style="81" bestFit="1" customWidth="1"/>
    <col min="778" max="778" width="5.140625" style="81" bestFit="1" customWidth="1"/>
    <col min="779" max="779" width="10.5703125" style="81" bestFit="1" customWidth="1"/>
    <col min="780" max="780" width="16.28515625" style="81" bestFit="1" customWidth="1"/>
    <col min="781" max="781" width="10.28515625" style="81" bestFit="1" customWidth="1"/>
    <col min="782" max="782" width="11.140625" style="81" bestFit="1" customWidth="1"/>
    <col min="783" max="783" width="10.28515625" style="81" bestFit="1" customWidth="1"/>
    <col min="784" max="784" width="9.28515625" style="81" bestFit="1" customWidth="1"/>
    <col min="785" max="1025" width="6.85546875" style="81" customWidth="1"/>
    <col min="1026" max="1026" width="26.85546875" style="81" customWidth="1"/>
    <col min="1027" max="1027" width="12.5703125" style="81" bestFit="1" customWidth="1"/>
    <col min="1028" max="1028" width="15.5703125" style="81" bestFit="1" customWidth="1"/>
    <col min="1029" max="1029" width="10.28515625" style="81" bestFit="1" customWidth="1"/>
    <col min="1030" max="1030" width="12.42578125" style="81" bestFit="1" customWidth="1"/>
    <col min="1031" max="1033" width="7.85546875" style="81" bestFit="1" customWidth="1"/>
    <col min="1034" max="1034" width="5.140625" style="81" bestFit="1" customWidth="1"/>
    <col min="1035" max="1035" width="10.5703125" style="81" bestFit="1" customWidth="1"/>
    <col min="1036" max="1036" width="16.28515625" style="81" bestFit="1" customWidth="1"/>
    <col min="1037" max="1037" width="10.28515625" style="81" bestFit="1" customWidth="1"/>
    <col min="1038" max="1038" width="11.140625" style="81" bestFit="1" customWidth="1"/>
    <col min="1039" max="1039" width="10.28515625" style="81" bestFit="1" customWidth="1"/>
    <col min="1040" max="1040" width="9.28515625" style="81" bestFit="1" customWidth="1"/>
    <col min="1041" max="1281" width="6.85546875" style="81" customWidth="1"/>
    <col min="1282" max="1282" width="26.85546875" style="81" customWidth="1"/>
    <col min="1283" max="1283" width="12.5703125" style="81" bestFit="1" customWidth="1"/>
    <col min="1284" max="1284" width="15.5703125" style="81" bestFit="1" customWidth="1"/>
    <col min="1285" max="1285" width="10.28515625" style="81" bestFit="1" customWidth="1"/>
    <col min="1286" max="1286" width="12.42578125" style="81" bestFit="1" customWidth="1"/>
    <col min="1287" max="1289" width="7.85546875" style="81" bestFit="1" customWidth="1"/>
    <col min="1290" max="1290" width="5.140625" style="81" bestFit="1" customWidth="1"/>
    <col min="1291" max="1291" width="10.5703125" style="81" bestFit="1" customWidth="1"/>
    <col min="1292" max="1292" width="16.28515625" style="81" bestFit="1" customWidth="1"/>
    <col min="1293" max="1293" width="10.28515625" style="81" bestFit="1" customWidth="1"/>
    <col min="1294" max="1294" width="11.140625" style="81" bestFit="1" customWidth="1"/>
    <col min="1295" max="1295" width="10.28515625" style="81" bestFit="1" customWidth="1"/>
    <col min="1296" max="1296" width="9.28515625" style="81" bestFit="1" customWidth="1"/>
    <col min="1297" max="1537" width="6.85546875" style="81" customWidth="1"/>
    <col min="1538" max="1538" width="26.85546875" style="81" customWidth="1"/>
    <col min="1539" max="1539" width="12.5703125" style="81" bestFit="1" customWidth="1"/>
    <col min="1540" max="1540" width="15.5703125" style="81" bestFit="1" customWidth="1"/>
    <col min="1541" max="1541" width="10.28515625" style="81" bestFit="1" customWidth="1"/>
    <col min="1542" max="1542" width="12.42578125" style="81" bestFit="1" customWidth="1"/>
    <col min="1543" max="1545" width="7.85546875" style="81" bestFit="1" customWidth="1"/>
    <col min="1546" max="1546" width="5.140625" style="81" bestFit="1" customWidth="1"/>
    <col min="1547" max="1547" width="10.5703125" style="81" bestFit="1" customWidth="1"/>
    <col min="1548" max="1548" width="16.28515625" style="81" bestFit="1" customWidth="1"/>
    <col min="1549" max="1549" width="10.28515625" style="81" bestFit="1" customWidth="1"/>
    <col min="1550" max="1550" width="11.140625" style="81" bestFit="1" customWidth="1"/>
    <col min="1551" max="1551" width="10.28515625" style="81" bestFit="1" customWidth="1"/>
    <col min="1552" max="1552" width="9.28515625" style="81" bestFit="1" customWidth="1"/>
    <col min="1553" max="1793" width="6.85546875" style="81" customWidth="1"/>
    <col min="1794" max="1794" width="26.85546875" style="81" customWidth="1"/>
    <col min="1795" max="1795" width="12.5703125" style="81" bestFit="1" customWidth="1"/>
    <col min="1796" max="1796" width="15.5703125" style="81" bestFit="1" customWidth="1"/>
    <col min="1797" max="1797" width="10.28515625" style="81" bestFit="1" customWidth="1"/>
    <col min="1798" max="1798" width="12.42578125" style="81" bestFit="1" customWidth="1"/>
    <col min="1799" max="1801" width="7.85546875" style="81" bestFit="1" customWidth="1"/>
    <col min="1802" max="1802" width="5.140625" style="81" bestFit="1" customWidth="1"/>
    <col min="1803" max="1803" width="10.5703125" style="81" bestFit="1" customWidth="1"/>
    <col min="1804" max="1804" width="16.28515625" style="81" bestFit="1" customWidth="1"/>
    <col min="1805" max="1805" width="10.28515625" style="81" bestFit="1" customWidth="1"/>
    <col min="1806" max="1806" width="11.140625" style="81" bestFit="1" customWidth="1"/>
    <col min="1807" max="1807" width="10.28515625" style="81" bestFit="1" customWidth="1"/>
    <col min="1808" max="1808" width="9.28515625" style="81" bestFit="1" customWidth="1"/>
    <col min="1809" max="2049" width="6.85546875" style="81" customWidth="1"/>
    <col min="2050" max="2050" width="26.85546875" style="81" customWidth="1"/>
    <col min="2051" max="2051" width="12.5703125" style="81" bestFit="1" customWidth="1"/>
    <col min="2052" max="2052" width="15.5703125" style="81" bestFit="1" customWidth="1"/>
    <col min="2053" max="2053" width="10.28515625" style="81" bestFit="1" customWidth="1"/>
    <col min="2054" max="2054" width="12.42578125" style="81" bestFit="1" customWidth="1"/>
    <col min="2055" max="2057" width="7.85546875" style="81" bestFit="1" customWidth="1"/>
    <col min="2058" max="2058" width="5.140625" style="81" bestFit="1" customWidth="1"/>
    <col min="2059" max="2059" width="10.5703125" style="81" bestFit="1" customWidth="1"/>
    <col min="2060" max="2060" width="16.28515625" style="81" bestFit="1" customWidth="1"/>
    <col min="2061" max="2061" width="10.28515625" style="81" bestFit="1" customWidth="1"/>
    <col min="2062" max="2062" width="11.140625" style="81" bestFit="1" customWidth="1"/>
    <col min="2063" max="2063" width="10.28515625" style="81" bestFit="1" customWidth="1"/>
    <col min="2064" max="2064" width="9.28515625" style="81" bestFit="1" customWidth="1"/>
    <col min="2065" max="2305" width="6.85546875" style="81" customWidth="1"/>
    <col min="2306" max="2306" width="26.85546875" style="81" customWidth="1"/>
    <col min="2307" max="2307" width="12.5703125" style="81" bestFit="1" customWidth="1"/>
    <col min="2308" max="2308" width="15.5703125" style="81" bestFit="1" customWidth="1"/>
    <col min="2309" max="2309" width="10.28515625" style="81" bestFit="1" customWidth="1"/>
    <col min="2310" max="2310" width="12.42578125" style="81" bestFit="1" customWidth="1"/>
    <col min="2311" max="2313" width="7.85546875" style="81" bestFit="1" customWidth="1"/>
    <col min="2314" max="2314" width="5.140625" style="81" bestFit="1" customWidth="1"/>
    <col min="2315" max="2315" width="10.5703125" style="81" bestFit="1" customWidth="1"/>
    <col min="2316" max="2316" width="16.28515625" style="81" bestFit="1" customWidth="1"/>
    <col min="2317" max="2317" width="10.28515625" style="81" bestFit="1" customWidth="1"/>
    <col min="2318" max="2318" width="11.140625" style="81" bestFit="1" customWidth="1"/>
    <col min="2319" max="2319" width="10.28515625" style="81" bestFit="1" customWidth="1"/>
    <col min="2320" max="2320" width="9.28515625" style="81" bestFit="1" customWidth="1"/>
    <col min="2321" max="2561" width="6.85546875" style="81" customWidth="1"/>
    <col min="2562" max="2562" width="26.85546875" style="81" customWidth="1"/>
    <col min="2563" max="2563" width="12.5703125" style="81" bestFit="1" customWidth="1"/>
    <col min="2564" max="2564" width="15.5703125" style="81" bestFit="1" customWidth="1"/>
    <col min="2565" max="2565" width="10.28515625" style="81" bestFit="1" customWidth="1"/>
    <col min="2566" max="2566" width="12.42578125" style="81" bestFit="1" customWidth="1"/>
    <col min="2567" max="2569" width="7.85546875" style="81" bestFit="1" customWidth="1"/>
    <col min="2570" max="2570" width="5.140625" style="81" bestFit="1" customWidth="1"/>
    <col min="2571" max="2571" width="10.5703125" style="81" bestFit="1" customWidth="1"/>
    <col min="2572" max="2572" width="16.28515625" style="81" bestFit="1" customWidth="1"/>
    <col min="2573" max="2573" width="10.28515625" style="81" bestFit="1" customWidth="1"/>
    <col min="2574" max="2574" width="11.140625" style="81" bestFit="1" customWidth="1"/>
    <col min="2575" max="2575" width="10.28515625" style="81" bestFit="1" customWidth="1"/>
    <col min="2576" max="2576" width="9.28515625" style="81" bestFit="1" customWidth="1"/>
    <col min="2577" max="2817" width="6.85546875" style="81" customWidth="1"/>
    <col min="2818" max="2818" width="26.85546875" style="81" customWidth="1"/>
    <col min="2819" max="2819" width="12.5703125" style="81" bestFit="1" customWidth="1"/>
    <col min="2820" max="2820" width="15.5703125" style="81" bestFit="1" customWidth="1"/>
    <col min="2821" max="2821" width="10.28515625" style="81" bestFit="1" customWidth="1"/>
    <col min="2822" max="2822" width="12.42578125" style="81" bestFit="1" customWidth="1"/>
    <col min="2823" max="2825" width="7.85546875" style="81" bestFit="1" customWidth="1"/>
    <col min="2826" max="2826" width="5.140625" style="81" bestFit="1" customWidth="1"/>
    <col min="2827" max="2827" width="10.5703125" style="81" bestFit="1" customWidth="1"/>
    <col min="2828" max="2828" width="16.28515625" style="81" bestFit="1" customWidth="1"/>
    <col min="2829" max="2829" width="10.28515625" style="81" bestFit="1" customWidth="1"/>
    <col min="2830" max="2830" width="11.140625" style="81" bestFit="1" customWidth="1"/>
    <col min="2831" max="2831" width="10.28515625" style="81" bestFit="1" customWidth="1"/>
    <col min="2832" max="2832" width="9.28515625" style="81" bestFit="1" customWidth="1"/>
    <col min="2833" max="3073" width="6.85546875" style="81" customWidth="1"/>
    <col min="3074" max="3074" width="26.85546875" style="81" customWidth="1"/>
    <col min="3075" max="3075" width="12.5703125" style="81" bestFit="1" customWidth="1"/>
    <col min="3076" max="3076" width="15.5703125" style="81" bestFit="1" customWidth="1"/>
    <col min="3077" max="3077" width="10.28515625" style="81" bestFit="1" customWidth="1"/>
    <col min="3078" max="3078" width="12.42578125" style="81" bestFit="1" customWidth="1"/>
    <col min="3079" max="3081" width="7.85546875" style="81" bestFit="1" customWidth="1"/>
    <col min="3082" max="3082" width="5.140625" style="81" bestFit="1" customWidth="1"/>
    <col min="3083" max="3083" width="10.5703125" style="81" bestFit="1" customWidth="1"/>
    <col min="3084" max="3084" width="16.28515625" style="81" bestFit="1" customWidth="1"/>
    <col min="3085" max="3085" width="10.28515625" style="81" bestFit="1" customWidth="1"/>
    <col min="3086" max="3086" width="11.140625" style="81" bestFit="1" customWidth="1"/>
    <col min="3087" max="3087" width="10.28515625" style="81" bestFit="1" customWidth="1"/>
    <col min="3088" max="3088" width="9.28515625" style="81" bestFit="1" customWidth="1"/>
    <col min="3089" max="3329" width="6.85546875" style="81" customWidth="1"/>
    <col min="3330" max="3330" width="26.85546875" style="81" customWidth="1"/>
    <col min="3331" max="3331" width="12.5703125" style="81" bestFit="1" customWidth="1"/>
    <col min="3332" max="3332" width="15.5703125" style="81" bestFit="1" customWidth="1"/>
    <col min="3333" max="3333" width="10.28515625" style="81" bestFit="1" customWidth="1"/>
    <col min="3334" max="3334" width="12.42578125" style="81" bestFit="1" customWidth="1"/>
    <col min="3335" max="3337" width="7.85546875" style="81" bestFit="1" customWidth="1"/>
    <col min="3338" max="3338" width="5.140625" style="81" bestFit="1" customWidth="1"/>
    <col min="3339" max="3339" width="10.5703125" style="81" bestFit="1" customWidth="1"/>
    <col min="3340" max="3340" width="16.28515625" style="81" bestFit="1" customWidth="1"/>
    <col min="3341" max="3341" width="10.28515625" style="81" bestFit="1" customWidth="1"/>
    <col min="3342" max="3342" width="11.140625" style="81" bestFit="1" customWidth="1"/>
    <col min="3343" max="3343" width="10.28515625" style="81" bestFit="1" customWidth="1"/>
    <col min="3344" max="3344" width="9.28515625" style="81" bestFit="1" customWidth="1"/>
    <col min="3345" max="3585" width="6.85546875" style="81" customWidth="1"/>
    <col min="3586" max="3586" width="26.85546875" style="81" customWidth="1"/>
    <col min="3587" max="3587" width="12.5703125" style="81" bestFit="1" customWidth="1"/>
    <col min="3588" max="3588" width="15.5703125" style="81" bestFit="1" customWidth="1"/>
    <col min="3589" max="3589" width="10.28515625" style="81" bestFit="1" customWidth="1"/>
    <col min="3590" max="3590" width="12.42578125" style="81" bestFit="1" customWidth="1"/>
    <col min="3591" max="3593" width="7.85546875" style="81" bestFit="1" customWidth="1"/>
    <col min="3594" max="3594" width="5.140625" style="81" bestFit="1" customWidth="1"/>
    <col min="3595" max="3595" width="10.5703125" style="81" bestFit="1" customWidth="1"/>
    <col min="3596" max="3596" width="16.28515625" style="81" bestFit="1" customWidth="1"/>
    <col min="3597" max="3597" width="10.28515625" style="81" bestFit="1" customWidth="1"/>
    <col min="3598" max="3598" width="11.140625" style="81" bestFit="1" customWidth="1"/>
    <col min="3599" max="3599" width="10.28515625" style="81" bestFit="1" customWidth="1"/>
    <col min="3600" max="3600" width="9.28515625" style="81" bestFit="1" customWidth="1"/>
    <col min="3601" max="3841" width="6.85546875" style="81" customWidth="1"/>
    <col min="3842" max="3842" width="26.85546875" style="81" customWidth="1"/>
    <col min="3843" max="3843" width="12.5703125" style="81" bestFit="1" customWidth="1"/>
    <col min="3844" max="3844" width="15.5703125" style="81" bestFit="1" customWidth="1"/>
    <col min="3845" max="3845" width="10.28515625" style="81" bestFit="1" customWidth="1"/>
    <col min="3846" max="3846" width="12.42578125" style="81" bestFit="1" customWidth="1"/>
    <col min="3847" max="3849" width="7.85546875" style="81" bestFit="1" customWidth="1"/>
    <col min="3850" max="3850" width="5.140625" style="81" bestFit="1" customWidth="1"/>
    <col min="3851" max="3851" width="10.5703125" style="81" bestFit="1" customWidth="1"/>
    <col min="3852" max="3852" width="16.28515625" style="81" bestFit="1" customWidth="1"/>
    <col min="3853" max="3853" width="10.28515625" style="81" bestFit="1" customWidth="1"/>
    <col min="3854" max="3854" width="11.140625" style="81" bestFit="1" customWidth="1"/>
    <col min="3855" max="3855" width="10.28515625" style="81" bestFit="1" customWidth="1"/>
    <col min="3856" max="3856" width="9.28515625" style="81" bestFit="1" customWidth="1"/>
    <col min="3857" max="4097" width="6.85546875" style="81" customWidth="1"/>
    <col min="4098" max="4098" width="26.85546875" style="81" customWidth="1"/>
    <col min="4099" max="4099" width="12.5703125" style="81" bestFit="1" customWidth="1"/>
    <col min="4100" max="4100" width="15.5703125" style="81" bestFit="1" customWidth="1"/>
    <col min="4101" max="4101" width="10.28515625" style="81" bestFit="1" customWidth="1"/>
    <col min="4102" max="4102" width="12.42578125" style="81" bestFit="1" customWidth="1"/>
    <col min="4103" max="4105" width="7.85546875" style="81" bestFit="1" customWidth="1"/>
    <col min="4106" max="4106" width="5.140625" style="81" bestFit="1" customWidth="1"/>
    <col min="4107" max="4107" width="10.5703125" style="81" bestFit="1" customWidth="1"/>
    <col min="4108" max="4108" width="16.28515625" style="81" bestFit="1" customWidth="1"/>
    <col min="4109" max="4109" width="10.28515625" style="81" bestFit="1" customWidth="1"/>
    <col min="4110" max="4110" width="11.140625" style="81" bestFit="1" customWidth="1"/>
    <col min="4111" max="4111" width="10.28515625" style="81" bestFit="1" customWidth="1"/>
    <col min="4112" max="4112" width="9.28515625" style="81" bestFit="1" customWidth="1"/>
    <col min="4113" max="4353" width="6.85546875" style="81" customWidth="1"/>
    <col min="4354" max="4354" width="26.85546875" style="81" customWidth="1"/>
    <col min="4355" max="4355" width="12.5703125" style="81" bestFit="1" customWidth="1"/>
    <col min="4356" max="4356" width="15.5703125" style="81" bestFit="1" customWidth="1"/>
    <col min="4357" max="4357" width="10.28515625" style="81" bestFit="1" customWidth="1"/>
    <col min="4358" max="4358" width="12.42578125" style="81" bestFit="1" customWidth="1"/>
    <col min="4359" max="4361" width="7.85546875" style="81" bestFit="1" customWidth="1"/>
    <col min="4362" max="4362" width="5.140625" style="81" bestFit="1" customWidth="1"/>
    <col min="4363" max="4363" width="10.5703125" style="81" bestFit="1" customWidth="1"/>
    <col min="4364" max="4364" width="16.28515625" style="81" bestFit="1" customWidth="1"/>
    <col min="4365" max="4365" width="10.28515625" style="81" bestFit="1" customWidth="1"/>
    <col min="4366" max="4366" width="11.140625" style="81" bestFit="1" customWidth="1"/>
    <col min="4367" max="4367" width="10.28515625" style="81" bestFit="1" customWidth="1"/>
    <col min="4368" max="4368" width="9.28515625" style="81" bestFit="1" customWidth="1"/>
    <col min="4369" max="4609" width="6.85546875" style="81" customWidth="1"/>
    <col min="4610" max="4610" width="26.85546875" style="81" customWidth="1"/>
    <col min="4611" max="4611" width="12.5703125" style="81" bestFit="1" customWidth="1"/>
    <col min="4612" max="4612" width="15.5703125" style="81" bestFit="1" customWidth="1"/>
    <col min="4613" max="4613" width="10.28515625" style="81" bestFit="1" customWidth="1"/>
    <col min="4614" max="4614" width="12.42578125" style="81" bestFit="1" customWidth="1"/>
    <col min="4615" max="4617" width="7.85546875" style="81" bestFit="1" customWidth="1"/>
    <col min="4618" max="4618" width="5.140625" style="81" bestFit="1" customWidth="1"/>
    <col min="4619" max="4619" width="10.5703125" style="81" bestFit="1" customWidth="1"/>
    <col min="4620" max="4620" width="16.28515625" style="81" bestFit="1" customWidth="1"/>
    <col min="4621" max="4621" width="10.28515625" style="81" bestFit="1" customWidth="1"/>
    <col min="4622" max="4622" width="11.140625" style="81" bestFit="1" customWidth="1"/>
    <col min="4623" max="4623" width="10.28515625" style="81" bestFit="1" customWidth="1"/>
    <col min="4624" max="4624" width="9.28515625" style="81" bestFit="1" customWidth="1"/>
    <col min="4625" max="4865" width="6.85546875" style="81" customWidth="1"/>
    <col min="4866" max="4866" width="26.85546875" style="81" customWidth="1"/>
    <col min="4867" max="4867" width="12.5703125" style="81" bestFit="1" customWidth="1"/>
    <col min="4868" max="4868" width="15.5703125" style="81" bestFit="1" customWidth="1"/>
    <col min="4869" max="4869" width="10.28515625" style="81" bestFit="1" customWidth="1"/>
    <col min="4870" max="4870" width="12.42578125" style="81" bestFit="1" customWidth="1"/>
    <col min="4871" max="4873" width="7.85546875" style="81" bestFit="1" customWidth="1"/>
    <col min="4874" max="4874" width="5.140625" style="81" bestFit="1" customWidth="1"/>
    <col min="4875" max="4875" width="10.5703125" style="81" bestFit="1" customWidth="1"/>
    <col min="4876" max="4876" width="16.28515625" style="81" bestFit="1" customWidth="1"/>
    <col min="4877" max="4877" width="10.28515625" style="81" bestFit="1" customWidth="1"/>
    <col min="4878" max="4878" width="11.140625" style="81" bestFit="1" customWidth="1"/>
    <col min="4879" max="4879" width="10.28515625" style="81" bestFit="1" customWidth="1"/>
    <col min="4880" max="4880" width="9.28515625" style="81" bestFit="1" customWidth="1"/>
    <col min="4881" max="5121" width="6.85546875" style="81" customWidth="1"/>
    <col min="5122" max="5122" width="26.85546875" style="81" customWidth="1"/>
    <col min="5123" max="5123" width="12.5703125" style="81" bestFit="1" customWidth="1"/>
    <col min="5124" max="5124" width="15.5703125" style="81" bestFit="1" customWidth="1"/>
    <col min="5125" max="5125" width="10.28515625" style="81" bestFit="1" customWidth="1"/>
    <col min="5126" max="5126" width="12.42578125" style="81" bestFit="1" customWidth="1"/>
    <col min="5127" max="5129" width="7.85546875" style="81" bestFit="1" customWidth="1"/>
    <col min="5130" max="5130" width="5.140625" style="81" bestFit="1" customWidth="1"/>
    <col min="5131" max="5131" width="10.5703125" style="81" bestFit="1" customWidth="1"/>
    <col min="5132" max="5132" width="16.28515625" style="81" bestFit="1" customWidth="1"/>
    <col min="5133" max="5133" width="10.28515625" style="81" bestFit="1" customWidth="1"/>
    <col min="5134" max="5134" width="11.140625" style="81" bestFit="1" customWidth="1"/>
    <col min="5135" max="5135" width="10.28515625" style="81" bestFit="1" customWidth="1"/>
    <col min="5136" max="5136" width="9.28515625" style="81" bestFit="1" customWidth="1"/>
    <col min="5137" max="5377" width="6.85546875" style="81" customWidth="1"/>
    <col min="5378" max="5378" width="26.85546875" style="81" customWidth="1"/>
    <col min="5379" max="5379" width="12.5703125" style="81" bestFit="1" customWidth="1"/>
    <col min="5380" max="5380" width="15.5703125" style="81" bestFit="1" customWidth="1"/>
    <col min="5381" max="5381" width="10.28515625" style="81" bestFit="1" customWidth="1"/>
    <col min="5382" max="5382" width="12.42578125" style="81" bestFit="1" customWidth="1"/>
    <col min="5383" max="5385" width="7.85546875" style="81" bestFit="1" customWidth="1"/>
    <col min="5386" max="5386" width="5.140625" style="81" bestFit="1" customWidth="1"/>
    <col min="5387" max="5387" width="10.5703125" style="81" bestFit="1" customWidth="1"/>
    <col min="5388" max="5388" width="16.28515625" style="81" bestFit="1" customWidth="1"/>
    <col min="5389" max="5389" width="10.28515625" style="81" bestFit="1" customWidth="1"/>
    <col min="5390" max="5390" width="11.140625" style="81" bestFit="1" customWidth="1"/>
    <col min="5391" max="5391" width="10.28515625" style="81" bestFit="1" customWidth="1"/>
    <col min="5392" max="5392" width="9.28515625" style="81" bestFit="1" customWidth="1"/>
    <col min="5393" max="5633" width="6.85546875" style="81" customWidth="1"/>
    <col min="5634" max="5634" width="26.85546875" style="81" customWidth="1"/>
    <col min="5635" max="5635" width="12.5703125" style="81" bestFit="1" customWidth="1"/>
    <col min="5636" max="5636" width="15.5703125" style="81" bestFit="1" customWidth="1"/>
    <col min="5637" max="5637" width="10.28515625" style="81" bestFit="1" customWidth="1"/>
    <col min="5638" max="5638" width="12.42578125" style="81" bestFit="1" customWidth="1"/>
    <col min="5639" max="5641" width="7.85546875" style="81" bestFit="1" customWidth="1"/>
    <col min="5642" max="5642" width="5.140625" style="81" bestFit="1" customWidth="1"/>
    <col min="5643" max="5643" width="10.5703125" style="81" bestFit="1" customWidth="1"/>
    <col min="5644" max="5644" width="16.28515625" style="81" bestFit="1" customWidth="1"/>
    <col min="5645" max="5645" width="10.28515625" style="81" bestFit="1" customWidth="1"/>
    <col min="5646" max="5646" width="11.140625" style="81" bestFit="1" customWidth="1"/>
    <col min="5647" max="5647" width="10.28515625" style="81" bestFit="1" customWidth="1"/>
    <col min="5648" max="5648" width="9.28515625" style="81" bestFit="1" customWidth="1"/>
    <col min="5649" max="5889" width="6.85546875" style="81" customWidth="1"/>
    <col min="5890" max="5890" width="26.85546875" style="81" customWidth="1"/>
    <col min="5891" max="5891" width="12.5703125" style="81" bestFit="1" customWidth="1"/>
    <col min="5892" max="5892" width="15.5703125" style="81" bestFit="1" customWidth="1"/>
    <col min="5893" max="5893" width="10.28515625" style="81" bestFit="1" customWidth="1"/>
    <col min="5894" max="5894" width="12.42578125" style="81" bestFit="1" customWidth="1"/>
    <col min="5895" max="5897" width="7.85546875" style="81" bestFit="1" customWidth="1"/>
    <col min="5898" max="5898" width="5.140625" style="81" bestFit="1" customWidth="1"/>
    <col min="5899" max="5899" width="10.5703125" style="81" bestFit="1" customWidth="1"/>
    <col min="5900" max="5900" width="16.28515625" style="81" bestFit="1" customWidth="1"/>
    <col min="5901" max="5901" width="10.28515625" style="81" bestFit="1" customWidth="1"/>
    <col min="5902" max="5902" width="11.140625" style="81" bestFit="1" customWidth="1"/>
    <col min="5903" max="5903" width="10.28515625" style="81" bestFit="1" customWidth="1"/>
    <col min="5904" max="5904" width="9.28515625" style="81" bestFit="1" customWidth="1"/>
    <col min="5905" max="6145" width="6.85546875" style="81" customWidth="1"/>
    <col min="6146" max="6146" width="26.85546875" style="81" customWidth="1"/>
    <col min="6147" max="6147" width="12.5703125" style="81" bestFit="1" customWidth="1"/>
    <col min="6148" max="6148" width="15.5703125" style="81" bestFit="1" customWidth="1"/>
    <col min="6149" max="6149" width="10.28515625" style="81" bestFit="1" customWidth="1"/>
    <col min="6150" max="6150" width="12.42578125" style="81" bestFit="1" customWidth="1"/>
    <col min="6151" max="6153" width="7.85546875" style="81" bestFit="1" customWidth="1"/>
    <col min="6154" max="6154" width="5.140625" style="81" bestFit="1" customWidth="1"/>
    <col min="6155" max="6155" width="10.5703125" style="81" bestFit="1" customWidth="1"/>
    <col min="6156" max="6156" width="16.28515625" style="81" bestFit="1" customWidth="1"/>
    <col min="6157" max="6157" width="10.28515625" style="81" bestFit="1" customWidth="1"/>
    <col min="6158" max="6158" width="11.140625" style="81" bestFit="1" customWidth="1"/>
    <col min="6159" max="6159" width="10.28515625" style="81" bestFit="1" customWidth="1"/>
    <col min="6160" max="6160" width="9.28515625" style="81" bestFit="1" customWidth="1"/>
    <col min="6161" max="6401" width="6.85546875" style="81" customWidth="1"/>
    <col min="6402" max="6402" width="26.85546875" style="81" customWidth="1"/>
    <col min="6403" max="6403" width="12.5703125" style="81" bestFit="1" customWidth="1"/>
    <col min="6404" max="6404" width="15.5703125" style="81" bestFit="1" customWidth="1"/>
    <col min="6405" max="6405" width="10.28515625" style="81" bestFit="1" customWidth="1"/>
    <col min="6406" max="6406" width="12.42578125" style="81" bestFit="1" customWidth="1"/>
    <col min="6407" max="6409" width="7.85546875" style="81" bestFit="1" customWidth="1"/>
    <col min="6410" max="6410" width="5.140625" style="81" bestFit="1" customWidth="1"/>
    <col min="6411" max="6411" width="10.5703125" style="81" bestFit="1" customWidth="1"/>
    <col min="6412" max="6412" width="16.28515625" style="81" bestFit="1" customWidth="1"/>
    <col min="6413" max="6413" width="10.28515625" style="81" bestFit="1" customWidth="1"/>
    <col min="6414" max="6414" width="11.140625" style="81" bestFit="1" customWidth="1"/>
    <col min="6415" max="6415" width="10.28515625" style="81" bestFit="1" customWidth="1"/>
    <col min="6416" max="6416" width="9.28515625" style="81" bestFit="1" customWidth="1"/>
    <col min="6417" max="6657" width="6.85546875" style="81" customWidth="1"/>
    <col min="6658" max="6658" width="26.85546875" style="81" customWidth="1"/>
    <col min="6659" max="6659" width="12.5703125" style="81" bestFit="1" customWidth="1"/>
    <col min="6660" max="6660" width="15.5703125" style="81" bestFit="1" customWidth="1"/>
    <col min="6661" max="6661" width="10.28515625" style="81" bestFit="1" customWidth="1"/>
    <col min="6662" max="6662" width="12.42578125" style="81" bestFit="1" customWidth="1"/>
    <col min="6663" max="6665" width="7.85546875" style="81" bestFit="1" customWidth="1"/>
    <col min="6666" max="6666" width="5.140625" style="81" bestFit="1" customWidth="1"/>
    <col min="6667" max="6667" width="10.5703125" style="81" bestFit="1" customWidth="1"/>
    <col min="6668" max="6668" width="16.28515625" style="81" bestFit="1" customWidth="1"/>
    <col min="6669" max="6669" width="10.28515625" style="81" bestFit="1" customWidth="1"/>
    <col min="6670" max="6670" width="11.140625" style="81" bestFit="1" customWidth="1"/>
    <col min="6671" max="6671" width="10.28515625" style="81" bestFit="1" customWidth="1"/>
    <col min="6672" max="6672" width="9.28515625" style="81" bestFit="1" customWidth="1"/>
    <col min="6673" max="6913" width="6.85546875" style="81" customWidth="1"/>
    <col min="6914" max="6914" width="26.85546875" style="81" customWidth="1"/>
    <col min="6915" max="6915" width="12.5703125" style="81" bestFit="1" customWidth="1"/>
    <col min="6916" max="6916" width="15.5703125" style="81" bestFit="1" customWidth="1"/>
    <col min="6917" max="6917" width="10.28515625" style="81" bestFit="1" customWidth="1"/>
    <col min="6918" max="6918" width="12.42578125" style="81" bestFit="1" customWidth="1"/>
    <col min="6919" max="6921" width="7.85546875" style="81" bestFit="1" customWidth="1"/>
    <col min="6922" max="6922" width="5.140625" style="81" bestFit="1" customWidth="1"/>
    <col min="6923" max="6923" width="10.5703125" style="81" bestFit="1" customWidth="1"/>
    <col min="6924" max="6924" width="16.28515625" style="81" bestFit="1" customWidth="1"/>
    <col min="6925" max="6925" width="10.28515625" style="81" bestFit="1" customWidth="1"/>
    <col min="6926" max="6926" width="11.140625" style="81" bestFit="1" customWidth="1"/>
    <col min="6927" max="6927" width="10.28515625" style="81" bestFit="1" customWidth="1"/>
    <col min="6928" max="6928" width="9.28515625" style="81" bestFit="1" customWidth="1"/>
    <col min="6929" max="7169" width="6.85546875" style="81" customWidth="1"/>
    <col min="7170" max="7170" width="26.85546875" style="81" customWidth="1"/>
    <col min="7171" max="7171" width="12.5703125" style="81" bestFit="1" customWidth="1"/>
    <col min="7172" max="7172" width="15.5703125" style="81" bestFit="1" customWidth="1"/>
    <col min="7173" max="7173" width="10.28515625" style="81" bestFit="1" customWidth="1"/>
    <col min="7174" max="7174" width="12.42578125" style="81" bestFit="1" customWidth="1"/>
    <col min="7175" max="7177" width="7.85546875" style="81" bestFit="1" customWidth="1"/>
    <col min="7178" max="7178" width="5.140625" style="81" bestFit="1" customWidth="1"/>
    <col min="7179" max="7179" width="10.5703125" style="81" bestFit="1" customWidth="1"/>
    <col min="7180" max="7180" width="16.28515625" style="81" bestFit="1" customWidth="1"/>
    <col min="7181" max="7181" width="10.28515625" style="81" bestFit="1" customWidth="1"/>
    <col min="7182" max="7182" width="11.140625" style="81" bestFit="1" customWidth="1"/>
    <col min="7183" max="7183" width="10.28515625" style="81" bestFit="1" customWidth="1"/>
    <col min="7184" max="7184" width="9.28515625" style="81" bestFit="1" customWidth="1"/>
    <col min="7185" max="7425" width="6.85546875" style="81" customWidth="1"/>
    <col min="7426" max="7426" width="26.85546875" style="81" customWidth="1"/>
    <col min="7427" max="7427" width="12.5703125" style="81" bestFit="1" customWidth="1"/>
    <col min="7428" max="7428" width="15.5703125" style="81" bestFit="1" customWidth="1"/>
    <col min="7429" max="7429" width="10.28515625" style="81" bestFit="1" customWidth="1"/>
    <col min="7430" max="7430" width="12.42578125" style="81" bestFit="1" customWidth="1"/>
    <col min="7431" max="7433" width="7.85546875" style="81" bestFit="1" customWidth="1"/>
    <col min="7434" max="7434" width="5.140625" style="81" bestFit="1" customWidth="1"/>
    <col min="7435" max="7435" width="10.5703125" style="81" bestFit="1" customWidth="1"/>
    <col min="7436" max="7436" width="16.28515625" style="81" bestFit="1" customWidth="1"/>
    <col min="7437" max="7437" width="10.28515625" style="81" bestFit="1" customWidth="1"/>
    <col min="7438" max="7438" width="11.140625" style="81" bestFit="1" customWidth="1"/>
    <col min="7439" max="7439" width="10.28515625" style="81" bestFit="1" customWidth="1"/>
    <col min="7440" max="7440" width="9.28515625" style="81" bestFit="1" customWidth="1"/>
    <col min="7441" max="7681" width="6.85546875" style="81" customWidth="1"/>
    <col min="7682" max="7682" width="26.85546875" style="81" customWidth="1"/>
    <col min="7683" max="7683" width="12.5703125" style="81" bestFit="1" customWidth="1"/>
    <col min="7684" max="7684" width="15.5703125" style="81" bestFit="1" customWidth="1"/>
    <col min="7685" max="7685" width="10.28515625" style="81" bestFit="1" customWidth="1"/>
    <col min="7686" max="7686" width="12.42578125" style="81" bestFit="1" customWidth="1"/>
    <col min="7687" max="7689" width="7.85546875" style="81" bestFit="1" customWidth="1"/>
    <col min="7690" max="7690" width="5.140625" style="81" bestFit="1" customWidth="1"/>
    <col min="7691" max="7691" width="10.5703125" style="81" bestFit="1" customWidth="1"/>
    <col min="7692" max="7692" width="16.28515625" style="81" bestFit="1" customWidth="1"/>
    <col min="7693" max="7693" width="10.28515625" style="81" bestFit="1" customWidth="1"/>
    <col min="7694" max="7694" width="11.140625" style="81" bestFit="1" customWidth="1"/>
    <col min="7695" max="7695" width="10.28515625" style="81" bestFit="1" customWidth="1"/>
    <col min="7696" max="7696" width="9.28515625" style="81" bestFit="1" customWidth="1"/>
    <col min="7697" max="7937" width="6.85546875" style="81" customWidth="1"/>
    <col min="7938" max="7938" width="26.85546875" style="81" customWidth="1"/>
    <col min="7939" max="7939" width="12.5703125" style="81" bestFit="1" customWidth="1"/>
    <col min="7940" max="7940" width="15.5703125" style="81" bestFit="1" customWidth="1"/>
    <col min="7941" max="7941" width="10.28515625" style="81" bestFit="1" customWidth="1"/>
    <col min="7942" max="7942" width="12.42578125" style="81" bestFit="1" customWidth="1"/>
    <col min="7943" max="7945" width="7.85546875" style="81" bestFit="1" customWidth="1"/>
    <col min="7946" max="7946" width="5.140625" style="81" bestFit="1" customWidth="1"/>
    <col min="7947" max="7947" width="10.5703125" style="81" bestFit="1" customWidth="1"/>
    <col min="7948" max="7948" width="16.28515625" style="81" bestFit="1" customWidth="1"/>
    <col min="7949" max="7949" width="10.28515625" style="81" bestFit="1" customWidth="1"/>
    <col min="7950" max="7950" width="11.140625" style="81" bestFit="1" customWidth="1"/>
    <col min="7951" max="7951" width="10.28515625" style="81" bestFit="1" customWidth="1"/>
    <col min="7952" max="7952" width="9.28515625" style="81" bestFit="1" customWidth="1"/>
    <col min="7953" max="8193" width="6.85546875" style="81" customWidth="1"/>
    <col min="8194" max="8194" width="26.85546875" style="81" customWidth="1"/>
    <col min="8195" max="8195" width="12.5703125" style="81" bestFit="1" customWidth="1"/>
    <col min="8196" max="8196" width="15.5703125" style="81" bestFit="1" customWidth="1"/>
    <col min="8197" max="8197" width="10.28515625" style="81" bestFit="1" customWidth="1"/>
    <col min="8198" max="8198" width="12.42578125" style="81" bestFit="1" customWidth="1"/>
    <col min="8199" max="8201" width="7.85546875" style="81" bestFit="1" customWidth="1"/>
    <col min="8202" max="8202" width="5.140625" style="81" bestFit="1" customWidth="1"/>
    <col min="8203" max="8203" width="10.5703125" style="81" bestFit="1" customWidth="1"/>
    <col min="8204" max="8204" width="16.28515625" style="81" bestFit="1" customWidth="1"/>
    <col min="8205" max="8205" width="10.28515625" style="81" bestFit="1" customWidth="1"/>
    <col min="8206" max="8206" width="11.140625" style="81" bestFit="1" customWidth="1"/>
    <col min="8207" max="8207" width="10.28515625" style="81" bestFit="1" customWidth="1"/>
    <col min="8208" max="8208" width="9.28515625" style="81" bestFit="1" customWidth="1"/>
    <col min="8209" max="8449" width="6.85546875" style="81" customWidth="1"/>
    <col min="8450" max="8450" width="26.85546875" style="81" customWidth="1"/>
    <col min="8451" max="8451" width="12.5703125" style="81" bestFit="1" customWidth="1"/>
    <col min="8452" max="8452" width="15.5703125" style="81" bestFit="1" customWidth="1"/>
    <col min="8453" max="8453" width="10.28515625" style="81" bestFit="1" customWidth="1"/>
    <col min="8454" max="8454" width="12.42578125" style="81" bestFit="1" customWidth="1"/>
    <col min="8455" max="8457" width="7.85546875" style="81" bestFit="1" customWidth="1"/>
    <col min="8458" max="8458" width="5.140625" style="81" bestFit="1" customWidth="1"/>
    <col min="8459" max="8459" width="10.5703125" style="81" bestFit="1" customWidth="1"/>
    <col min="8460" max="8460" width="16.28515625" style="81" bestFit="1" customWidth="1"/>
    <col min="8461" max="8461" width="10.28515625" style="81" bestFit="1" customWidth="1"/>
    <col min="8462" max="8462" width="11.140625" style="81" bestFit="1" customWidth="1"/>
    <col min="8463" max="8463" width="10.28515625" style="81" bestFit="1" customWidth="1"/>
    <col min="8464" max="8464" width="9.28515625" style="81" bestFit="1" customWidth="1"/>
    <col min="8465" max="8705" width="6.85546875" style="81" customWidth="1"/>
    <col min="8706" max="8706" width="26.85546875" style="81" customWidth="1"/>
    <col min="8707" max="8707" width="12.5703125" style="81" bestFit="1" customWidth="1"/>
    <col min="8708" max="8708" width="15.5703125" style="81" bestFit="1" customWidth="1"/>
    <col min="8709" max="8709" width="10.28515625" style="81" bestFit="1" customWidth="1"/>
    <col min="8710" max="8710" width="12.42578125" style="81" bestFit="1" customWidth="1"/>
    <col min="8711" max="8713" width="7.85546875" style="81" bestFit="1" customWidth="1"/>
    <col min="8714" max="8714" width="5.140625" style="81" bestFit="1" customWidth="1"/>
    <col min="8715" max="8715" width="10.5703125" style="81" bestFit="1" customWidth="1"/>
    <col min="8716" max="8716" width="16.28515625" style="81" bestFit="1" customWidth="1"/>
    <col min="8717" max="8717" width="10.28515625" style="81" bestFit="1" customWidth="1"/>
    <col min="8718" max="8718" width="11.140625" style="81" bestFit="1" customWidth="1"/>
    <col min="8719" max="8719" width="10.28515625" style="81" bestFit="1" customWidth="1"/>
    <col min="8720" max="8720" width="9.28515625" style="81" bestFit="1" customWidth="1"/>
    <col min="8721" max="8961" width="6.85546875" style="81" customWidth="1"/>
    <col min="8962" max="8962" width="26.85546875" style="81" customWidth="1"/>
    <col min="8963" max="8963" width="12.5703125" style="81" bestFit="1" customWidth="1"/>
    <col min="8964" max="8964" width="15.5703125" style="81" bestFit="1" customWidth="1"/>
    <col min="8965" max="8965" width="10.28515625" style="81" bestFit="1" customWidth="1"/>
    <col min="8966" max="8966" width="12.42578125" style="81" bestFit="1" customWidth="1"/>
    <col min="8967" max="8969" width="7.85546875" style="81" bestFit="1" customWidth="1"/>
    <col min="8970" max="8970" width="5.140625" style="81" bestFit="1" customWidth="1"/>
    <col min="8971" max="8971" width="10.5703125" style="81" bestFit="1" customWidth="1"/>
    <col min="8972" max="8972" width="16.28515625" style="81" bestFit="1" customWidth="1"/>
    <col min="8973" max="8973" width="10.28515625" style="81" bestFit="1" customWidth="1"/>
    <col min="8974" max="8974" width="11.140625" style="81" bestFit="1" customWidth="1"/>
    <col min="8975" max="8975" width="10.28515625" style="81" bestFit="1" customWidth="1"/>
    <col min="8976" max="8976" width="9.28515625" style="81" bestFit="1" customWidth="1"/>
    <col min="8977" max="9217" width="6.85546875" style="81" customWidth="1"/>
    <col min="9218" max="9218" width="26.85546875" style="81" customWidth="1"/>
    <col min="9219" max="9219" width="12.5703125" style="81" bestFit="1" customWidth="1"/>
    <col min="9220" max="9220" width="15.5703125" style="81" bestFit="1" customWidth="1"/>
    <col min="9221" max="9221" width="10.28515625" style="81" bestFit="1" customWidth="1"/>
    <col min="9222" max="9222" width="12.42578125" style="81" bestFit="1" customWidth="1"/>
    <col min="9223" max="9225" width="7.85546875" style="81" bestFit="1" customWidth="1"/>
    <col min="9226" max="9226" width="5.140625" style="81" bestFit="1" customWidth="1"/>
    <col min="9227" max="9227" width="10.5703125" style="81" bestFit="1" customWidth="1"/>
    <col min="9228" max="9228" width="16.28515625" style="81" bestFit="1" customWidth="1"/>
    <col min="9229" max="9229" width="10.28515625" style="81" bestFit="1" customWidth="1"/>
    <col min="9230" max="9230" width="11.140625" style="81" bestFit="1" customWidth="1"/>
    <col min="9231" max="9231" width="10.28515625" style="81" bestFit="1" customWidth="1"/>
    <col min="9232" max="9232" width="9.28515625" style="81" bestFit="1" customWidth="1"/>
    <col min="9233" max="9473" width="6.85546875" style="81" customWidth="1"/>
    <col min="9474" max="9474" width="26.85546875" style="81" customWidth="1"/>
    <col min="9475" max="9475" width="12.5703125" style="81" bestFit="1" customWidth="1"/>
    <col min="9476" max="9476" width="15.5703125" style="81" bestFit="1" customWidth="1"/>
    <col min="9477" max="9477" width="10.28515625" style="81" bestFit="1" customWidth="1"/>
    <col min="9478" max="9478" width="12.42578125" style="81" bestFit="1" customWidth="1"/>
    <col min="9479" max="9481" width="7.85546875" style="81" bestFit="1" customWidth="1"/>
    <col min="9482" max="9482" width="5.140625" style="81" bestFit="1" customWidth="1"/>
    <col min="9483" max="9483" width="10.5703125" style="81" bestFit="1" customWidth="1"/>
    <col min="9484" max="9484" width="16.28515625" style="81" bestFit="1" customWidth="1"/>
    <col min="9485" max="9485" width="10.28515625" style="81" bestFit="1" customWidth="1"/>
    <col min="9486" max="9486" width="11.140625" style="81" bestFit="1" customWidth="1"/>
    <col min="9487" max="9487" width="10.28515625" style="81" bestFit="1" customWidth="1"/>
    <col min="9488" max="9488" width="9.28515625" style="81" bestFit="1" customWidth="1"/>
    <col min="9489" max="9729" width="6.85546875" style="81" customWidth="1"/>
    <col min="9730" max="9730" width="26.85546875" style="81" customWidth="1"/>
    <col min="9731" max="9731" width="12.5703125" style="81" bestFit="1" customWidth="1"/>
    <col min="9732" max="9732" width="15.5703125" style="81" bestFit="1" customWidth="1"/>
    <col min="9733" max="9733" width="10.28515625" style="81" bestFit="1" customWidth="1"/>
    <col min="9734" max="9734" width="12.42578125" style="81" bestFit="1" customWidth="1"/>
    <col min="9735" max="9737" width="7.85546875" style="81" bestFit="1" customWidth="1"/>
    <col min="9738" max="9738" width="5.140625" style="81" bestFit="1" customWidth="1"/>
    <col min="9739" max="9739" width="10.5703125" style="81" bestFit="1" customWidth="1"/>
    <col min="9740" max="9740" width="16.28515625" style="81" bestFit="1" customWidth="1"/>
    <col min="9741" max="9741" width="10.28515625" style="81" bestFit="1" customWidth="1"/>
    <col min="9742" max="9742" width="11.140625" style="81" bestFit="1" customWidth="1"/>
    <col min="9743" max="9743" width="10.28515625" style="81" bestFit="1" customWidth="1"/>
    <col min="9744" max="9744" width="9.28515625" style="81" bestFit="1" customWidth="1"/>
    <col min="9745" max="9985" width="6.85546875" style="81" customWidth="1"/>
    <col min="9986" max="9986" width="26.85546875" style="81" customWidth="1"/>
    <col min="9987" max="9987" width="12.5703125" style="81" bestFit="1" customWidth="1"/>
    <col min="9988" max="9988" width="15.5703125" style="81" bestFit="1" customWidth="1"/>
    <col min="9989" max="9989" width="10.28515625" style="81" bestFit="1" customWidth="1"/>
    <col min="9990" max="9990" width="12.42578125" style="81" bestFit="1" customWidth="1"/>
    <col min="9991" max="9993" width="7.85546875" style="81" bestFit="1" customWidth="1"/>
    <col min="9994" max="9994" width="5.140625" style="81" bestFit="1" customWidth="1"/>
    <col min="9995" max="9995" width="10.5703125" style="81" bestFit="1" customWidth="1"/>
    <col min="9996" max="9996" width="16.28515625" style="81" bestFit="1" customWidth="1"/>
    <col min="9997" max="9997" width="10.28515625" style="81" bestFit="1" customWidth="1"/>
    <col min="9998" max="9998" width="11.140625" style="81" bestFit="1" customWidth="1"/>
    <col min="9999" max="9999" width="10.28515625" style="81" bestFit="1" customWidth="1"/>
    <col min="10000" max="10000" width="9.28515625" style="81" bestFit="1" customWidth="1"/>
    <col min="10001" max="10241" width="6.85546875" style="81" customWidth="1"/>
    <col min="10242" max="10242" width="26.85546875" style="81" customWidth="1"/>
    <col min="10243" max="10243" width="12.5703125" style="81" bestFit="1" customWidth="1"/>
    <col min="10244" max="10244" width="15.5703125" style="81" bestFit="1" customWidth="1"/>
    <col min="10245" max="10245" width="10.28515625" style="81" bestFit="1" customWidth="1"/>
    <col min="10246" max="10246" width="12.42578125" style="81" bestFit="1" customWidth="1"/>
    <col min="10247" max="10249" width="7.85546875" style="81" bestFit="1" customWidth="1"/>
    <col min="10250" max="10250" width="5.140625" style="81" bestFit="1" customWidth="1"/>
    <col min="10251" max="10251" width="10.5703125" style="81" bestFit="1" customWidth="1"/>
    <col min="10252" max="10252" width="16.28515625" style="81" bestFit="1" customWidth="1"/>
    <col min="10253" max="10253" width="10.28515625" style="81" bestFit="1" customWidth="1"/>
    <col min="10254" max="10254" width="11.140625" style="81" bestFit="1" customWidth="1"/>
    <col min="10255" max="10255" width="10.28515625" style="81" bestFit="1" customWidth="1"/>
    <col min="10256" max="10256" width="9.28515625" style="81" bestFit="1" customWidth="1"/>
    <col min="10257" max="10497" width="6.85546875" style="81" customWidth="1"/>
    <col min="10498" max="10498" width="26.85546875" style="81" customWidth="1"/>
    <col min="10499" max="10499" width="12.5703125" style="81" bestFit="1" customWidth="1"/>
    <col min="10500" max="10500" width="15.5703125" style="81" bestFit="1" customWidth="1"/>
    <col min="10501" max="10501" width="10.28515625" style="81" bestFit="1" customWidth="1"/>
    <col min="10502" max="10502" width="12.42578125" style="81" bestFit="1" customWidth="1"/>
    <col min="10503" max="10505" width="7.85546875" style="81" bestFit="1" customWidth="1"/>
    <col min="10506" max="10506" width="5.140625" style="81" bestFit="1" customWidth="1"/>
    <col min="10507" max="10507" width="10.5703125" style="81" bestFit="1" customWidth="1"/>
    <col min="10508" max="10508" width="16.28515625" style="81" bestFit="1" customWidth="1"/>
    <col min="10509" max="10509" width="10.28515625" style="81" bestFit="1" customWidth="1"/>
    <col min="10510" max="10510" width="11.140625" style="81" bestFit="1" customWidth="1"/>
    <col min="10511" max="10511" width="10.28515625" style="81" bestFit="1" customWidth="1"/>
    <col min="10512" max="10512" width="9.28515625" style="81" bestFit="1" customWidth="1"/>
    <col min="10513" max="10753" width="6.85546875" style="81" customWidth="1"/>
    <col min="10754" max="10754" width="26.85546875" style="81" customWidth="1"/>
    <col min="10755" max="10755" width="12.5703125" style="81" bestFit="1" customWidth="1"/>
    <col min="10756" max="10756" width="15.5703125" style="81" bestFit="1" customWidth="1"/>
    <col min="10757" max="10757" width="10.28515625" style="81" bestFit="1" customWidth="1"/>
    <col min="10758" max="10758" width="12.42578125" style="81" bestFit="1" customWidth="1"/>
    <col min="10759" max="10761" width="7.85546875" style="81" bestFit="1" customWidth="1"/>
    <col min="10762" max="10762" width="5.140625" style="81" bestFit="1" customWidth="1"/>
    <col min="10763" max="10763" width="10.5703125" style="81" bestFit="1" customWidth="1"/>
    <col min="10764" max="10764" width="16.28515625" style="81" bestFit="1" customWidth="1"/>
    <col min="10765" max="10765" width="10.28515625" style="81" bestFit="1" customWidth="1"/>
    <col min="10766" max="10766" width="11.140625" style="81" bestFit="1" customWidth="1"/>
    <col min="10767" max="10767" width="10.28515625" style="81" bestFit="1" customWidth="1"/>
    <col min="10768" max="10768" width="9.28515625" style="81" bestFit="1" customWidth="1"/>
    <col min="10769" max="11009" width="6.85546875" style="81" customWidth="1"/>
    <col min="11010" max="11010" width="26.85546875" style="81" customWidth="1"/>
    <col min="11011" max="11011" width="12.5703125" style="81" bestFit="1" customWidth="1"/>
    <col min="11012" max="11012" width="15.5703125" style="81" bestFit="1" customWidth="1"/>
    <col min="11013" max="11013" width="10.28515625" style="81" bestFit="1" customWidth="1"/>
    <col min="11014" max="11014" width="12.42578125" style="81" bestFit="1" customWidth="1"/>
    <col min="11015" max="11017" width="7.85546875" style="81" bestFit="1" customWidth="1"/>
    <col min="11018" max="11018" width="5.140625" style="81" bestFit="1" customWidth="1"/>
    <col min="11019" max="11019" width="10.5703125" style="81" bestFit="1" customWidth="1"/>
    <col min="11020" max="11020" width="16.28515625" style="81" bestFit="1" customWidth="1"/>
    <col min="11021" max="11021" width="10.28515625" style="81" bestFit="1" customWidth="1"/>
    <col min="11022" max="11022" width="11.140625" style="81" bestFit="1" customWidth="1"/>
    <col min="11023" max="11023" width="10.28515625" style="81" bestFit="1" customWidth="1"/>
    <col min="11024" max="11024" width="9.28515625" style="81" bestFit="1" customWidth="1"/>
    <col min="11025" max="11265" width="6.85546875" style="81" customWidth="1"/>
    <col min="11266" max="11266" width="26.85546875" style="81" customWidth="1"/>
    <col min="11267" max="11267" width="12.5703125" style="81" bestFit="1" customWidth="1"/>
    <col min="11268" max="11268" width="15.5703125" style="81" bestFit="1" customWidth="1"/>
    <col min="11269" max="11269" width="10.28515625" style="81" bestFit="1" customWidth="1"/>
    <col min="11270" max="11270" width="12.42578125" style="81" bestFit="1" customWidth="1"/>
    <col min="11271" max="11273" width="7.85546875" style="81" bestFit="1" customWidth="1"/>
    <col min="11274" max="11274" width="5.140625" style="81" bestFit="1" customWidth="1"/>
    <col min="11275" max="11275" width="10.5703125" style="81" bestFit="1" customWidth="1"/>
    <col min="11276" max="11276" width="16.28515625" style="81" bestFit="1" customWidth="1"/>
    <col min="11277" max="11277" width="10.28515625" style="81" bestFit="1" customWidth="1"/>
    <col min="11278" max="11278" width="11.140625" style="81" bestFit="1" customWidth="1"/>
    <col min="11279" max="11279" width="10.28515625" style="81" bestFit="1" customWidth="1"/>
    <col min="11280" max="11280" width="9.28515625" style="81" bestFit="1" customWidth="1"/>
    <col min="11281" max="11521" width="6.85546875" style="81" customWidth="1"/>
    <col min="11522" max="11522" width="26.85546875" style="81" customWidth="1"/>
    <col min="11523" max="11523" width="12.5703125" style="81" bestFit="1" customWidth="1"/>
    <col min="11524" max="11524" width="15.5703125" style="81" bestFit="1" customWidth="1"/>
    <col min="11525" max="11525" width="10.28515625" style="81" bestFit="1" customWidth="1"/>
    <col min="11526" max="11526" width="12.42578125" style="81" bestFit="1" customWidth="1"/>
    <col min="11527" max="11529" width="7.85546875" style="81" bestFit="1" customWidth="1"/>
    <col min="11530" max="11530" width="5.140625" style="81" bestFit="1" customWidth="1"/>
    <col min="11531" max="11531" width="10.5703125" style="81" bestFit="1" customWidth="1"/>
    <col min="11532" max="11532" width="16.28515625" style="81" bestFit="1" customWidth="1"/>
    <col min="11533" max="11533" width="10.28515625" style="81" bestFit="1" customWidth="1"/>
    <col min="11534" max="11534" width="11.140625" style="81" bestFit="1" customWidth="1"/>
    <col min="11535" max="11535" width="10.28515625" style="81" bestFit="1" customWidth="1"/>
    <col min="11536" max="11536" width="9.28515625" style="81" bestFit="1" customWidth="1"/>
    <col min="11537" max="11777" width="6.85546875" style="81" customWidth="1"/>
    <col min="11778" max="11778" width="26.85546875" style="81" customWidth="1"/>
    <col min="11779" max="11779" width="12.5703125" style="81" bestFit="1" customWidth="1"/>
    <col min="11780" max="11780" width="15.5703125" style="81" bestFit="1" customWidth="1"/>
    <col min="11781" max="11781" width="10.28515625" style="81" bestFit="1" customWidth="1"/>
    <col min="11782" max="11782" width="12.42578125" style="81" bestFit="1" customWidth="1"/>
    <col min="11783" max="11785" width="7.85546875" style="81" bestFit="1" customWidth="1"/>
    <col min="11786" max="11786" width="5.140625" style="81" bestFit="1" customWidth="1"/>
    <col min="11787" max="11787" width="10.5703125" style="81" bestFit="1" customWidth="1"/>
    <col min="11788" max="11788" width="16.28515625" style="81" bestFit="1" customWidth="1"/>
    <col min="11789" max="11789" width="10.28515625" style="81" bestFit="1" customWidth="1"/>
    <col min="11790" max="11790" width="11.140625" style="81" bestFit="1" customWidth="1"/>
    <col min="11791" max="11791" width="10.28515625" style="81" bestFit="1" customWidth="1"/>
    <col min="11792" max="11792" width="9.28515625" style="81" bestFit="1" customWidth="1"/>
    <col min="11793" max="12033" width="6.85546875" style="81" customWidth="1"/>
    <col min="12034" max="12034" width="26.85546875" style="81" customWidth="1"/>
    <col min="12035" max="12035" width="12.5703125" style="81" bestFit="1" customWidth="1"/>
    <col min="12036" max="12036" width="15.5703125" style="81" bestFit="1" customWidth="1"/>
    <col min="12037" max="12037" width="10.28515625" style="81" bestFit="1" customWidth="1"/>
    <col min="12038" max="12038" width="12.42578125" style="81" bestFit="1" customWidth="1"/>
    <col min="12039" max="12041" width="7.85546875" style="81" bestFit="1" customWidth="1"/>
    <col min="12042" max="12042" width="5.140625" style="81" bestFit="1" customWidth="1"/>
    <col min="12043" max="12043" width="10.5703125" style="81" bestFit="1" customWidth="1"/>
    <col min="12044" max="12044" width="16.28515625" style="81" bestFit="1" customWidth="1"/>
    <col min="12045" max="12045" width="10.28515625" style="81" bestFit="1" customWidth="1"/>
    <col min="12046" max="12046" width="11.140625" style="81" bestFit="1" customWidth="1"/>
    <col min="12047" max="12047" width="10.28515625" style="81" bestFit="1" customWidth="1"/>
    <col min="12048" max="12048" width="9.28515625" style="81" bestFit="1" customWidth="1"/>
    <col min="12049" max="12289" width="6.85546875" style="81" customWidth="1"/>
    <col min="12290" max="12290" width="26.85546875" style="81" customWidth="1"/>
    <col min="12291" max="12291" width="12.5703125" style="81" bestFit="1" customWidth="1"/>
    <col min="12292" max="12292" width="15.5703125" style="81" bestFit="1" customWidth="1"/>
    <col min="12293" max="12293" width="10.28515625" style="81" bestFit="1" customWidth="1"/>
    <col min="12294" max="12294" width="12.42578125" style="81" bestFit="1" customWidth="1"/>
    <col min="12295" max="12297" width="7.85546875" style="81" bestFit="1" customWidth="1"/>
    <col min="12298" max="12298" width="5.140625" style="81" bestFit="1" customWidth="1"/>
    <col min="12299" max="12299" width="10.5703125" style="81" bestFit="1" customWidth="1"/>
    <col min="12300" max="12300" width="16.28515625" style="81" bestFit="1" customWidth="1"/>
    <col min="12301" max="12301" width="10.28515625" style="81" bestFit="1" customWidth="1"/>
    <col min="12302" max="12302" width="11.140625" style="81" bestFit="1" customWidth="1"/>
    <col min="12303" max="12303" width="10.28515625" style="81" bestFit="1" customWidth="1"/>
    <col min="12304" max="12304" width="9.28515625" style="81" bestFit="1" customWidth="1"/>
    <col min="12305" max="12545" width="6.85546875" style="81" customWidth="1"/>
    <col min="12546" max="12546" width="26.85546875" style="81" customWidth="1"/>
    <col min="12547" max="12547" width="12.5703125" style="81" bestFit="1" customWidth="1"/>
    <col min="12548" max="12548" width="15.5703125" style="81" bestFit="1" customWidth="1"/>
    <col min="12549" max="12549" width="10.28515625" style="81" bestFit="1" customWidth="1"/>
    <col min="12550" max="12550" width="12.42578125" style="81" bestFit="1" customWidth="1"/>
    <col min="12551" max="12553" width="7.85546875" style="81" bestFit="1" customWidth="1"/>
    <col min="12554" max="12554" width="5.140625" style="81" bestFit="1" customWidth="1"/>
    <col min="12555" max="12555" width="10.5703125" style="81" bestFit="1" customWidth="1"/>
    <col min="12556" max="12556" width="16.28515625" style="81" bestFit="1" customWidth="1"/>
    <col min="12557" max="12557" width="10.28515625" style="81" bestFit="1" customWidth="1"/>
    <col min="12558" max="12558" width="11.140625" style="81" bestFit="1" customWidth="1"/>
    <col min="12559" max="12559" width="10.28515625" style="81" bestFit="1" customWidth="1"/>
    <col min="12560" max="12560" width="9.28515625" style="81" bestFit="1" customWidth="1"/>
    <col min="12561" max="12801" width="6.85546875" style="81" customWidth="1"/>
    <col min="12802" max="12802" width="26.85546875" style="81" customWidth="1"/>
    <col min="12803" max="12803" width="12.5703125" style="81" bestFit="1" customWidth="1"/>
    <col min="12804" max="12804" width="15.5703125" style="81" bestFit="1" customWidth="1"/>
    <col min="12805" max="12805" width="10.28515625" style="81" bestFit="1" customWidth="1"/>
    <col min="12806" max="12806" width="12.42578125" style="81" bestFit="1" customWidth="1"/>
    <col min="12807" max="12809" width="7.85546875" style="81" bestFit="1" customWidth="1"/>
    <col min="12810" max="12810" width="5.140625" style="81" bestFit="1" customWidth="1"/>
    <col min="12811" max="12811" width="10.5703125" style="81" bestFit="1" customWidth="1"/>
    <col min="12812" max="12812" width="16.28515625" style="81" bestFit="1" customWidth="1"/>
    <col min="12813" max="12813" width="10.28515625" style="81" bestFit="1" customWidth="1"/>
    <col min="12814" max="12814" width="11.140625" style="81" bestFit="1" customWidth="1"/>
    <col min="12815" max="12815" width="10.28515625" style="81" bestFit="1" customWidth="1"/>
    <col min="12816" max="12816" width="9.28515625" style="81" bestFit="1" customWidth="1"/>
    <col min="12817" max="13057" width="6.85546875" style="81" customWidth="1"/>
    <col min="13058" max="13058" width="26.85546875" style="81" customWidth="1"/>
    <col min="13059" max="13059" width="12.5703125" style="81" bestFit="1" customWidth="1"/>
    <col min="13060" max="13060" width="15.5703125" style="81" bestFit="1" customWidth="1"/>
    <col min="13061" max="13061" width="10.28515625" style="81" bestFit="1" customWidth="1"/>
    <col min="13062" max="13062" width="12.42578125" style="81" bestFit="1" customWidth="1"/>
    <col min="13063" max="13065" width="7.85546875" style="81" bestFit="1" customWidth="1"/>
    <col min="13066" max="13066" width="5.140625" style="81" bestFit="1" customWidth="1"/>
    <col min="13067" max="13067" width="10.5703125" style="81" bestFit="1" customWidth="1"/>
    <col min="13068" max="13068" width="16.28515625" style="81" bestFit="1" customWidth="1"/>
    <col min="13069" max="13069" width="10.28515625" style="81" bestFit="1" customWidth="1"/>
    <col min="13070" max="13070" width="11.140625" style="81" bestFit="1" customWidth="1"/>
    <col min="13071" max="13071" width="10.28515625" style="81" bestFit="1" customWidth="1"/>
    <col min="13072" max="13072" width="9.28515625" style="81" bestFit="1" customWidth="1"/>
    <col min="13073" max="13313" width="6.85546875" style="81" customWidth="1"/>
    <col min="13314" max="13314" width="26.85546875" style="81" customWidth="1"/>
    <col min="13315" max="13315" width="12.5703125" style="81" bestFit="1" customWidth="1"/>
    <col min="13316" max="13316" width="15.5703125" style="81" bestFit="1" customWidth="1"/>
    <col min="13317" max="13317" width="10.28515625" style="81" bestFit="1" customWidth="1"/>
    <col min="13318" max="13318" width="12.42578125" style="81" bestFit="1" customWidth="1"/>
    <col min="13319" max="13321" width="7.85546875" style="81" bestFit="1" customWidth="1"/>
    <col min="13322" max="13322" width="5.140625" style="81" bestFit="1" customWidth="1"/>
    <col min="13323" max="13323" width="10.5703125" style="81" bestFit="1" customWidth="1"/>
    <col min="13324" max="13324" width="16.28515625" style="81" bestFit="1" customWidth="1"/>
    <col min="13325" max="13325" width="10.28515625" style="81" bestFit="1" customWidth="1"/>
    <col min="13326" max="13326" width="11.140625" style="81" bestFit="1" customWidth="1"/>
    <col min="13327" max="13327" width="10.28515625" style="81" bestFit="1" customWidth="1"/>
    <col min="13328" max="13328" width="9.28515625" style="81" bestFit="1" customWidth="1"/>
    <col min="13329" max="13569" width="6.85546875" style="81" customWidth="1"/>
    <col min="13570" max="13570" width="26.85546875" style="81" customWidth="1"/>
    <col min="13571" max="13571" width="12.5703125" style="81" bestFit="1" customWidth="1"/>
    <col min="13572" max="13572" width="15.5703125" style="81" bestFit="1" customWidth="1"/>
    <col min="13573" max="13573" width="10.28515625" style="81" bestFit="1" customWidth="1"/>
    <col min="13574" max="13574" width="12.42578125" style="81" bestFit="1" customWidth="1"/>
    <col min="13575" max="13577" width="7.85546875" style="81" bestFit="1" customWidth="1"/>
    <col min="13578" max="13578" width="5.140625" style="81" bestFit="1" customWidth="1"/>
    <col min="13579" max="13579" width="10.5703125" style="81" bestFit="1" customWidth="1"/>
    <col min="13580" max="13580" width="16.28515625" style="81" bestFit="1" customWidth="1"/>
    <col min="13581" max="13581" width="10.28515625" style="81" bestFit="1" customWidth="1"/>
    <col min="13582" max="13582" width="11.140625" style="81" bestFit="1" customWidth="1"/>
    <col min="13583" max="13583" width="10.28515625" style="81" bestFit="1" customWidth="1"/>
    <col min="13584" max="13584" width="9.28515625" style="81" bestFit="1" customWidth="1"/>
    <col min="13585" max="13825" width="6.85546875" style="81" customWidth="1"/>
    <col min="13826" max="13826" width="26.85546875" style="81" customWidth="1"/>
    <col min="13827" max="13827" width="12.5703125" style="81" bestFit="1" customWidth="1"/>
    <col min="13828" max="13828" width="15.5703125" style="81" bestFit="1" customWidth="1"/>
    <col min="13829" max="13829" width="10.28515625" style="81" bestFit="1" customWidth="1"/>
    <col min="13830" max="13830" width="12.42578125" style="81" bestFit="1" customWidth="1"/>
    <col min="13831" max="13833" width="7.85546875" style="81" bestFit="1" customWidth="1"/>
    <col min="13834" max="13834" width="5.140625" style="81" bestFit="1" customWidth="1"/>
    <col min="13835" max="13835" width="10.5703125" style="81" bestFit="1" customWidth="1"/>
    <col min="13836" max="13836" width="16.28515625" style="81" bestFit="1" customWidth="1"/>
    <col min="13837" max="13837" width="10.28515625" style="81" bestFit="1" customWidth="1"/>
    <col min="13838" max="13838" width="11.140625" style="81" bestFit="1" customWidth="1"/>
    <col min="13839" max="13839" width="10.28515625" style="81" bestFit="1" customWidth="1"/>
    <col min="13840" max="13840" width="9.28515625" style="81" bestFit="1" customWidth="1"/>
    <col min="13841" max="14081" width="6.85546875" style="81" customWidth="1"/>
    <col min="14082" max="14082" width="26.85546875" style="81" customWidth="1"/>
    <col min="14083" max="14083" width="12.5703125" style="81" bestFit="1" customWidth="1"/>
    <col min="14084" max="14084" width="15.5703125" style="81" bestFit="1" customWidth="1"/>
    <col min="14085" max="14085" width="10.28515625" style="81" bestFit="1" customWidth="1"/>
    <col min="14086" max="14086" width="12.42578125" style="81" bestFit="1" customWidth="1"/>
    <col min="14087" max="14089" width="7.85546875" style="81" bestFit="1" customWidth="1"/>
    <col min="14090" max="14090" width="5.140625" style="81" bestFit="1" customWidth="1"/>
    <col min="14091" max="14091" width="10.5703125" style="81" bestFit="1" customWidth="1"/>
    <col min="14092" max="14092" width="16.28515625" style="81" bestFit="1" customWidth="1"/>
    <col min="14093" max="14093" width="10.28515625" style="81" bestFit="1" customWidth="1"/>
    <col min="14094" max="14094" width="11.140625" style="81" bestFit="1" customWidth="1"/>
    <col min="14095" max="14095" width="10.28515625" style="81" bestFit="1" customWidth="1"/>
    <col min="14096" max="14096" width="9.28515625" style="81" bestFit="1" customWidth="1"/>
    <col min="14097" max="14337" width="6.85546875" style="81" customWidth="1"/>
    <col min="14338" max="14338" width="26.85546875" style="81" customWidth="1"/>
    <col min="14339" max="14339" width="12.5703125" style="81" bestFit="1" customWidth="1"/>
    <col min="14340" max="14340" width="15.5703125" style="81" bestFit="1" customWidth="1"/>
    <col min="14341" max="14341" width="10.28515625" style="81" bestFit="1" customWidth="1"/>
    <col min="14342" max="14342" width="12.42578125" style="81" bestFit="1" customWidth="1"/>
    <col min="14343" max="14345" width="7.85546875" style="81" bestFit="1" customWidth="1"/>
    <col min="14346" max="14346" width="5.140625" style="81" bestFit="1" customWidth="1"/>
    <col min="14347" max="14347" width="10.5703125" style="81" bestFit="1" customWidth="1"/>
    <col min="14348" max="14348" width="16.28515625" style="81" bestFit="1" customWidth="1"/>
    <col min="14349" max="14349" width="10.28515625" style="81" bestFit="1" customWidth="1"/>
    <col min="14350" max="14350" width="11.140625" style="81" bestFit="1" customWidth="1"/>
    <col min="14351" max="14351" width="10.28515625" style="81" bestFit="1" customWidth="1"/>
    <col min="14352" max="14352" width="9.28515625" style="81" bestFit="1" customWidth="1"/>
    <col min="14353" max="14593" width="6.85546875" style="81" customWidth="1"/>
    <col min="14594" max="14594" width="26.85546875" style="81" customWidth="1"/>
    <col min="14595" max="14595" width="12.5703125" style="81" bestFit="1" customWidth="1"/>
    <col min="14596" max="14596" width="15.5703125" style="81" bestFit="1" customWidth="1"/>
    <col min="14597" max="14597" width="10.28515625" style="81" bestFit="1" customWidth="1"/>
    <col min="14598" max="14598" width="12.42578125" style="81" bestFit="1" customWidth="1"/>
    <col min="14599" max="14601" width="7.85546875" style="81" bestFit="1" customWidth="1"/>
    <col min="14602" max="14602" width="5.140625" style="81" bestFit="1" customWidth="1"/>
    <col min="14603" max="14603" width="10.5703125" style="81" bestFit="1" customWidth="1"/>
    <col min="14604" max="14604" width="16.28515625" style="81" bestFit="1" customWidth="1"/>
    <col min="14605" max="14605" width="10.28515625" style="81" bestFit="1" customWidth="1"/>
    <col min="14606" max="14606" width="11.140625" style="81" bestFit="1" customWidth="1"/>
    <col min="14607" max="14607" width="10.28515625" style="81" bestFit="1" customWidth="1"/>
    <col min="14608" max="14608" width="9.28515625" style="81" bestFit="1" customWidth="1"/>
    <col min="14609" max="14849" width="6.85546875" style="81" customWidth="1"/>
    <col min="14850" max="14850" width="26.85546875" style="81" customWidth="1"/>
    <col min="14851" max="14851" width="12.5703125" style="81" bestFit="1" customWidth="1"/>
    <col min="14852" max="14852" width="15.5703125" style="81" bestFit="1" customWidth="1"/>
    <col min="14853" max="14853" width="10.28515625" style="81" bestFit="1" customWidth="1"/>
    <col min="14854" max="14854" width="12.42578125" style="81" bestFit="1" customWidth="1"/>
    <col min="14855" max="14857" width="7.85546875" style="81" bestFit="1" customWidth="1"/>
    <col min="14858" max="14858" width="5.140625" style="81" bestFit="1" customWidth="1"/>
    <col min="14859" max="14859" width="10.5703125" style="81" bestFit="1" customWidth="1"/>
    <col min="14860" max="14860" width="16.28515625" style="81" bestFit="1" customWidth="1"/>
    <col min="14861" max="14861" width="10.28515625" style="81" bestFit="1" customWidth="1"/>
    <col min="14862" max="14862" width="11.140625" style="81" bestFit="1" customWidth="1"/>
    <col min="14863" max="14863" width="10.28515625" style="81" bestFit="1" customWidth="1"/>
    <col min="14864" max="14864" width="9.28515625" style="81" bestFit="1" customWidth="1"/>
    <col min="14865" max="15105" width="6.85546875" style="81" customWidth="1"/>
    <col min="15106" max="15106" width="26.85546875" style="81" customWidth="1"/>
    <col min="15107" max="15107" width="12.5703125" style="81" bestFit="1" customWidth="1"/>
    <col min="15108" max="15108" width="15.5703125" style="81" bestFit="1" customWidth="1"/>
    <col min="15109" max="15109" width="10.28515625" style="81" bestFit="1" customWidth="1"/>
    <col min="15110" max="15110" width="12.42578125" style="81" bestFit="1" customWidth="1"/>
    <col min="15111" max="15113" width="7.85546875" style="81" bestFit="1" customWidth="1"/>
    <col min="15114" max="15114" width="5.140625" style="81" bestFit="1" customWidth="1"/>
    <col min="15115" max="15115" width="10.5703125" style="81" bestFit="1" customWidth="1"/>
    <col min="15116" max="15116" width="16.28515625" style="81" bestFit="1" customWidth="1"/>
    <col min="15117" max="15117" width="10.28515625" style="81" bestFit="1" customWidth="1"/>
    <col min="15118" max="15118" width="11.140625" style="81" bestFit="1" customWidth="1"/>
    <col min="15119" max="15119" width="10.28515625" style="81" bestFit="1" customWidth="1"/>
    <col min="15120" max="15120" width="9.28515625" style="81" bestFit="1" customWidth="1"/>
    <col min="15121" max="15361" width="6.85546875" style="81" customWidth="1"/>
    <col min="15362" max="15362" width="26.85546875" style="81" customWidth="1"/>
    <col min="15363" max="15363" width="12.5703125" style="81" bestFit="1" customWidth="1"/>
    <col min="15364" max="15364" width="15.5703125" style="81" bestFit="1" customWidth="1"/>
    <col min="15365" max="15365" width="10.28515625" style="81" bestFit="1" customWidth="1"/>
    <col min="15366" max="15366" width="12.42578125" style="81" bestFit="1" customWidth="1"/>
    <col min="15367" max="15369" width="7.85546875" style="81" bestFit="1" customWidth="1"/>
    <col min="15370" max="15370" width="5.140625" style="81" bestFit="1" customWidth="1"/>
    <col min="15371" max="15371" width="10.5703125" style="81" bestFit="1" customWidth="1"/>
    <col min="15372" max="15372" width="16.28515625" style="81" bestFit="1" customWidth="1"/>
    <col min="15373" max="15373" width="10.28515625" style="81" bestFit="1" customWidth="1"/>
    <col min="15374" max="15374" width="11.140625" style="81" bestFit="1" customWidth="1"/>
    <col min="15375" max="15375" width="10.28515625" style="81" bestFit="1" customWidth="1"/>
    <col min="15376" max="15376" width="9.28515625" style="81" bestFit="1" customWidth="1"/>
    <col min="15377" max="15617" width="6.85546875" style="81" customWidth="1"/>
    <col min="15618" max="15618" width="26.85546875" style="81" customWidth="1"/>
    <col min="15619" max="15619" width="12.5703125" style="81" bestFit="1" customWidth="1"/>
    <col min="15620" max="15620" width="15.5703125" style="81" bestFit="1" customWidth="1"/>
    <col min="15621" max="15621" width="10.28515625" style="81" bestFit="1" customWidth="1"/>
    <col min="15622" max="15622" width="12.42578125" style="81" bestFit="1" customWidth="1"/>
    <col min="15623" max="15625" width="7.85546875" style="81" bestFit="1" customWidth="1"/>
    <col min="15626" max="15626" width="5.140625" style="81" bestFit="1" customWidth="1"/>
    <col min="15627" max="15627" width="10.5703125" style="81" bestFit="1" customWidth="1"/>
    <col min="15628" max="15628" width="16.28515625" style="81" bestFit="1" customWidth="1"/>
    <col min="15629" max="15629" width="10.28515625" style="81" bestFit="1" customWidth="1"/>
    <col min="15630" max="15630" width="11.140625" style="81" bestFit="1" customWidth="1"/>
    <col min="15631" max="15631" width="10.28515625" style="81" bestFit="1" customWidth="1"/>
    <col min="15632" max="15632" width="9.28515625" style="81" bestFit="1" customWidth="1"/>
    <col min="15633" max="15873" width="6.85546875" style="81" customWidth="1"/>
    <col min="15874" max="15874" width="26.85546875" style="81" customWidth="1"/>
    <col min="15875" max="15875" width="12.5703125" style="81" bestFit="1" customWidth="1"/>
    <col min="15876" max="15876" width="15.5703125" style="81" bestFit="1" customWidth="1"/>
    <col min="15877" max="15877" width="10.28515625" style="81" bestFit="1" customWidth="1"/>
    <col min="15878" max="15878" width="12.42578125" style="81" bestFit="1" customWidth="1"/>
    <col min="15879" max="15881" width="7.85546875" style="81" bestFit="1" customWidth="1"/>
    <col min="15882" max="15882" width="5.140625" style="81" bestFit="1" customWidth="1"/>
    <col min="15883" max="15883" width="10.5703125" style="81" bestFit="1" customWidth="1"/>
    <col min="15884" max="15884" width="16.28515625" style="81" bestFit="1" customWidth="1"/>
    <col min="15885" max="15885" width="10.28515625" style="81" bestFit="1" customWidth="1"/>
    <col min="15886" max="15886" width="11.140625" style="81" bestFit="1" customWidth="1"/>
    <col min="15887" max="15887" width="10.28515625" style="81" bestFit="1" customWidth="1"/>
    <col min="15888" max="15888" width="9.28515625" style="81" bestFit="1" customWidth="1"/>
    <col min="15889" max="16129" width="6.85546875" style="81" customWidth="1"/>
    <col min="16130" max="16130" width="26.85546875" style="81" customWidth="1"/>
    <col min="16131" max="16131" width="12.5703125" style="81" bestFit="1" customWidth="1"/>
    <col min="16132" max="16132" width="15.5703125" style="81" bestFit="1" customWidth="1"/>
    <col min="16133" max="16133" width="10.28515625" style="81" bestFit="1" customWidth="1"/>
    <col min="16134" max="16134" width="12.42578125" style="81" bestFit="1" customWidth="1"/>
    <col min="16135" max="16137" width="7.85546875" style="81" bestFit="1" customWidth="1"/>
    <col min="16138" max="16138" width="5.140625" style="81" bestFit="1" customWidth="1"/>
    <col min="16139" max="16139" width="10.5703125" style="81" bestFit="1" customWidth="1"/>
    <col min="16140" max="16140" width="16.28515625" style="81" bestFit="1" customWidth="1"/>
    <col min="16141" max="16141" width="10.28515625" style="81" bestFit="1" customWidth="1"/>
    <col min="16142" max="16142" width="11.140625" style="81" bestFit="1" customWidth="1"/>
    <col min="16143" max="16143" width="10.28515625" style="81" bestFit="1" customWidth="1"/>
    <col min="16144" max="16144" width="9.28515625" style="81" bestFit="1" customWidth="1"/>
    <col min="16145" max="16384" width="6.85546875" style="81" customWidth="1"/>
  </cols>
  <sheetData>
    <row r="1" spans="1:16" ht="12.75" customHeight="1">
      <c r="A1" s="94">
        <v>43738</v>
      </c>
      <c r="B1" s="84">
        <v>1</v>
      </c>
      <c r="C1" s="84">
        <v>2</v>
      </c>
      <c r="D1" s="84">
        <v>3</v>
      </c>
      <c r="E1" s="84">
        <v>4</v>
      </c>
      <c r="F1" s="84">
        <v>5</v>
      </c>
      <c r="G1" s="84">
        <v>6</v>
      </c>
      <c r="H1" s="84">
        <v>7</v>
      </c>
      <c r="I1" s="84">
        <v>8</v>
      </c>
      <c r="J1" s="84">
        <v>9</v>
      </c>
      <c r="K1" s="84">
        <v>10</v>
      </c>
      <c r="L1" s="84">
        <v>11</v>
      </c>
      <c r="M1" s="84">
        <v>12</v>
      </c>
      <c r="N1" s="84">
        <v>13</v>
      </c>
      <c r="O1" s="84">
        <v>14</v>
      </c>
      <c r="P1" s="84">
        <v>15</v>
      </c>
    </row>
    <row r="2" spans="1:16" s="95" customFormat="1" ht="39" customHeight="1">
      <c r="A2" s="95" t="s">
        <v>319</v>
      </c>
      <c r="B2" s="95" t="s">
        <v>320</v>
      </c>
      <c r="C2" s="95" t="s">
        <v>321</v>
      </c>
      <c r="D2" s="95" t="s">
        <v>322</v>
      </c>
      <c r="E2" s="95" t="s">
        <v>323</v>
      </c>
      <c r="F2" s="95" t="s">
        <v>324</v>
      </c>
      <c r="G2" s="95" t="s">
        <v>325</v>
      </c>
      <c r="H2" s="95" t="s">
        <v>326</v>
      </c>
      <c r="I2" s="95" t="s">
        <v>328</v>
      </c>
      <c r="J2" s="96" t="s">
        <v>892</v>
      </c>
      <c r="K2" s="95" t="s">
        <v>329</v>
      </c>
      <c r="L2" s="95" t="s">
        <v>330</v>
      </c>
      <c r="M2" s="95" t="s">
        <v>331</v>
      </c>
      <c r="N2" s="95" t="s">
        <v>332</v>
      </c>
      <c r="O2" s="95" t="s">
        <v>333</v>
      </c>
      <c r="P2" s="96" t="s">
        <v>334</v>
      </c>
    </row>
    <row r="3" spans="1:16">
      <c r="A3" s="81" t="s">
        <v>515</v>
      </c>
      <c r="B3" s="84">
        <v>100119</v>
      </c>
      <c r="C3" s="81" t="s">
        <v>516</v>
      </c>
      <c r="D3" s="81" t="s">
        <v>337</v>
      </c>
      <c r="E3" s="81" t="s">
        <v>358</v>
      </c>
      <c r="F3" s="81" t="s">
        <v>372</v>
      </c>
      <c r="G3" s="81" t="s">
        <v>373</v>
      </c>
      <c r="H3" s="81" t="s">
        <v>361</v>
      </c>
      <c r="I3" s="81" t="s">
        <v>362</v>
      </c>
      <c r="J3" s="81">
        <v>10</v>
      </c>
      <c r="K3" s="81" t="s">
        <v>398</v>
      </c>
      <c r="L3" s="81" t="s">
        <v>364</v>
      </c>
      <c r="M3" s="81" t="s">
        <v>345</v>
      </c>
      <c r="N3" s="97">
        <v>6</v>
      </c>
      <c r="O3" s="97">
        <v>40</v>
      </c>
      <c r="P3" s="97">
        <v>70</v>
      </c>
    </row>
    <row r="4" spans="1:16">
      <c r="A4" s="81" t="s">
        <v>517</v>
      </c>
      <c r="B4" s="84" t="s">
        <v>518</v>
      </c>
      <c r="C4" s="81" t="s">
        <v>519</v>
      </c>
      <c r="D4" s="81" t="s">
        <v>337</v>
      </c>
      <c r="E4" s="81" t="s">
        <v>338</v>
      </c>
      <c r="F4" s="81" t="s">
        <v>520</v>
      </c>
      <c r="G4" s="81" t="s">
        <v>521</v>
      </c>
      <c r="H4" s="81" t="s">
        <v>522</v>
      </c>
      <c r="I4" s="81" t="s">
        <v>523</v>
      </c>
      <c r="J4" s="81">
        <v>8</v>
      </c>
      <c r="K4" s="81" t="s">
        <v>524</v>
      </c>
      <c r="L4" s="81" t="s">
        <v>344</v>
      </c>
      <c r="M4" s="81" t="s">
        <v>345</v>
      </c>
      <c r="N4" s="97">
        <v>6</v>
      </c>
      <c r="O4" s="97">
        <v>143</v>
      </c>
      <c r="P4" s="97">
        <v>32</v>
      </c>
    </row>
    <row r="5" spans="1:16">
      <c r="A5" s="81" t="s">
        <v>525</v>
      </c>
      <c r="B5" s="84" t="s">
        <v>526</v>
      </c>
      <c r="C5" s="81" t="s">
        <v>527</v>
      </c>
      <c r="D5" s="81" t="s">
        <v>337</v>
      </c>
      <c r="E5" s="81" t="s">
        <v>338</v>
      </c>
      <c r="F5" s="81" t="s">
        <v>520</v>
      </c>
      <c r="G5" s="81" t="s">
        <v>521</v>
      </c>
      <c r="H5" s="81" t="s">
        <v>522</v>
      </c>
      <c r="I5" s="81" t="s">
        <v>523</v>
      </c>
      <c r="J5" s="81">
        <v>8</v>
      </c>
      <c r="K5" s="81" t="s">
        <v>524</v>
      </c>
      <c r="L5" s="81" t="s">
        <v>344</v>
      </c>
      <c r="M5" s="81" t="s">
        <v>345</v>
      </c>
      <c r="N5" s="97">
        <v>6</v>
      </c>
      <c r="O5" s="97">
        <v>123</v>
      </c>
      <c r="P5" s="97">
        <v>32</v>
      </c>
    </row>
    <row r="6" spans="1:16">
      <c r="A6" s="81" t="s">
        <v>528</v>
      </c>
      <c r="B6" s="84" t="s">
        <v>529</v>
      </c>
      <c r="C6" s="81" t="s">
        <v>530</v>
      </c>
      <c r="D6" s="81" t="s">
        <v>337</v>
      </c>
      <c r="E6" s="81" t="s">
        <v>338</v>
      </c>
      <c r="F6" s="81" t="s">
        <v>520</v>
      </c>
      <c r="G6" s="81" t="s">
        <v>521</v>
      </c>
      <c r="H6" s="81" t="s">
        <v>522</v>
      </c>
      <c r="I6" s="81" t="s">
        <v>523</v>
      </c>
      <c r="J6" s="81">
        <v>8</v>
      </c>
      <c r="K6" s="81" t="s">
        <v>524</v>
      </c>
      <c r="L6" s="81" t="s">
        <v>344</v>
      </c>
      <c r="M6" s="81" t="s">
        <v>345</v>
      </c>
      <c r="N6" s="97">
        <v>6</v>
      </c>
      <c r="O6" s="97">
        <v>118</v>
      </c>
      <c r="P6" s="97">
        <v>32</v>
      </c>
    </row>
    <row r="7" spans="1:16">
      <c r="A7" s="81" t="s">
        <v>531</v>
      </c>
      <c r="B7" s="84" t="s">
        <v>532</v>
      </c>
      <c r="C7" s="81" t="s">
        <v>533</v>
      </c>
      <c r="D7" s="81" t="s">
        <v>337</v>
      </c>
      <c r="E7" s="81" t="s">
        <v>338</v>
      </c>
      <c r="F7" s="81" t="s">
        <v>520</v>
      </c>
      <c r="G7" s="81" t="s">
        <v>521</v>
      </c>
      <c r="H7" s="81" t="s">
        <v>522</v>
      </c>
      <c r="I7" s="81" t="s">
        <v>523</v>
      </c>
      <c r="J7" s="81">
        <v>8</v>
      </c>
      <c r="K7" s="81" t="s">
        <v>524</v>
      </c>
      <c r="L7" s="81" t="s">
        <v>344</v>
      </c>
      <c r="M7" s="81" t="s">
        <v>345</v>
      </c>
      <c r="N7" s="97">
        <v>6</v>
      </c>
      <c r="O7" s="97">
        <v>160</v>
      </c>
      <c r="P7" s="97">
        <v>32</v>
      </c>
    </row>
    <row r="8" spans="1:16">
      <c r="A8" s="81" t="s">
        <v>335</v>
      </c>
      <c r="B8" s="84">
        <v>5051</v>
      </c>
      <c r="C8" s="81" t="s">
        <v>336</v>
      </c>
      <c r="D8" s="81" t="s">
        <v>337</v>
      </c>
      <c r="E8" s="81" t="s">
        <v>338</v>
      </c>
      <c r="F8" s="81" t="s">
        <v>339</v>
      </c>
      <c r="G8" s="81" t="s">
        <v>340</v>
      </c>
      <c r="H8" s="81" t="s">
        <v>341</v>
      </c>
      <c r="I8" s="81" t="s">
        <v>342</v>
      </c>
      <c r="J8" s="81">
        <v>6</v>
      </c>
      <c r="K8" s="81" t="s">
        <v>343</v>
      </c>
      <c r="L8" s="81" t="s">
        <v>344</v>
      </c>
      <c r="M8" s="81" t="s">
        <v>345</v>
      </c>
      <c r="N8" s="97">
        <v>6</v>
      </c>
      <c r="O8" s="97">
        <v>141</v>
      </c>
      <c r="P8" s="97">
        <v>36</v>
      </c>
    </row>
    <row r="9" spans="1:16">
      <c r="A9" s="81" t="s">
        <v>346</v>
      </c>
      <c r="B9" s="84">
        <v>5052</v>
      </c>
      <c r="C9" s="81" t="s">
        <v>347</v>
      </c>
      <c r="D9" s="81" t="s">
        <v>337</v>
      </c>
      <c r="E9" s="81" t="s">
        <v>338</v>
      </c>
      <c r="F9" s="81" t="s">
        <v>339</v>
      </c>
      <c r="G9" s="81" t="s">
        <v>340</v>
      </c>
      <c r="H9" s="81" t="s">
        <v>341</v>
      </c>
      <c r="I9" s="81" t="s">
        <v>342</v>
      </c>
      <c r="J9" s="81">
        <v>6</v>
      </c>
      <c r="K9" s="81" t="s">
        <v>343</v>
      </c>
      <c r="L9" s="81" t="s">
        <v>344</v>
      </c>
      <c r="M9" s="81" t="s">
        <v>345</v>
      </c>
      <c r="N9" s="97">
        <v>6</v>
      </c>
      <c r="O9" s="97">
        <v>154</v>
      </c>
      <c r="P9" s="97">
        <v>36</v>
      </c>
    </row>
    <row r="10" spans="1:16">
      <c r="A10" s="81" t="s">
        <v>537</v>
      </c>
      <c r="B10" s="84" t="s">
        <v>538</v>
      </c>
      <c r="C10" s="81" t="s">
        <v>539</v>
      </c>
      <c r="D10" s="81" t="s">
        <v>337</v>
      </c>
      <c r="E10" s="81" t="s">
        <v>338</v>
      </c>
      <c r="F10" s="81" t="s">
        <v>520</v>
      </c>
      <c r="G10" s="81" t="s">
        <v>521</v>
      </c>
      <c r="H10" s="81" t="s">
        <v>522</v>
      </c>
      <c r="I10" s="81" t="s">
        <v>523</v>
      </c>
      <c r="J10" s="81">
        <v>8</v>
      </c>
      <c r="K10" s="81" t="s">
        <v>524</v>
      </c>
      <c r="L10" s="81" t="s">
        <v>344</v>
      </c>
      <c r="M10" s="81" t="s">
        <v>345</v>
      </c>
      <c r="N10" s="97">
        <v>6</v>
      </c>
      <c r="O10" s="97">
        <v>154</v>
      </c>
      <c r="P10" s="97">
        <v>32</v>
      </c>
    </row>
    <row r="11" spans="1:16">
      <c r="A11" s="81" t="s">
        <v>348</v>
      </c>
      <c r="B11" s="84">
        <v>5090</v>
      </c>
      <c r="C11" s="81" t="s">
        <v>349</v>
      </c>
      <c r="D11" s="81" t="s">
        <v>337</v>
      </c>
      <c r="E11" s="81" t="s">
        <v>350</v>
      </c>
      <c r="F11" s="81" t="s">
        <v>351</v>
      </c>
      <c r="G11" s="81" t="s">
        <v>352</v>
      </c>
      <c r="H11" s="81" t="s">
        <v>353</v>
      </c>
      <c r="I11" s="81" t="s">
        <v>342</v>
      </c>
      <c r="J11" s="81">
        <v>6</v>
      </c>
      <c r="K11" s="81" t="s">
        <v>354</v>
      </c>
      <c r="L11" s="81" t="s">
        <v>355</v>
      </c>
      <c r="M11" s="81" t="s">
        <v>345</v>
      </c>
      <c r="N11" s="97">
        <v>6</v>
      </c>
      <c r="O11" s="97">
        <v>20</v>
      </c>
      <c r="P11" s="97">
        <v>36</v>
      </c>
    </row>
    <row r="12" spans="1:16">
      <c r="A12" s="81" t="s">
        <v>356</v>
      </c>
      <c r="B12" s="84">
        <v>5113</v>
      </c>
      <c r="C12" s="81" t="s">
        <v>357</v>
      </c>
      <c r="D12" s="81" t="s">
        <v>337</v>
      </c>
      <c r="E12" s="81" t="s">
        <v>358</v>
      </c>
      <c r="F12" s="81" t="s">
        <v>359</v>
      </c>
      <c r="G12" s="81" t="s">
        <v>360</v>
      </c>
      <c r="H12" s="81" t="s">
        <v>361</v>
      </c>
      <c r="I12" s="81" t="s">
        <v>362</v>
      </c>
      <c r="J12" s="81">
        <v>10</v>
      </c>
      <c r="K12" s="81" t="s">
        <v>363</v>
      </c>
      <c r="L12" s="81" t="s">
        <v>364</v>
      </c>
      <c r="M12" s="81" t="s">
        <v>345</v>
      </c>
      <c r="N12" s="97">
        <v>6</v>
      </c>
      <c r="O12" s="97">
        <v>14</v>
      </c>
      <c r="P12" s="97">
        <v>70</v>
      </c>
    </row>
    <row r="13" spans="1:16">
      <c r="A13" s="81" t="s">
        <v>212</v>
      </c>
      <c r="B13" s="84">
        <v>5114</v>
      </c>
      <c r="C13" s="81" t="s">
        <v>365</v>
      </c>
      <c r="D13" s="81" t="s">
        <v>337</v>
      </c>
      <c r="E13" s="81" t="s">
        <v>358</v>
      </c>
      <c r="F13" s="81" t="s">
        <v>359</v>
      </c>
      <c r="G13" s="81" t="s">
        <v>360</v>
      </c>
      <c r="H13" s="81" t="s">
        <v>361</v>
      </c>
      <c r="I13" s="81" t="s">
        <v>362</v>
      </c>
      <c r="J13" s="81">
        <v>10</v>
      </c>
      <c r="K13" s="81" t="s">
        <v>363</v>
      </c>
      <c r="L13" s="81" t="s">
        <v>364</v>
      </c>
      <c r="M13" s="81" t="s">
        <v>345</v>
      </c>
      <c r="N13" s="97">
        <v>6</v>
      </c>
      <c r="O13" s="97">
        <v>14</v>
      </c>
      <c r="P13" s="97">
        <v>70</v>
      </c>
    </row>
    <row r="14" spans="1:16">
      <c r="A14" s="81" t="s">
        <v>366</v>
      </c>
      <c r="B14" s="84">
        <v>5115</v>
      </c>
      <c r="C14" s="81" t="s">
        <v>367</v>
      </c>
      <c r="D14" s="81" t="s">
        <v>337</v>
      </c>
      <c r="E14" s="81" t="s">
        <v>358</v>
      </c>
      <c r="F14" s="81" t="s">
        <v>359</v>
      </c>
      <c r="G14" s="81" t="s">
        <v>360</v>
      </c>
      <c r="H14" s="81" t="s">
        <v>361</v>
      </c>
      <c r="I14" s="81" t="s">
        <v>362</v>
      </c>
      <c r="J14" s="81">
        <v>10</v>
      </c>
      <c r="K14" s="81" t="s">
        <v>363</v>
      </c>
      <c r="L14" s="81" t="s">
        <v>364</v>
      </c>
      <c r="M14" s="81" t="s">
        <v>345</v>
      </c>
      <c r="N14" s="97">
        <v>6</v>
      </c>
      <c r="O14" s="97">
        <v>0</v>
      </c>
      <c r="P14" s="97">
        <v>70</v>
      </c>
    </row>
    <row r="15" spans="1:16">
      <c r="A15" s="81" t="s">
        <v>368</v>
      </c>
      <c r="B15" s="84">
        <v>5164</v>
      </c>
      <c r="C15" s="81" t="s">
        <v>369</v>
      </c>
      <c r="D15" s="81" t="s">
        <v>337</v>
      </c>
      <c r="E15" s="81" t="s">
        <v>358</v>
      </c>
      <c r="F15" s="81" t="s">
        <v>359</v>
      </c>
      <c r="G15" s="81" t="s">
        <v>360</v>
      </c>
      <c r="H15" s="81" t="s">
        <v>361</v>
      </c>
      <c r="I15" s="81" t="s">
        <v>362</v>
      </c>
      <c r="J15" s="81">
        <v>10</v>
      </c>
      <c r="K15" s="81" t="s">
        <v>363</v>
      </c>
      <c r="L15" s="81" t="s">
        <v>364</v>
      </c>
      <c r="M15" s="81" t="s">
        <v>345</v>
      </c>
      <c r="N15" s="97">
        <v>6</v>
      </c>
      <c r="O15" s="97">
        <v>38</v>
      </c>
      <c r="P15" s="97">
        <v>70</v>
      </c>
    </row>
    <row r="16" spans="1:16">
      <c r="A16" s="81" t="s">
        <v>540</v>
      </c>
      <c r="B16" s="84" t="s">
        <v>541</v>
      </c>
      <c r="C16" s="81" t="s">
        <v>542</v>
      </c>
      <c r="D16" s="81" t="s">
        <v>337</v>
      </c>
      <c r="E16" s="81" t="s">
        <v>358</v>
      </c>
      <c r="F16" s="81" t="s">
        <v>359</v>
      </c>
      <c r="G16" s="81" t="s">
        <v>360</v>
      </c>
      <c r="H16" s="81" t="s">
        <v>361</v>
      </c>
      <c r="I16" s="81" t="s">
        <v>362</v>
      </c>
      <c r="J16" s="81">
        <v>10</v>
      </c>
      <c r="K16" s="81" t="s">
        <v>363</v>
      </c>
      <c r="L16" s="81" t="s">
        <v>364</v>
      </c>
      <c r="M16" s="81" t="s">
        <v>345</v>
      </c>
      <c r="N16" s="97">
        <v>6</v>
      </c>
      <c r="O16" s="97">
        <v>0</v>
      </c>
      <c r="P16" s="97">
        <v>70</v>
      </c>
    </row>
    <row r="17" spans="1:16">
      <c r="A17" s="81" t="s">
        <v>543</v>
      </c>
      <c r="B17" s="84" t="s">
        <v>544</v>
      </c>
      <c r="C17" s="81" t="s">
        <v>545</v>
      </c>
      <c r="D17" s="81" t="s">
        <v>337</v>
      </c>
      <c r="E17" s="81" t="s">
        <v>358</v>
      </c>
      <c r="F17" s="81" t="s">
        <v>359</v>
      </c>
      <c r="G17" s="81" t="s">
        <v>360</v>
      </c>
      <c r="H17" s="81" t="s">
        <v>361</v>
      </c>
      <c r="I17" s="81" t="s">
        <v>362</v>
      </c>
      <c r="J17" s="81">
        <v>10</v>
      </c>
      <c r="K17" s="81" t="s">
        <v>363</v>
      </c>
      <c r="L17" s="81" t="s">
        <v>364</v>
      </c>
      <c r="M17" s="81" t="s">
        <v>345</v>
      </c>
      <c r="N17" s="97">
        <v>6</v>
      </c>
      <c r="O17" s="97">
        <v>0</v>
      </c>
      <c r="P17" s="97">
        <v>70</v>
      </c>
    </row>
    <row r="18" spans="1:16">
      <c r="A18" s="81" t="s">
        <v>370</v>
      </c>
      <c r="B18" s="84">
        <v>5202</v>
      </c>
      <c r="C18" s="81" t="s">
        <v>371</v>
      </c>
      <c r="D18" s="81" t="s">
        <v>337</v>
      </c>
      <c r="E18" s="81" t="s">
        <v>358</v>
      </c>
      <c r="F18" s="81" t="s">
        <v>372</v>
      </c>
      <c r="G18" s="81" t="s">
        <v>373</v>
      </c>
      <c r="H18" s="81" t="s">
        <v>361</v>
      </c>
      <c r="I18" s="81" t="s">
        <v>362</v>
      </c>
      <c r="J18" s="81">
        <v>10</v>
      </c>
      <c r="K18" s="81" t="s">
        <v>363</v>
      </c>
      <c r="L18" s="81" t="s">
        <v>364</v>
      </c>
      <c r="M18" s="81" t="s">
        <v>345</v>
      </c>
      <c r="N18" s="97">
        <v>6</v>
      </c>
      <c r="O18" s="97">
        <v>24</v>
      </c>
      <c r="P18" s="97">
        <v>70</v>
      </c>
    </row>
    <row r="19" spans="1:16">
      <c r="A19" s="81" t="s">
        <v>546</v>
      </c>
      <c r="B19" s="84" t="s">
        <v>547</v>
      </c>
      <c r="C19" s="81" t="s">
        <v>548</v>
      </c>
      <c r="D19" s="81" t="s">
        <v>337</v>
      </c>
      <c r="E19" s="81" t="s">
        <v>358</v>
      </c>
      <c r="F19" s="81" t="s">
        <v>359</v>
      </c>
      <c r="G19" s="81" t="s">
        <v>360</v>
      </c>
      <c r="H19" s="81" t="s">
        <v>361</v>
      </c>
      <c r="I19" s="81" t="s">
        <v>362</v>
      </c>
      <c r="J19" s="81">
        <v>10</v>
      </c>
      <c r="K19" s="81" t="s">
        <v>363</v>
      </c>
      <c r="L19" s="81" t="s">
        <v>364</v>
      </c>
      <c r="M19" s="81" t="s">
        <v>345</v>
      </c>
      <c r="N19" s="97">
        <v>6</v>
      </c>
      <c r="O19" s="97">
        <v>1</v>
      </c>
      <c r="P19" s="97">
        <v>70</v>
      </c>
    </row>
    <row r="20" spans="1:16">
      <c r="A20" s="81" t="s">
        <v>374</v>
      </c>
      <c r="B20" s="84">
        <v>5221</v>
      </c>
      <c r="C20" s="81" t="s">
        <v>375</v>
      </c>
      <c r="D20" s="81" t="s">
        <v>337</v>
      </c>
      <c r="E20" s="81" t="s">
        <v>358</v>
      </c>
      <c r="F20" s="81" t="s">
        <v>359</v>
      </c>
      <c r="G20" s="81" t="s">
        <v>360</v>
      </c>
      <c r="H20" s="81" t="s">
        <v>361</v>
      </c>
      <c r="I20" s="81" t="s">
        <v>362</v>
      </c>
      <c r="J20" s="81">
        <v>10</v>
      </c>
      <c r="K20" s="81" t="s">
        <v>363</v>
      </c>
      <c r="L20" s="81" t="s">
        <v>364</v>
      </c>
      <c r="M20" s="81" t="s">
        <v>345</v>
      </c>
      <c r="N20" s="97">
        <v>6</v>
      </c>
      <c r="O20" s="97">
        <v>23</v>
      </c>
      <c r="P20" s="97">
        <v>70</v>
      </c>
    </row>
    <row r="21" spans="1:16">
      <c r="A21" s="81" t="s">
        <v>549</v>
      </c>
      <c r="B21" s="84" t="s">
        <v>550</v>
      </c>
      <c r="C21" s="81" t="s">
        <v>551</v>
      </c>
      <c r="D21" s="81" t="s">
        <v>337</v>
      </c>
      <c r="E21" s="81" t="s">
        <v>358</v>
      </c>
      <c r="F21" s="81" t="s">
        <v>359</v>
      </c>
      <c r="G21" s="81" t="s">
        <v>360</v>
      </c>
      <c r="H21" s="81" t="s">
        <v>361</v>
      </c>
      <c r="I21" s="81" t="s">
        <v>362</v>
      </c>
      <c r="J21" s="81">
        <v>10</v>
      </c>
      <c r="K21" s="81" t="s">
        <v>363</v>
      </c>
      <c r="L21" s="81" t="s">
        <v>364</v>
      </c>
      <c r="M21" s="81" t="s">
        <v>345</v>
      </c>
      <c r="N21" s="97">
        <v>6</v>
      </c>
      <c r="O21" s="97">
        <v>0</v>
      </c>
      <c r="P21" s="97">
        <v>70</v>
      </c>
    </row>
    <row r="22" spans="1:16">
      <c r="A22" s="81" t="s">
        <v>552</v>
      </c>
      <c r="B22" s="84" t="s">
        <v>553</v>
      </c>
      <c r="C22" s="81" t="s">
        <v>554</v>
      </c>
      <c r="D22" s="81" t="s">
        <v>337</v>
      </c>
      <c r="E22" s="81" t="s">
        <v>358</v>
      </c>
      <c r="F22" s="81" t="s">
        <v>359</v>
      </c>
      <c r="G22" s="81" t="s">
        <v>360</v>
      </c>
      <c r="H22" s="81" t="s">
        <v>361</v>
      </c>
      <c r="I22" s="81" t="s">
        <v>362</v>
      </c>
      <c r="J22" s="81">
        <v>10</v>
      </c>
      <c r="K22" s="81" t="s">
        <v>363</v>
      </c>
      <c r="L22" s="81" t="s">
        <v>364</v>
      </c>
      <c r="M22" s="81" t="s">
        <v>345</v>
      </c>
      <c r="N22" s="97">
        <v>6</v>
      </c>
      <c r="O22" s="97">
        <v>28</v>
      </c>
      <c r="P22" s="97">
        <v>70</v>
      </c>
    </row>
    <row r="23" spans="1:16">
      <c r="A23" s="81" t="s">
        <v>370</v>
      </c>
      <c r="B23" s="84">
        <v>5235</v>
      </c>
      <c r="C23" s="81" t="s">
        <v>376</v>
      </c>
      <c r="D23" s="81" t="s">
        <v>337</v>
      </c>
      <c r="E23" s="81" t="s">
        <v>358</v>
      </c>
      <c r="F23" s="81" t="s">
        <v>372</v>
      </c>
      <c r="G23" s="81" t="s">
        <v>373</v>
      </c>
      <c r="H23" s="81" t="s">
        <v>361</v>
      </c>
      <c r="I23" s="81" t="s">
        <v>362</v>
      </c>
      <c r="J23" s="81">
        <v>10</v>
      </c>
      <c r="K23" s="81" t="s">
        <v>363</v>
      </c>
      <c r="L23" s="81" t="s">
        <v>364</v>
      </c>
      <c r="M23" s="81" t="s">
        <v>345</v>
      </c>
      <c r="N23" s="97">
        <v>6</v>
      </c>
      <c r="O23" s="97">
        <v>24</v>
      </c>
      <c r="P23" s="97">
        <v>70</v>
      </c>
    </row>
    <row r="24" spans="1:16">
      <c r="A24" s="81" t="s">
        <v>555</v>
      </c>
      <c r="B24" s="84" t="s">
        <v>556</v>
      </c>
      <c r="C24" s="81" t="s">
        <v>557</v>
      </c>
      <c r="D24" s="81" t="s">
        <v>337</v>
      </c>
      <c r="E24" s="81" t="s">
        <v>558</v>
      </c>
      <c r="F24" s="81" t="s">
        <v>359</v>
      </c>
      <c r="G24" s="81" t="s">
        <v>360</v>
      </c>
      <c r="H24" s="81" t="s">
        <v>361</v>
      </c>
      <c r="I24" s="81" t="s">
        <v>362</v>
      </c>
      <c r="J24" s="81">
        <v>10</v>
      </c>
      <c r="K24" s="81" t="s">
        <v>363</v>
      </c>
      <c r="L24" s="81" t="s">
        <v>364</v>
      </c>
      <c r="M24" s="81" t="s">
        <v>345</v>
      </c>
      <c r="N24" s="97">
        <v>6</v>
      </c>
      <c r="O24" s="97">
        <v>0</v>
      </c>
      <c r="P24" s="97">
        <v>70</v>
      </c>
    </row>
    <row r="25" spans="1:16">
      <c r="A25" s="81" t="s">
        <v>559</v>
      </c>
      <c r="B25" s="84" t="s">
        <v>560</v>
      </c>
      <c r="C25" s="81" t="s">
        <v>561</v>
      </c>
      <c r="D25" s="81" t="s">
        <v>337</v>
      </c>
      <c r="E25" s="81" t="s">
        <v>358</v>
      </c>
      <c r="F25" s="81" t="s">
        <v>359</v>
      </c>
      <c r="G25" s="81" t="s">
        <v>360</v>
      </c>
      <c r="H25" s="81" t="s">
        <v>361</v>
      </c>
      <c r="I25" s="81" t="s">
        <v>362</v>
      </c>
      <c r="J25" s="81">
        <v>10</v>
      </c>
      <c r="K25" s="81" t="s">
        <v>363</v>
      </c>
      <c r="L25" s="81" t="s">
        <v>364</v>
      </c>
      <c r="M25" s="81" t="s">
        <v>345</v>
      </c>
      <c r="N25" s="97">
        <v>6</v>
      </c>
      <c r="O25" s="97">
        <v>0</v>
      </c>
      <c r="P25" s="97">
        <v>70</v>
      </c>
    </row>
    <row r="26" spans="1:16">
      <c r="A26" s="81" t="s">
        <v>377</v>
      </c>
      <c r="B26" s="84">
        <v>5254</v>
      </c>
      <c r="C26" s="81" t="s">
        <v>378</v>
      </c>
      <c r="D26" s="81" t="s">
        <v>379</v>
      </c>
      <c r="E26" s="81" t="s">
        <v>380</v>
      </c>
      <c r="F26" s="81" t="s">
        <v>359</v>
      </c>
      <c r="G26" s="81" t="s">
        <v>360</v>
      </c>
      <c r="H26" s="81" t="s">
        <v>361</v>
      </c>
      <c r="I26" s="81" t="s">
        <v>362</v>
      </c>
      <c r="J26" s="81">
        <v>10</v>
      </c>
      <c r="K26" s="81" t="s">
        <v>363</v>
      </c>
      <c r="L26" s="81" t="s">
        <v>364</v>
      </c>
      <c r="M26" s="81" t="s">
        <v>381</v>
      </c>
      <c r="N26" s="97">
        <v>10</v>
      </c>
      <c r="O26" s="97">
        <v>40</v>
      </c>
      <c r="P26" s="97">
        <v>70</v>
      </c>
    </row>
    <row r="27" spans="1:16">
      <c r="A27" s="81" t="s">
        <v>562</v>
      </c>
      <c r="B27" s="84" t="s">
        <v>563</v>
      </c>
      <c r="C27" s="81" t="s">
        <v>564</v>
      </c>
      <c r="D27" s="81" t="s">
        <v>337</v>
      </c>
      <c r="E27" s="81" t="s">
        <v>358</v>
      </c>
      <c r="F27" s="81" t="s">
        <v>359</v>
      </c>
      <c r="G27" s="81" t="s">
        <v>360</v>
      </c>
      <c r="H27" s="81" t="s">
        <v>361</v>
      </c>
      <c r="I27" s="81" t="s">
        <v>362</v>
      </c>
      <c r="J27" s="81">
        <v>10</v>
      </c>
      <c r="K27" s="81" t="s">
        <v>363</v>
      </c>
      <c r="L27" s="81" t="s">
        <v>364</v>
      </c>
      <c r="M27" s="81" t="s">
        <v>345</v>
      </c>
      <c r="N27" s="97">
        <v>6</v>
      </c>
      <c r="O27" s="97">
        <v>1</v>
      </c>
      <c r="P27" s="97">
        <v>70</v>
      </c>
    </row>
    <row r="28" spans="1:16">
      <c r="A28" s="81" t="s">
        <v>565</v>
      </c>
      <c r="B28" s="84" t="s">
        <v>566</v>
      </c>
      <c r="C28" s="81" t="s">
        <v>567</v>
      </c>
      <c r="D28" s="81" t="s">
        <v>337</v>
      </c>
      <c r="E28" s="81" t="s">
        <v>358</v>
      </c>
      <c r="F28" s="81" t="s">
        <v>359</v>
      </c>
      <c r="G28" s="81" t="s">
        <v>360</v>
      </c>
      <c r="H28" s="81" t="s">
        <v>361</v>
      </c>
      <c r="I28" s="81" t="s">
        <v>362</v>
      </c>
      <c r="J28" s="81">
        <v>10</v>
      </c>
      <c r="K28" s="81" t="s">
        <v>363</v>
      </c>
      <c r="L28" s="81" t="s">
        <v>364</v>
      </c>
      <c r="M28" s="81" t="s">
        <v>345</v>
      </c>
      <c r="N28" s="97">
        <v>6</v>
      </c>
      <c r="O28" s="97">
        <v>16</v>
      </c>
      <c r="P28" s="97">
        <v>70</v>
      </c>
    </row>
    <row r="29" spans="1:16">
      <c r="A29" s="81" t="s">
        <v>568</v>
      </c>
      <c r="B29" s="84" t="s">
        <v>569</v>
      </c>
      <c r="C29" s="81" t="s">
        <v>570</v>
      </c>
      <c r="D29" s="81" t="s">
        <v>337</v>
      </c>
      <c r="E29" s="81" t="s">
        <v>358</v>
      </c>
      <c r="F29" s="81" t="s">
        <v>359</v>
      </c>
      <c r="G29" s="81" t="s">
        <v>360</v>
      </c>
      <c r="H29" s="81" t="s">
        <v>361</v>
      </c>
      <c r="I29" s="81" t="s">
        <v>362</v>
      </c>
      <c r="J29" s="81">
        <v>10</v>
      </c>
      <c r="K29" s="81" t="s">
        <v>363</v>
      </c>
      <c r="L29" s="81" t="s">
        <v>364</v>
      </c>
      <c r="M29" s="81" t="s">
        <v>345</v>
      </c>
      <c r="N29" s="97">
        <v>6</v>
      </c>
      <c r="O29" s="97">
        <v>1</v>
      </c>
      <c r="P29" s="97">
        <v>70</v>
      </c>
    </row>
    <row r="30" spans="1:16">
      <c r="A30" s="81" t="s">
        <v>571</v>
      </c>
      <c r="B30" s="84" t="s">
        <v>572</v>
      </c>
      <c r="C30" s="81" t="s">
        <v>573</v>
      </c>
      <c r="D30" s="81" t="s">
        <v>337</v>
      </c>
      <c r="E30" s="81" t="s">
        <v>358</v>
      </c>
      <c r="F30" s="81" t="s">
        <v>359</v>
      </c>
      <c r="G30" s="81" t="s">
        <v>360</v>
      </c>
      <c r="H30" s="81" t="s">
        <v>361</v>
      </c>
      <c r="I30" s="81" t="s">
        <v>362</v>
      </c>
      <c r="J30" s="81">
        <v>10</v>
      </c>
      <c r="K30" s="81" t="s">
        <v>363</v>
      </c>
      <c r="L30" s="81" t="s">
        <v>364</v>
      </c>
      <c r="M30" s="81" t="s">
        <v>345</v>
      </c>
      <c r="N30" s="97">
        <v>6</v>
      </c>
      <c r="O30" s="97">
        <v>1</v>
      </c>
      <c r="P30" s="97">
        <v>70</v>
      </c>
    </row>
    <row r="31" spans="1:16">
      <c r="A31" s="81" t="s">
        <v>382</v>
      </c>
      <c r="B31" s="84">
        <v>5343</v>
      </c>
      <c r="C31" s="81" t="s">
        <v>383</v>
      </c>
      <c r="D31" s="81" t="s">
        <v>337</v>
      </c>
      <c r="E31" s="81" t="s">
        <v>358</v>
      </c>
      <c r="F31" s="81" t="s">
        <v>359</v>
      </c>
      <c r="G31" s="81" t="s">
        <v>360</v>
      </c>
      <c r="H31" s="81" t="s">
        <v>361</v>
      </c>
      <c r="I31" s="81" t="s">
        <v>362</v>
      </c>
      <c r="J31" s="81">
        <v>10</v>
      </c>
      <c r="K31" s="81" t="s">
        <v>363</v>
      </c>
      <c r="L31" s="81" t="s">
        <v>364</v>
      </c>
      <c r="M31" s="81" t="s">
        <v>345</v>
      </c>
      <c r="N31" s="97">
        <v>6</v>
      </c>
      <c r="O31" s="97">
        <v>14</v>
      </c>
      <c r="P31" s="97">
        <v>70</v>
      </c>
    </row>
    <row r="32" spans="1:16">
      <c r="A32" s="81" t="s">
        <v>384</v>
      </c>
      <c r="B32" s="84">
        <v>5347</v>
      </c>
      <c r="C32" s="81" t="s">
        <v>385</v>
      </c>
      <c r="D32" s="81" t="s">
        <v>337</v>
      </c>
      <c r="E32" s="81" t="s">
        <v>358</v>
      </c>
      <c r="F32" s="81" t="s">
        <v>359</v>
      </c>
      <c r="G32" s="81" t="s">
        <v>360</v>
      </c>
      <c r="H32" s="81" t="s">
        <v>361</v>
      </c>
      <c r="I32" s="81" t="s">
        <v>362</v>
      </c>
      <c r="J32" s="81">
        <v>10</v>
      </c>
      <c r="K32" s="81" t="s">
        <v>363</v>
      </c>
      <c r="L32" s="81" t="s">
        <v>364</v>
      </c>
      <c r="M32" s="81" t="s">
        <v>345</v>
      </c>
      <c r="N32" s="97">
        <v>6</v>
      </c>
      <c r="O32" s="97">
        <v>16</v>
      </c>
      <c r="P32" s="97">
        <v>70</v>
      </c>
    </row>
    <row r="33" spans="1:16">
      <c r="A33" s="81" t="s">
        <v>386</v>
      </c>
      <c r="B33" s="84">
        <v>5383</v>
      </c>
      <c r="C33" s="81" t="s">
        <v>387</v>
      </c>
      <c r="D33" s="81" t="s">
        <v>337</v>
      </c>
      <c r="E33" s="81" t="s">
        <v>358</v>
      </c>
      <c r="F33" s="81" t="s">
        <v>359</v>
      </c>
      <c r="G33" s="81" t="s">
        <v>360</v>
      </c>
      <c r="H33" s="81" t="s">
        <v>361</v>
      </c>
      <c r="I33" s="81" t="s">
        <v>362</v>
      </c>
      <c r="J33" s="81">
        <v>10</v>
      </c>
      <c r="K33" s="81" t="s">
        <v>363</v>
      </c>
      <c r="L33" s="81" t="s">
        <v>364</v>
      </c>
      <c r="M33" s="81" t="s">
        <v>345</v>
      </c>
      <c r="N33" s="97">
        <v>6</v>
      </c>
      <c r="O33" s="97">
        <v>1</v>
      </c>
      <c r="P33" s="97">
        <v>70</v>
      </c>
    </row>
    <row r="34" spans="1:16">
      <c r="A34" s="81" t="s">
        <v>893</v>
      </c>
      <c r="B34" s="84">
        <v>5385</v>
      </c>
      <c r="C34" s="81" t="s">
        <v>894</v>
      </c>
      <c r="D34" s="81" t="s">
        <v>480</v>
      </c>
      <c r="E34" s="81" t="s">
        <v>586</v>
      </c>
      <c r="F34" s="81" t="s">
        <v>461</v>
      </c>
      <c r="G34" s="81" t="s">
        <v>462</v>
      </c>
      <c r="H34" s="81" t="s">
        <v>463</v>
      </c>
      <c r="I34" s="81" t="s">
        <v>494</v>
      </c>
      <c r="J34" s="81">
        <v>6</v>
      </c>
      <c r="K34" s="81" t="s">
        <v>457</v>
      </c>
      <c r="L34" s="81" t="s">
        <v>364</v>
      </c>
      <c r="M34" s="81" t="s">
        <v>587</v>
      </c>
      <c r="N34" s="81">
        <v>6</v>
      </c>
      <c r="O34" s="97">
        <v>30</v>
      </c>
      <c r="P34" s="97">
        <v>66</v>
      </c>
    </row>
    <row r="35" spans="1:16">
      <c r="A35" s="81" t="s">
        <v>574</v>
      </c>
      <c r="B35" s="84" t="s">
        <v>575</v>
      </c>
      <c r="C35" s="81" t="s">
        <v>576</v>
      </c>
      <c r="D35" s="81" t="s">
        <v>337</v>
      </c>
      <c r="E35" s="81" t="s">
        <v>358</v>
      </c>
      <c r="F35" s="81" t="s">
        <v>359</v>
      </c>
      <c r="G35" s="81" t="s">
        <v>360</v>
      </c>
      <c r="H35" s="81" t="s">
        <v>361</v>
      </c>
      <c r="I35" s="81" t="s">
        <v>362</v>
      </c>
      <c r="J35" s="81">
        <v>10</v>
      </c>
      <c r="K35" s="81" t="s">
        <v>363</v>
      </c>
      <c r="L35" s="81" t="s">
        <v>364</v>
      </c>
      <c r="M35" s="81" t="s">
        <v>345</v>
      </c>
      <c r="N35" s="97">
        <v>6</v>
      </c>
      <c r="O35" s="97">
        <v>1</v>
      </c>
      <c r="P35" s="97">
        <v>70</v>
      </c>
    </row>
    <row r="36" spans="1:16">
      <c r="A36" s="81" t="s">
        <v>577</v>
      </c>
      <c r="B36" s="84" t="s">
        <v>578</v>
      </c>
      <c r="C36" s="81" t="s">
        <v>579</v>
      </c>
      <c r="D36" s="81" t="s">
        <v>337</v>
      </c>
      <c r="E36" s="81" t="s">
        <v>358</v>
      </c>
      <c r="F36" s="81" t="s">
        <v>359</v>
      </c>
      <c r="G36" s="81" t="s">
        <v>360</v>
      </c>
      <c r="H36" s="81" t="s">
        <v>361</v>
      </c>
      <c r="I36" s="81" t="s">
        <v>362</v>
      </c>
      <c r="J36" s="81">
        <v>10</v>
      </c>
      <c r="K36" s="81" t="s">
        <v>363</v>
      </c>
      <c r="L36" s="81" t="s">
        <v>364</v>
      </c>
      <c r="M36" s="81" t="s">
        <v>345</v>
      </c>
      <c r="N36" s="97">
        <v>6</v>
      </c>
      <c r="O36" s="97">
        <v>20</v>
      </c>
      <c r="P36" s="97">
        <v>70</v>
      </c>
    </row>
    <row r="37" spans="1:16">
      <c r="A37" s="81" t="s">
        <v>580</v>
      </c>
      <c r="B37" s="84" t="s">
        <v>581</v>
      </c>
      <c r="C37" s="81" t="s">
        <v>582</v>
      </c>
      <c r="D37" s="81" t="s">
        <v>337</v>
      </c>
      <c r="E37" s="81" t="s">
        <v>358</v>
      </c>
      <c r="F37" s="81" t="s">
        <v>359</v>
      </c>
      <c r="G37" s="81" t="s">
        <v>360</v>
      </c>
      <c r="H37" s="81" t="s">
        <v>361</v>
      </c>
      <c r="I37" s="81" t="s">
        <v>362</v>
      </c>
      <c r="J37" s="81">
        <v>10</v>
      </c>
      <c r="K37" s="81" t="s">
        <v>363</v>
      </c>
      <c r="L37" s="81" t="s">
        <v>364</v>
      </c>
      <c r="M37" s="81" t="s">
        <v>345</v>
      </c>
      <c r="N37" s="97">
        <v>6</v>
      </c>
      <c r="O37" s="97">
        <v>1</v>
      </c>
      <c r="P37" s="97">
        <v>70</v>
      </c>
    </row>
    <row r="38" spans="1:16">
      <c r="A38" s="81" t="s">
        <v>583</v>
      </c>
      <c r="B38" s="84" t="s">
        <v>584</v>
      </c>
      <c r="C38" s="81" t="s">
        <v>585</v>
      </c>
      <c r="D38" s="81" t="s">
        <v>480</v>
      </c>
      <c r="E38" s="81" t="s">
        <v>586</v>
      </c>
      <c r="F38" s="81" t="s">
        <v>461</v>
      </c>
      <c r="G38" s="81" t="s">
        <v>462</v>
      </c>
      <c r="H38" s="81" t="s">
        <v>463</v>
      </c>
      <c r="I38" s="81" t="s">
        <v>494</v>
      </c>
      <c r="J38" s="81">
        <v>6</v>
      </c>
      <c r="K38" s="81" t="s">
        <v>457</v>
      </c>
      <c r="L38" s="81" t="s">
        <v>344</v>
      </c>
      <c r="M38" s="81" t="s">
        <v>587</v>
      </c>
      <c r="N38" s="97">
        <v>6</v>
      </c>
      <c r="O38" s="97">
        <v>0</v>
      </c>
      <c r="P38" s="97">
        <v>66</v>
      </c>
    </row>
    <row r="39" spans="1:16">
      <c r="A39" s="81" t="s">
        <v>588</v>
      </c>
      <c r="B39" s="84" t="s">
        <v>589</v>
      </c>
      <c r="C39" s="81" t="s">
        <v>590</v>
      </c>
      <c r="D39" s="81" t="s">
        <v>480</v>
      </c>
      <c r="E39" s="81" t="s">
        <v>586</v>
      </c>
      <c r="F39" s="81" t="s">
        <v>461</v>
      </c>
      <c r="G39" s="81" t="s">
        <v>462</v>
      </c>
      <c r="H39" s="81" t="s">
        <v>463</v>
      </c>
      <c r="I39" s="81" t="s">
        <v>494</v>
      </c>
      <c r="J39" s="81">
        <v>6</v>
      </c>
      <c r="K39" s="81" t="s">
        <v>457</v>
      </c>
      <c r="L39" s="81" t="s">
        <v>344</v>
      </c>
      <c r="M39" s="81" t="s">
        <v>587</v>
      </c>
      <c r="N39" s="97">
        <v>30</v>
      </c>
      <c r="O39" s="97">
        <v>0</v>
      </c>
      <c r="P39" s="97">
        <v>66</v>
      </c>
    </row>
    <row r="40" spans="1:16">
      <c r="A40" s="81" t="s">
        <v>594</v>
      </c>
      <c r="B40" s="84" t="s">
        <v>595</v>
      </c>
      <c r="C40" s="81" t="s">
        <v>596</v>
      </c>
      <c r="D40" s="81" t="s">
        <v>337</v>
      </c>
      <c r="E40" s="81" t="s">
        <v>358</v>
      </c>
      <c r="F40" s="81" t="s">
        <v>359</v>
      </c>
      <c r="G40" s="81" t="s">
        <v>360</v>
      </c>
      <c r="H40" s="81" t="s">
        <v>361</v>
      </c>
      <c r="I40" s="81" t="s">
        <v>362</v>
      </c>
      <c r="J40" s="81">
        <v>10</v>
      </c>
      <c r="K40" s="81" t="s">
        <v>363</v>
      </c>
      <c r="L40" s="81" t="s">
        <v>364</v>
      </c>
      <c r="M40" s="81" t="s">
        <v>345</v>
      </c>
      <c r="N40" s="97">
        <v>6</v>
      </c>
      <c r="O40" s="97">
        <v>14</v>
      </c>
      <c r="P40" s="97">
        <v>70</v>
      </c>
    </row>
    <row r="41" spans="1:16">
      <c r="A41" s="81" t="s">
        <v>597</v>
      </c>
      <c r="B41" s="84" t="s">
        <v>598</v>
      </c>
      <c r="C41" s="81" t="s">
        <v>599</v>
      </c>
      <c r="D41" s="81" t="s">
        <v>337</v>
      </c>
      <c r="E41" s="81" t="s">
        <v>358</v>
      </c>
      <c r="F41" s="81" t="s">
        <v>359</v>
      </c>
      <c r="G41" s="81" t="s">
        <v>360</v>
      </c>
      <c r="H41" s="81" t="s">
        <v>361</v>
      </c>
      <c r="I41" s="81" t="s">
        <v>362</v>
      </c>
      <c r="J41" s="81">
        <v>10</v>
      </c>
      <c r="K41" s="81" t="s">
        <v>363</v>
      </c>
      <c r="L41" s="81" t="s">
        <v>364</v>
      </c>
      <c r="M41" s="81" t="s">
        <v>345</v>
      </c>
      <c r="N41" s="97">
        <v>6</v>
      </c>
      <c r="O41" s="97">
        <v>0</v>
      </c>
      <c r="P41" s="97">
        <v>70</v>
      </c>
    </row>
    <row r="42" spans="1:16">
      <c r="A42" s="81" t="s">
        <v>392</v>
      </c>
      <c r="B42" s="84">
        <v>5532</v>
      </c>
      <c r="C42" s="81" t="s">
        <v>393</v>
      </c>
      <c r="D42" s="81" t="s">
        <v>337</v>
      </c>
      <c r="E42" s="81" t="s">
        <v>358</v>
      </c>
      <c r="F42" s="81" t="s">
        <v>359</v>
      </c>
      <c r="G42" s="81" t="s">
        <v>360</v>
      </c>
      <c r="H42" s="81" t="s">
        <v>361</v>
      </c>
      <c r="I42" s="81" t="s">
        <v>362</v>
      </c>
      <c r="J42" s="81">
        <v>10</v>
      </c>
      <c r="K42" s="81" t="s">
        <v>363</v>
      </c>
      <c r="L42" s="81" t="s">
        <v>364</v>
      </c>
      <c r="M42" s="81" t="s">
        <v>345</v>
      </c>
      <c r="N42" s="97">
        <v>6</v>
      </c>
      <c r="O42" s="97">
        <v>14</v>
      </c>
      <c r="P42" s="97">
        <v>70</v>
      </c>
    </row>
    <row r="43" spans="1:16">
      <c r="A43" s="81" t="s">
        <v>600</v>
      </c>
      <c r="B43" s="84" t="s">
        <v>601</v>
      </c>
      <c r="C43" s="81" t="s">
        <v>602</v>
      </c>
      <c r="D43" s="81" t="s">
        <v>379</v>
      </c>
      <c r="E43" s="81" t="s">
        <v>380</v>
      </c>
      <c r="F43" s="81" t="s">
        <v>359</v>
      </c>
      <c r="G43" s="81" t="s">
        <v>360</v>
      </c>
      <c r="H43" s="81" t="s">
        <v>361</v>
      </c>
      <c r="I43" s="81" t="s">
        <v>362</v>
      </c>
      <c r="J43" s="81">
        <v>10</v>
      </c>
      <c r="K43" s="81" t="s">
        <v>363</v>
      </c>
      <c r="L43" s="81" t="s">
        <v>364</v>
      </c>
      <c r="M43" s="81" t="s">
        <v>381</v>
      </c>
      <c r="N43" s="97">
        <v>4</v>
      </c>
      <c r="O43" s="97">
        <v>0</v>
      </c>
      <c r="P43" s="97">
        <v>70</v>
      </c>
    </row>
    <row r="44" spans="1:16">
      <c r="A44" s="81" t="s">
        <v>603</v>
      </c>
      <c r="B44" s="84" t="s">
        <v>604</v>
      </c>
      <c r="C44" s="81" t="s">
        <v>605</v>
      </c>
      <c r="D44" s="81" t="s">
        <v>337</v>
      </c>
      <c r="E44" s="81" t="s">
        <v>358</v>
      </c>
      <c r="F44" s="81" t="s">
        <v>372</v>
      </c>
      <c r="G44" s="81" t="s">
        <v>373</v>
      </c>
      <c r="H44" s="81" t="s">
        <v>361</v>
      </c>
      <c r="I44" s="81" t="s">
        <v>362</v>
      </c>
      <c r="J44" s="81">
        <v>10</v>
      </c>
      <c r="K44" s="81" t="s">
        <v>398</v>
      </c>
      <c r="L44" s="81" t="s">
        <v>364</v>
      </c>
      <c r="M44" s="81" t="s">
        <v>345</v>
      </c>
      <c r="N44" s="97">
        <v>6</v>
      </c>
      <c r="O44" s="97">
        <v>1</v>
      </c>
      <c r="P44" s="97">
        <v>70</v>
      </c>
    </row>
    <row r="45" spans="1:16">
      <c r="A45" s="81" t="s">
        <v>606</v>
      </c>
      <c r="B45" s="84" t="s">
        <v>607</v>
      </c>
      <c r="C45" s="81" t="s">
        <v>608</v>
      </c>
      <c r="D45" s="81" t="s">
        <v>337</v>
      </c>
      <c r="E45" s="81" t="s">
        <v>358</v>
      </c>
      <c r="F45" s="81" t="s">
        <v>359</v>
      </c>
      <c r="G45" s="81" t="s">
        <v>360</v>
      </c>
      <c r="H45" s="81" t="s">
        <v>361</v>
      </c>
      <c r="I45" s="81" t="s">
        <v>362</v>
      </c>
      <c r="J45" s="81">
        <v>10</v>
      </c>
      <c r="K45" s="81" t="s">
        <v>363</v>
      </c>
      <c r="L45" s="81" t="s">
        <v>344</v>
      </c>
      <c r="M45" s="81" t="s">
        <v>345</v>
      </c>
      <c r="N45" s="97">
        <v>6</v>
      </c>
      <c r="O45" s="97">
        <v>1</v>
      </c>
      <c r="P45" s="97">
        <v>70</v>
      </c>
    </row>
    <row r="46" spans="1:16">
      <c r="A46" s="81" t="s">
        <v>609</v>
      </c>
      <c r="B46" s="84" t="s">
        <v>610</v>
      </c>
      <c r="C46" s="81" t="s">
        <v>611</v>
      </c>
      <c r="D46" s="81" t="s">
        <v>337</v>
      </c>
      <c r="E46" s="81" t="s">
        <v>358</v>
      </c>
      <c r="F46" s="81" t="s">
        <v>372</v>
      </c>
      <c r="G46" s="81" t="s">
        <v>373</v>
      </c>
      <c r="H46" s="81" t="s">
        <v>361</v>
      </c>
      <c r="I46" s="81" t="s">
        <v>362</v>
      </c>
      <c r="J46" s="81">
        <v>10</v>
      </c>
      <c r="K46" s="81" t="s">
        <v>398</v>
      </c>
      <c r="L46" s="81" t="s">
        <v>344</v>
      </c>
      <c r="M46" s="81" t="s">
        <v>345</v>
      </c>
      <c r="N46" s="97">
        <v>6</v>
      </c>
      <c r="O46" s="97">
        <v>1</v>
      </c>
      <c r="P46" s="97">
        <v>70</v>
      </c>
    </row>
    <row r="47" spans="1:16">
      <c r="A47" s="81" t="s">
        <v>612</v>
      </c>
      <c r="B47" s="84" t="s">
        <v>613</v>
      </c>
      <c r="C47" s="81" t="s">
        <v>614</v>
      </c>
      <c r="D47" s="81" t="s">
        <v>337</v>
      </c>
      <c r="E47" s="81" t="s">
        <v>338</v>
      </c>
      <c r="F47" s="81" t="s">
        <v>520</v>
      </c>
      <c r="G47" s="81" t="s">
        <v>521</v>
      </c>
      <c r="H47" s="81" t="s">
        <v>462</v>
      </c>
      <c r="I47" s="81" t="s">
        <v>523</v>
      </c>
      <c r="J47" s="81">
        <v>8</v>
      </c>
      <c r="K47" s="81" t="s">
        <v>615</v>
      </c>
      <c r="L47" s="81" t="s">
        <v>344</v>
      </c>
      <c r="M47" s="81" t="s">
        <v>345</v>
      </c>
      <c r="N47" s="97">
        <v>6</v>
      </c>
      <c r="O47" s="97">
        <v>25</v>
      </c>
      <c r="P47" s="97">
        <v>32</v>
      </c>
    </row>
    <row r="48" spans="1:16">
      <c r="A48" s="81" t="s">
        <v>616</v>
      </c>
      <c r="B48" s="84" t="s">
        <v>617</v>
      </c>
      <c r="C48" s="81" t="s">
        <v>618</v>
      </c>
      <c r="D48" s="81" t="s">
        <v>337</v>
      </c>
      <c r="E48" s="81" t="s">
        <v>338</v>
      </c>
      <c r="F48" s="81" t="s">
        <v>520</v>
      </c>
      <c r="G48" s="81" t="s">
        <v>521</v>
      </c>
      <c r="H48" s="81" t="s">
        <v>462</v>
      </c>
      <c r="I48" s="81" t="s">
        <v>523</v>
      </c>
      <c r="J48" s="81">
        <v>8</v>
      </c>
      <c r="K48" s="81" t="s">
        <v>615</v>
      </c>
      <c r="L48" s="81" t="s">
        <v>344</v>
      </c>
      <c r="M48" s="81" t="s">
        <v>345</v>
      </c>
      <c r="N48" s="97">
        <v>6</v>
      </c>
      <c r="O48" s="97">
        <v>29</v>
      </c>
      <c r="P48" s="97">
        <v>32</v>
      </c>
    </row>
    <row r="49" spans="1:16">
      <c r="A49" s="81" t="s">
        <v>619</v>
      </c>
      <c r="B49" s="84" t="s">
        <v>620</v>
      </c>
      <c r="C49" s="81" t="s">
        <v>621</v>
      </c>
      <c r="D49" s="81" t="s">
        <v>337</v>
      </c>
      <c r="E49" s="81" t="s">
        <v>338</v>
      </c>
      <c r="F49" s="81" t="s">
        <v>520</v>
      </c>
      <c r="G49" s="81" t="s">
        <v>521</v>
      </c>
      <c r="H49" s="81" t="s">
        <v>462</v>
      </c>
      <c r="I49" s="81" t="s">
        <v>523</v>
      </c>
      <c r="J49" s="81">
        <v>8</v>
      </c>
      <c r="K49" s="81" t="s">
        <v>615</v>
      </c>
      <c r="L49" s="81" t="s">
        <v>425</v>
      </c>
      <c r="M49" s="81" t="s">
        <v>345</v>
      </c>
      <c r="N49" s="97">
        <v>6</v>
      </c>
      <c r="O49" s="97">
        <v>61</v>
      </c>
      <c r="P49" s="97">
        <v>32</v>
      </c>
    </row>
    <row r="50" spans="1:16">
      <c r="A50" s="81" t="s">
        <v>622</v>
      </c>
      <c r="B50" s="84" t="s">
        <v>623</v>
      </c>
      <c r="C50" s="81" t="s">
        <v>624</v>
      </c>
      <c r="D50" s="81" t="s">
        <v>337</v>
      </c>
      <c r="E50" s="81" t="s">
        <v>625</v>
      </c>
      <c r="F50" s="81" t="s">
        <v>626</v>
      </c>
      <c r="G50" s="81" t="s">
        <v>627</v>
      </c>
      <c r="H50" s="81" t="s">
        <v>628</v>
      </c>
      <c r="I50" s="81" t="s">
        <v>629</v>
      </c>
      <c r="J50" s="81">
        <v>6</v>
      </c>
      <c r="K50" s="81" t="s">
        <v>630</v>
      </c>
      <c r="L50" s="81" t="s">
        <v>344</v>
      </c>
      <c r="M50" s="81" t="s">
        <v>345</v>
      </c>
      <c r="N50" s="97">
        <v>6</v>
      </c>
      <c r="O50" s="97">
        <v>33</v>
      </c>
      <c r="P50" s="97">
        <v>24</v>
      </c>
    </row>
    <row r="51" spans="1:16">
      <c r="A51" s="81" t="s">
        <v>631</v>
      </c>
      <c r="B51" s="84" t="s">
        <v>632</v>
      </c>
      <c r="C51" s="81" t="s">
        <v>633</v>
      </c>
      <c r="D51" s="81" t="s">
        <v>337</v>
      </c>
      <c r="E51" s="81" t="s">
        <v>338</v>
      </c>
      <c r="F51" s="81" t="s">
        <v>520</v>
      </c>
      <c r="G51" s="81" t="s">
        <v>521</v>
      </c>
      <c r="H51" s="81" t="s">
        <v>462</v>
      </c>
      <c r="I51" s="81" t="s">
        <v>523</v>
      </c>
      <c r="J51" s="81">
        <v>8</v>
      </c>
      <c r="K51" s="81" t="s">
        <v>615</v>
      </c>
      <c r="L51" s="81" t="s">
        <v>344</v>
      </c>
      <c r="M51" s="81" t="s">
        <v>345</v>
      </c>
      <c r="N51" s="97">
        <v>6</v>
      </c>
      <c r="O51" s="97">
        <v>64</v>
      </c>
      <c r="P51" s="97">
        <v>32</v>
      </c>
    </row>
    <row r="52" spans="1:16">
      <c r="A52" s="81" t="s">
        <v>634</v>
      </c>
      <c r="B52" s="84" t="s">
        <v>635</v>
      </c>
      <c r="C52" s="81" t="s">
        <v>636</v>
      </c>
      <c r="D52" s="81" t="s">
        <v>337</v>
      </c>
      <c r="E52" s="81" t="s">
        <v>338</v>
      </c>
      <c r="F52" s="81" t="s">
        <v>520</v>
      </c>
      <c r="G52" s="81" t="s">
        <v>521</v>
      </c>
      <c r="H52" s="81" t="s">
        <v>462</v>
      </c>
      <c r="I52" s="81" t="s">
        <v>523</v>
      </c>
      <c r="J52" s="81">
        <v>8</v>
      </c>
      <c r="K52" s="81" t="s">
        <v>615</v>
      </c>
      <c r="L52" s="81" t="s">
        <v>344</v>
      </c>
      <c r="M52" s="81" t="s">
        <v>345</v>
      </c>
      <c r="N52" s="97">
        <v>6</v>
      </c>
      <c r="O52" s="97">
        <v>61</v>
      </c>
      <c r="P52" s="97">
        <v>32</v>
      </c>
    </row>
    <row r="53" spans="1:16">
      <c r="A53" s="81" t="s">
        <v>637</v>
      </c>
      <c r="B53" s="84" t="s">
        <v>638</v>
      </c>
      <c r="C53" s="81" t="s">
        <v>639</v>
      </c>
      <c r="D53" s="81" t="s">
        <v>337</v>
      </c>
      <c r="E53" s="81" t="s">
        <v>338</v>
      </c>
      <c r="F53" s="81" t="s">
        <v>520</v>
      </c>
      <c r="G53" s="81" t="s">
        <v>521</v>
      </c>
      <c r="H53" s="81" t="s">
        <v>462</v>
      </c>
      <c r="I53" s="81" t="s">
        <v>523</v>
      </c>
      <c r="J53" s="81">
        <v>8</v>
      </c>
      <c r="K53" s="81" t="s">
        <v>615</v>
      </c>
      <c r="L53" s="81" t="s">
        <v>344</v>
      </c>
      <c r="M53" s="81" t="s">
        <v>345</v>
      </c>
      <c r="N53" s="97">
        <v>6</v>
      </c>
      <c r="O53" s="97">
        <v>118</v>
      </c>
      <c r="P53" s="97">
        <v>32</v>
      </c>
    </row>
    <row r="54" spans="1:16">
      <c r="A54" s="81" t="s">
        <v>643</v>
      </c>
      <c r="B54" s="84" t="s">
        <v>644</v>
      </c>
      <c r="C54" s="81" t="s">
        <v>645</v>
      </c>
      <c r="D54" s="81" t="s">
        <v>646</v>
      </c>
      <c r="E54" s="81" t="s">
        <v>647</v>
      </c>
      <c r="F54" s="81" t="s">
        <v>626</v>
      </c>
      <c r="G54" s="81" t="s">
        <v>627</v>
      </c>
      <c r="H54" s="81" t="s">
        <v>628</v>
      </c>
      <c r="I54" s="81" t="s">
        <v>629</v>
      </c>
      <c r="J54" s="81">
        <v>6</v>
      </c>
      <c r="K54" s="81" t="s">
        <v>630</v>
      </c>
      <c r="L54" s="81" t="s">
        <v>344</v>
      </c>
      <c r="M54" s="81" t="s">
        <v>648</v>
      </c>
      <c r="N54" s="97">
        <v>6</v>
      </c>
      <c r="O54" s="97">
        <v>33</v>
      </c>
      <c r="P54" s="97">
        <v>24</v>
      </c>
    </row>
    <row r="55" spans="1:16">
      <c r="A55" s="81" t="s">
        <v>649</v>
      </c>
      <c r="B55" s="84" t="s">
        <v>650</v>
      </c>
      <c r="C55" s="81" t="s">
        <v>651</v>
      </c>
      <c r="D55" s="81" t="s">
        <v>652</v>
      </c>
      <c r="E55" s="81" t="s">
        <v>653</v>
      </c>
      <c r="F55" s="81" t="s">
        <v>626</v>
      </c>
      <c r="G55" s="81" t="s">
        <v>627</v>
      </c>
      <c r="H55" s="81" t="s">
        <v>628</v>
      </c>
      <c r="I55" s="81" t="s">
        <v>629</v>
      </c>
      <c r="J55" s="81">
        <v>6</v>
      </c>
      <c r="K55" s="81" t="s">
        <v>630</v>
      </c>
      <c r="L55" s="81" t="s">
        <v>344</v>
      </c>
      <c r="M55" s="81" t="s">
        <v>654</v>
      </c>
      <c r="N55" s="97">
        <v>6</v>
      </c>
      <c r="O55" s="97">
        <v>39</v>
      </c>
      <c r="P55" s="97">
        <v>24</v>
      </c>
    </row>
    <row r="56" spans="1:16">
      <c r="A56" s="81" t="s">
        <v>661</v>
      </c>
      <c r="B56" s="84" t="s">
        <v>662</v>
      </c>
      <c r="C56" s="81" t="s">
        <v>663</v>
      </c>
      <c r="D56" s="81" t="s">
        <v>337</v>
      </c>
      <c r="E56" s="81" t="s">
        <v>558</v>
      </c>
      <c r="F56" s="81" t="s">
        <v>664</v>
      </c>
      <c r="G56" s="81" t="s">
        <v>665</v>
      </c>
      <c r="H56" s="81" t="s">
        <v>666</v>
      </c>
      <c r="I56" s="81" t="s">
        <v>667</v>
      </c>
      <c r="J56" s="81">
        <v>8</v>
      </c>
      <c r="K56" s="81" t="s">
        <v>668</v>
      </c>
      <c r="L56" s="81" t="s">
        <v>344</v>
      </c>
      <c r="M56" s="81" t="s">
        <v>345</v>
      </c>
      <c r="N56" s="97">
        <v>6</v>
      </c>
      <c r="O56" s="97">
        <v>33</v>
      </c>
      <c r="P56" s="97">
        <v>40</v>
      </c>
    </row>
    <row r="57" spans="1:16">
      <c r="A57" s="81" t="s">
        <v>669</v>
      </c>
      <c r="B57" s="84" t="s">
        <v>670</v>
      </c>
      <c r="C57" s="81" t="s">
        <v>671</v>
      </c>
      <c r="D57" s="81" t="s">
        <v>337</v>
      </c>
      <c r="E57" s="81" t="s">
        <v>338</v>
      </c>
      <c r="F57" s="81" t="s">
        <v>520</v>
      </c>
      <c r="G57" s="81" t="s">
        <v>521</v>
      </c>
      <c r="H57" s="81" t="s">
        <v>462</v>
      </c>
      <c r="I57" s="81" t="s">
        <v>523</v>
      </c>
      <c r="J57" s="81">
        <v>8</v>
      </c>
      <c r="K57" s="81" t="s">
        <v>615</v>
      </c>
      <c r="L57" s="81" t="s">
        <v>344</v>
      </c>
      <c r="M57" s="81" t="s">
        <v>345</v>
      </c>
      <c r="N57" s="97">
        <v>6</v>
      </c>
      <c r="O57" s="97">
        <v>60</v>
      </c>
      <c r="P57" s="97">
        <v>32</v>
      </c>
    </row>
    <row r="58" spans="1:16">
      <c r="A58" s="81" t="s">
        <v>672</v>
      </c>
      <c r="B58" s="84" t="s">
        <v>673</v>
      </c>
      <c r="C58" s="81" t="s">
        <v>674</v>
      </c>
      <c r="D58" s="81" t="s">
        <v>337</v>
      </c>
      <c r="E58" s="81" t="s">
        <v>558</v>
      </c>
      <c r="F58" s="81" t="s">
        <v>626</v>
      </c>
      <c r="G58" s="81" t="s">
        <v>627</v>
      </c>
      <c r="H58" s="81" t="s">
        <v>628</v>
      </c>
      <c r="I58" s="81" t="s">
        <v>629</v>
      </c>
      <c r="J58" s="81">
        <v>6</v>
      </c>
      <c r="K58" s="81" t="s">
        <v>630</v>
      </c>
      <c r="L58" s="81" t="s">
        <v>344</v>
      </c>
      <c r="M58" s="81" t="s">
        <v>345</v>
      </c>
      <c r="N58" s="97">
        <v>6</v>
      </c>
      <c r="O58" s="97">
        <v>37</v>
      </c>
      <c r="P58" s="97">
        <v>24</v>
      </c>
    </row>
    <row r="59" spans="1:16">
      <c r="A59" s="81" t="s">
        <v>675</v>
      </c>
      <c r="B59" s="84" t="s">
        <v>676</v>
      </c>
      <c r="C59" s="81" t="s">
        <v>677</v>
      </c>
      <c r="D59" s="81" t="s">
        <v>678</v>
      </c>
      <c r="E59" s="81" t="s">
        <v>653</v>
      </c>
      <c r="F59" s="81" t="s">
        <v>626</v>
      </c>
      <c r="G59" s="81" t="s">
        <v>627</v>
      </c>
      <c r="H59" s="81" t="s">
        <v>628</v>
      </c>
      <c r="I59" s="81" t="s">
        <v>629</v>
      </c>
      <c r="J59" s="81">
        <v>6</v>
      </c>
      <c r="K59" s="81" t="s">
        <v>630</v>
      </c>
      <c r="L59" s="81" t="s">
        <v>344</v>
      </c>
      <c r="M59" s="81" t="s">
        <v>679</v>
      </c>
      <c r="N59" s="97">
        <v>6</v>
      </c>
      <c r="O59" s="97">
        <v>36</v>
      </c>
      <c r="P59" s="97">
        <v>24</v>
      </c>
    </row>
    <row r="60" spans="1:16">
      <c r="A60" s="81" t="s">
        <v>680</v>
      </c>
      <c r="B60" s="84" t="s">
        <v>681</v>
      </c>
      <c r="C60" s="81" t="s">
        <v>682</v>
      </c>
      <c r="D60" s="81" t="s">
        <v>683</v>
      </c>
      <c r="E60" s="81" t="s">
        <v>684</v>
      </c>
      <c r="F60" s="81" t="s">
        <v>626</v>
      </c>
      <c r="G60" s="81" t="s">
        <v>627</v>
      </c>
      <c r="H60" s="81" t="s">
        <v>628</v>
      </c>
      <c r="I60" s="81" t="s">
        <v>629</v>
      </c>
      <c r="J60" s="81">
        <v>6</v>
      </c>
      <c r="K60" s="81" t="s">
        <v>630</v>
      </c>
      <c r="L60" s="81" t="s">
        <v>344</v>
      </c>
      <c r="M60" s="81" t="s">
        <v>685</v>
      </c>
      <c r="N60" s="97">
        <v>6</v>
      </c>
      <c r="O60" s="97">
        <v>26</v>
      </c>
      <c r="P60" s="97">
        <v>24</v>
      </c>
    </row>
    <row r="61" spans="1:16">
      <c r="A61" s="81" t="s">
        <v>394</v>
      </c>
      <c r="B61" s="84">
        <v>5685</v>
      </c>
      <c r="C61" s="81" t="s">
        <v>395</v>
      </c>
      <c r="D61" s="81" t="s">
        <v>337</v>
      </c>
      <c r="E61" s="81" t="s">
        <v>338</v>
      </c>
      <c r="F61" s="81" t="s">
        <v>339</v>
      </c>
      <c r="G61" s="81" t="s">
        <v>340</v>
      </c>
      <c r="H61" s="81" t="s">
        <v>341</v>
      </c>
      <c r="I61" s="81" t="s">
        <v>342</v>
      </c>
      <c r="J61" s="81">
        <v>6</v>
      </c>
      <c r="K61" s="81" t="s">
        <v>343</v>
      </c>
      <c r="L61" s="81" t="s">
        <v>344</v>
      </c>
      <c r="M61" s="81" t="s">
        <v>345</v>
      </c>
      <c r="N61" s="97">
        <v>6</v>
      </c>
      <c r="O61" s="97">
        <v>62</v>
      </c>
      <c r="P61" s="97">
        <v>36</v>
      </c>
    </row>
    <row r="62" spans="1:16">
      <c r="A62" s="81" t="s">
        <v>686</v>
      </c>
      <c r="B62" s="84" t="s">
        <v>687</v>
      </c>
      <c r="C62" s="81" t="s">
        <v>688</v>
      </c>
      <c r="D62" s="81" t="s">
        <v>689</v>
      </c>
      <c r="E62" s="81" t="s">
        <v>690</v>
      </c>
      <c r="F62" s="81" t="s">
        <v>664</v>
      </c>
      <c r="G62" s="81" t="s">
        <v>691</v>
      </c>
      <c r="H62" s="81" t="s">
        <v>666</v>
      </c>
      <c r="I62" s="81" t="s">
        <v>667</v>
      </c>
      <c r="J62" s="81">
        <v>8</v>
      </c>
      <c r="K62" s="81" t="s">
        <v>692</v>
      </c>
      <c r="L62" s="81" t="s">
        <v>344</v>
      </c>
      <c r="M62" s="81" t="s">
        <v>693</v>
      </c>
      <c r="N62" s="97">
        <v>6</v>
      </c>
      <c r="O62" s="97">
        <v>28</v>
      </c>
      <c r="P62" s="97">
        <v>40</v>
      </c>
    </row>
    <row r="63" spans="1:16">
      <c r="A63" s="81" t="s">
        <v>694</v>
      </c>
      <c r="B63" s="84" t="s">
        <v>695</v>
      </c>
      <c r="C63" s="81" t="s">
        <v>696</v>
      </c>
      <c r="D63" s="81" t="s">
        <v>697</v>
      </c>
      <c r="E63" s="81" t="s">
        <v>698</v>
      </c>
      <c r="F63" s="81" t="s">
        <v>664</v>
      </c>
      <c r="G63" s="81" t="s">
        <v>691</v>
      </c>
      <c r="H63" s="81" t="s">
        <v>699</v>
      </c>
      <c r="I63" s="81" t="s">
        <v>523</v>
      </c>
      <c r="J63" s="81">
        <v>8</v>
      </c>
      <c r="K63" s="81" t="s">
        <v>700</v>
      </c>
      <c r="L63" s="81" t="s">
        <v>344</v>
      </c>
      <c r="M63" s="81" t="s">
        <v>701</v>
      </c>
      <c r="N63" s="97">
        <v>6</v>
      </c>
      <c r="O63" s="97">
        <v>23</v>
      </c>
      <c r="P63" s="97">
        <v>32</v>
      </c>
    </row>
    <row r="64" spans="1:16">
      <c r="A64" s="81" t="s">
        <v>702</v>
      </c>
      <c r="B64" s="84" t="s">
        <v>703</v>
      </c>
      <c r="C64" s="81" t="s">
        <v>704</v>
      </c>
      <c r="D64" s="81" t="s">
        <v>697</v>
      </c>
      <c r="E64" s="81" t="s">
        <v>698</v>
      </c>
      <c r="F64" s="81" t="s">
        <v>664</v>
      </c>
      <c r="G64" s="81" t="s">
        <v>691</v>
      </c>
      <c r="H64" s="81" t="s">
        <v>699</v>
      </c>
      <c r="I64" s="81" t="s">
        <v>523</v>
      </c>
      <c r="J64" s="81">
        <v>8</v>
      </c>
      <c r="K64" s="81" t="s">
        <v>700</v>
      </c>
      <c r="L64" s="81" t="s">
        <v>705</v>
      </c>
      <c r="M64" s="81" t="s">
        <v>706</v>
      </c>
      <c r="N64" s="97">
        <v>6</v>
      </c>
      <c r="O64" s="97">
        <v>23</v>
      </c>
      <c r="P64" s="97">
        <v>32</v>
      </c>
    </row>
    <row r="65" spans="1:16">
      <c r="A65" s="81" t="s">
        <v>396</v>
      </c>
      <c r="B65" s="84">
        <v>5703</v>
      </c>
      <c r="C65" s="81" t="s">
        <v>397</v>
      </c>
      <c r="D65" s="81" t="s">
        <v>337</v>
      </c>
      <c r="E65" s="81" t="s">
        <v>358</v>
      </c>
      <c r="F65" s="81" t="s">
        <v>372</v>
      </c>
      <c r="G65" s="81" t="s">
        <v>373</v>
      </c>
      <c r="H65" s="81" t="s">
        <v>361</v>
      </c>
      <c r="I65" s="81" t="s">
        <v>362</v>
      </c>
      <c r="J65" s="81">
        <v>10</v>
      </c>
      <c r="K65" s="81" t="s">
        <v>398</v>
      </c>
      <c r="L65" s="81" t="s">
        <v>364</v>
      </c>
      <c r="M65" s="81" t="s">
        <v>345</v>
      </c>
      <c r="N65" s="97">
        <v>6</v>
      </c>
      <c r="O65" s="97">
        <v>0</v>
      </c>
      <c r="P65" s="97">
        <v>70</v>
      </c>
    </row>
    <row r="66" spans="1:16">
      <c r="A66" s="81" t="s">
        <v>399</v>
      </c>
      <c r="B66" s="84">
        <v>5704</v>
      </c>
      <c r="C66" s="81" t="s">
        <v>400</v>
      </c>
      <c r="D66" s="81" t="s">
        <v>337</v>
      </c>
      <c r="E66" s="81" t="s">
        <v>358</v>
      </c>
      <c r="F66" s="81" t="s">
        <v>359</v>
      </c>
      <c r="G66" s="81" t="s">
        <v>360</v>
      </c>
      <c r="H66" s="81" t="s">
        <v>361</v>
      </c>
      <c r="I66" s="81" t="s">
        <v>362</v>
      </c>
      <c r="J66" s="81">
        <v>10</v>
      </c>
      <c r="K66" s="81" t="s">
        <v>363</v>
      </c>
      <c r="L66" s="81" t="s">
        <v>364</v>
      </c>
      <c r="M66" s="81" t="s">
        <v>345</v>
      </c>
      <c r="N66" s="97">
        <v>6</v>
      </c>
      <c r="O66" s="97">
        <v>80</v>
      </c>
      <c r="P66" s="97">
        <v>70</v>
      </c>
    </row>
    <row r="67" spans="1:16">
      <c r="A67" s="81" t="s">
        <v>401</v>
      </c>
      <c r="B67" s="84">
        <v>5705</v>
      </c>
      <c r="C67" s="81" t="s">
        <v>402</v>
      </c>
      <c r="D67" s="81" t="s">
        <v>337</v>
      </c>
      <c r="E67" s="81" t="s">
        <v>358</v>
      </c>
      <c r="F67" s="81" t="s">
        <v>359</v>
      </c>
      <c r="G67" s="81" t="s">
        <v>360</v>
      </c>
      <c r="H67" s="81" t="s">
        <v>361</v>
      </c>
      <c r="I67" s="81" t="s">
        <v>362</v>
      </c>
      <c r="J67" s="81">
        <v>10</v>
      </c>
      <c r="K67" s="81" t="s">
        <v>363</v>
      </c>
      <c r="L67" s="81" t="s">
        <v>364</v>
      </c>
      <c r="M67" s="81" t="s">
        <v>345</v>
      </c>
      <c r="N67" s="97">
        <v>6</v>
      </c>
      <c r="O67" s="97">
        <v>1</v>
      </c>
      <c r="P67" s="97">
        <v>70</v>
      </c>
    </row>
    <row r="68" spans="1:16">
      <c r="A68" s="81" t="s">
        <v>403</v>
      </c>
      <c r="B68" s="84">
        <v>5707</v>
      </c>
      <c r="C68" s="81" t="s">
        <v>404</v>
      </c>
      <c r="D68" s="81" t="s">
        <v>337</v>
      </c>
      <c r="E68" s="81" t="s">
        <v>358</v>
      </c>
      <c r="F68" s="81" t="s">
        <v>359</v>
      </c>
      <c r="G68" s="81" t="s">
        <v>360</v>
      </c>
      <c r="H68" s="81" t="s">
        <v>361</v>
      </c>
      <c r="I68" s="81" t="s">
        <v>362</v>
      </c>
      <c r="J68" s="81">
        <v>10</v>
      </c>
      <c r="K68" s="81" t="s">
        <v>363</v>
      </c>
      <c r="L68" s="81" t="s">
        <v>364</v>
      </c>
      <c r="M68" s="81" t="s">
        <v>345</v>
      </c>
      <c r="N68" s="97">
        <v>6</v>
      </c>
      <c r="O68" s="97">
        <v>80</v>
      </c>
      <c r="P68" s="97">
        <v>70</v>
      </c>
    </row>
    <row r="69" spans="1:16">
      <c r="A69" s="81" t="s">
        <v>405</v>
      </c>
      <c r="B69" s="84">
        <v>5708</v>
      </c>
      <c r="C69" s="81" t="s">
        <v>406</v>
      </c>
      <c r="D69" s="81" t="s">
        <v>337</v>
      </c>
      <c r="E69" s="81" t="s">
        <v>358</v>
      </c>
      <c r="F69" s="81" t="s">
        <v>359</v>
      </c>
      <c r="G69" s="81" t="s">
        <v>360</v>
      </c>
      <c r="H69" s="81" t="s">
        <v>361</v>
      </c>
      <c r="I69" s="81" t="s">
        <v>362</v>
      </c>
      <c r="J69" s="81">
        <v>10</v>
      </c>
      <c r="K69" s="81" t="s">
        <v>363</v>
      </c>
      <c r="L69" s="81" t="s">
        <v>364</v>
      </c>
      <c r="M69" s="81" t="s">
        <v>345</v>
      </c>
      <c r="N69" s="97">
        <v>6</v>
      </c>
      <c r="O69" s="97">
        <v>44</v>
      </c>
      <c r="P69" s="97">
        <v>70</v>
      </c>
    </row>
    <row r="70" spans="1:16">
      <c r="A70" s="81" t="s">
        <v>407</v>
      </c>
      <c r="B70" s="84">
        <v>5710</v>
      </c>
      <c r="C70" s="81" t="s">
        <v>408</v>
      </c>
      <c r="D70" s="81" t="s">
        <v>337</v>
      </c>
      <c r="E70" s="81" t="s">
        <v>358</v>
      </c>
      <c r="F70" s="81" t="s">
        <v>359</v>
      </c>
      <c r="G70" s="81" t="s">
        <v>360</v>
      </c>
      <c r="H70" s="81" t="s">
        <v>361</v>
      </c>
      <c r="I70" s="81" t="s">
        <v>362</v>
      </c>
      <c r="J70" s="81">
        <v>10</v>
      </c>
      <c r="K70" s="81" t="s">
        <v>363</v>
      </c>
      <c r="L70" s="81" t="s">
        <v>364</v>
      </c>
      <c r="M70" s="81" t="s">
        <v>345</v>
      </c>
      <c r="N70" s="97">
        <v>6</v>
      </c>
      <c r="O70" s="97">
        <v>80</v>
      </c>
      <c r="P70" s="97">
        <v>70</v>
      </c>
    </row>
    <row r="71" spans="1:16">
      <c r="A71" s="81" t="s">
        <v>409</v>
      </c>
      <c r="B71" s="84">
        <v>5711</v>
      </c>
      <c r="C71" s="81" t="s">
        <v>410</v>
      </c>
      <c r="D71" s="81" t="s">
        <v>337</v>
      </c>
      <c r="E71" s="81" t="s">
        <v>358</v>
      </c>
      <c r="F71" s="81" t="s">
        <v>359</v>
      </c>
      <c r="G71" s="81" t="s">
        <v>360</v>
      </c>
      <c r="H71" s="81" t="s">
        <v>361</v>
      </c>
      <c r="I71" s="81" t="s">
        <v>362</v>
      </c>
      <c r="J71" s="81">
        <v>10</v>
      </c>
      <c r="K71" s="81" t="s">
        <v>363</v>
      </c>
      <c r="L71" s="81" t="s">
        <v>364</v>
      </c>
      <c r="M71" s="81" t="s">
        <v>345</v>
      </c>
      <c r="N71" s="97">
        <v>6</v>
      </c>
      <c r="O71" s="97">
        <v>64</v>
      </c>
      <c r="P71" s="97">
        <v>70</v>
      </c>
    </row>
    <row r="72" spans="1:16">
      <c r="A72" s="81" t="s">
        <v>411</v>
      </c>
      <c r="B72" s="84">
        <v>5715</v>
      </c>
      <c r="C72" s="81" t="s">
        <v>412</v>
      </c>
      <c r="D72" s="81" t="s">
        <v>337</v>
      </c>
      <c r="E72" s="81" t="s">
        <v>358</v>
      </c>
      <c r="F72" s="81" t="s">
        <v>359</v>
      </c>
      <c r="G72" s="81" t="s">
        <v>360</v>
      </c>
      <c r="H72" s="81" t="s">
        <v>361</v>
      </c>
      <c r="I72" s="81" t="s">
        <v>362</v>
      </c>
      <c r="J72" s="81">
        <v>10</v>
      </c>
      <c r="K72" s="81" t="s">
        <v>363</v>
      </c>
      <c r="L72" s="81" t="s">
        <v>364</v>
      </c>
      <c r="M72" s="81" t="s">
        <v>345</v>
      </c>
      <c r="N72" s="97">
        <v>6</v>
      </c>
      <c r="O72" s="97">
        <v>1</v>
      </c>
      <c r="P72" s="97">
        <v>70</v>
      </c>
    </row>
    <row r="73" spans="1:16">
      <c r="A73" s="81" t="s">
        <v>413</v>
      </c>
      <c r="B73" s="84">
        <v>5718</v>
      </c>
      <c r="C73" s="81" t="s">
        <v>414</v>
      </c>
      <c r="D73" s="81" t="s">
        <v>337</v>
      </c>
      <c r="E73" s="81" t="s">
        <v>358</v>
      </c>
      <c r="F73" s="81" t="s">
        <v>372</v>
      </c>
      <c r="G73" s="81" t="s">
        <v>373</v>
      </c>
      <c r="H73" s="81" t="s">
        <v>361</v>
      </c>
      <c r="I73" s="81" t="s">
        <v>362</v>
      </c>
      <c r="J73" s="81">
        <v>10</v>
      </c>
      <c r="K73" s="81" t="s">
        <v>398</v>
      </c>
      <c r="L73" s="81" t="s">
        <v>364</v>
      </c>
      <c r="M73" s="81" t="s">
        <v>345</v>
      </c>
      <c r="N73" s="97">
        <v>6</v>
      </c>
      <c r="O73" s="97">
        <v>0</v>
      </c>
      <c r="P73" s="97">
        <v>70</v>
      </c>
    </row>
    <row r="74" spans="1:16">
      <c r="A74" s="81" t="s">
        <v>707</v>
      </c>
      <c r="B74" s="84" t="s">
        <v>708</v>
      </c>
      <c r="C74" s="81" t="s">
        <v>709</v>
      </c>
      <c r="D74" s="81" t="s">
        <v>710</v>
      </c>
      <c r="E74" s="81" t="s">
        <v>711</v>
      </c>
      <c r="F74" s="81" t="s">
        <v>359</v>
      </c>
      <c r="G74" s="81" t="s">
        <v>360</v>
      </c>
      <c r="H74" s="81" t="s">
        <v>712</v>
      </c>
      <c r="I74" s="81" t="s">
        <v>713</v>
      </c>
      <c r="J74" s="81">
        <v>10</v>
      </c>
      <c r="K74" s="81" t="s">
        <v>714</v>
      </c>
      <c r="L74" s="81" t="s">
        <v>364</v>
      </c>
      <c r="M74" s="81" t="s">
        <v>345</v>
      </c>
      <c r="N74" s="97">
        <v>4</v>
      </c>
      <c r="O74" s="97">
        <v>76</v>
      </c>
      <c r="P74" s="97">
        <v>90</v>
      </c>
    </row>
    <row r="75" spans="1:16">
      <c r="A75" s="81" t="s">
        <v>415</v>
      </c>
      <c r="B75" s="84">
        <v>5722</v>
      </c>
      <c r="C75" s="81" t="s">
        <v>416</v>
      </c>
      <c r="D75" s="81" t="s">
        <v>337</v>
      </c>
      <c r="E75" s="81" t="s">
        <v>358</v>
      </c>
      <c r="F75" s="81" t="s">
        <v>359</v>
      </c>
      <c r="G75" s="81" t="s">
        <v>360</v>
      </c>
      <c r="H75" s="81" t="s">
        <v>361</v>
      </c>
      <c r="I75" s="81" t="s">
        <v>362</v>
      </c>
      <c r="J75" s="81">
        <v>10</v>
      </c>
      <c r="K75" s="81" t="s">
        <v>363</v>
      </c>
      <c r="L75" s="81" t="s">
        <v>364</v>
      </c>
      <c r="M75" s="81" t="s">
        <v>345</v>
      </c>
      <c r="N75" s="97">
        <v>6</v>
      </c>
      <c r="O75" s="97">
        <v>0</v>
      </c>
      <c r="P75" s="97">
        <v>70</v>
      </c>
    </row>
    <row r="76" spans="1:16">
      <c r="A76" s="81" t="s">
        <v>417</v>
      </c>
      <c r="B76" s="84">
        <v>5724</v>
      </c>
      <c r="C76" s="81" t="s">
        <v>418</v>
      </c>
      <c r="D76" s="81" t="s">
        <v>337</v>
      </c>
      <c r="E76" s="81" t="s">
        <v>358</v>
      </c>
      <c r="F76" s="81" t="s">
        <v>359</v>
      </c>
      <c r="G76" s="81" t="s">
        <v>360</v>
      </c>
      <c r="H76" s="81" t="s">
        <v>361</v>
      </c>
      <c r="I76" s="81" t="s">
        <v>362</v>
      </c>
      <c r="J76" s="81">
        <v>10</v>
      </c>
      <c r="K76" s="81" t="s">
        <v>363</v>
      </c>
      <c r="L76" s="81" t="s">
        <v>364</v>
      </c>
      <c r="M76" s="81" t="s">
        <v>345</v>
      </c>
      <c r="N76" s="97">
        <v>6</v>
      </c>
      <c r="O76" s="97">
        <v>1</v>
      </c>
      <c r="P76" s="97">
        <v>70</v>
      </c>
    </row>
    <row r="77" spans="1:16">
      <c r="A77" s="81" t="s">
        <v>419</v>
      </c>
      <c r="B77" s="84">
        <v>5725</v>
      </c>
      <c r="C77" s="81" t="s">
        <v>420</v>
      </c>
      <c r="D77" s="81" t="s">
        <v>337</v>
      </c>
      <c r="E77" s="81" t="s">
        <v>358</v>
      </c>
      <c r="F77" s="81" t="s">
        <v>359</v>
      </c>
      <c r="G77" s="81" t="s">
        <v>360</v>
      </c>
      <c r="H77" s="81" t="s">
        <v>361</v>
      </c>
      <c r="I77" s="81" t="s">
        <v>362</v>
      </c>
      <c r="J77" s="81">
        <v>10</v>
      </c>
      <c r="K77" s="81" t="s">
        <v>363</v>
      </c>
      <c r="L77" s="81" t="s">
        <v>364</v>
      </c>
      <c r="M77" s="81" t="s">
        <v>345</v>
      </c>
      <c r="N77" s="97">
        <v>6</v>
      </c>
      <c r="O77" s="97">
        <v>0</v>
      </c>
      <c r="P77" s="97">
        <v>70</v>
      </c>
    </row>
    <row r="78" spans="1:16">
      <c r="A78" s="81" t="s">
        <v>421</v>
      </c>
      <c r="B78" s="84">
        <v>5730</v>
      </c>
      <c r="C78" s="81" t="s">
        <v>422</v>
      </c>
      <c r="D78" s="81" t="s">
        <v>337</v>
      </c>
      <c r="E78" s="81" t="s">
        <v>358</v>
      </c>
      <c r="F78" s="81" t="s">
        <v>359</v>
      </c>
      <c r="G78" s="81" t="s">
        <v>360</v>
      </c>
      <c r="H78" s="81" t="s">
        <v>361</v>
      </c>
      <c r="I78" s="81" t="s">
        <v>362</v>
      </c>
      <c r="J78" s="81">
        <v>10</v>
      </c>
      <c r="K78" s="81" t="s">
        <v>363</v>
      </c>
      <c r="L78" s="81" t="s">
        <v>364</v>
      </c>
      <c r="M78" s="81" t="s">
        <v>345</v>
      </c>
      <c r="N78" s="97">
        <v>6</v>
      </c>
      <c r="O78" s="97">
        <v>45</v>
      </c>
      <c r="P78" s="97">
        <v>70</v>
      </c>
    </row>
    <row r="79" spans="1:16">
      <c r="A79" s="81" t="s">
        <v>423</v>
      </c>
      <c r="B79" s="84">
        <v>5731</v>
      </c>
      <c r="C79" s="81" t="s">
        <v>424</v>
      </c>
      <c r="D79" s="81" t="s">
        <v>337</v>
      </c>
      <c r="E79" s="81" t="s">
        <v>358</v>
      </c>
      <c r="F79" s="81" t="s">
        <v>372</v>
      </c>
      <c r="G79" s="81" t="s">
        <v>373</v>
      </c>
      <c r="H79" s="81" t="s">
        <v>361</v>
      </c>
      <c r="I79" s="81" t="s">
        <v>362</v>
      </c>
      <c r="J79" s="81">
        <v>10</v>
      </c>
      <c r="K79" s="81" t="s">
        <v>398</v>
      </c>
      <c r="L79" s="81" t="s">
        <v>425</v>
      </c>
      <c r="M79" s="81" t="s">
        <v>345</v>
      </c>
      <c r="N79" s="97">
        <v>6</v>
      </c>
      <c r="O79" s="97">
        <v>40</v>
      </c>
      <c r="P79" s="97">
        <v>70</v>
      </c>
    </row>
    <row r="80" spans="1:16">
      <c r="A80" s="81" t="s">
        <v>426</v>
      </c>
      <c r="B80" s="84">
        <v>5756</v>
      </c>
      <c r="C80" s="81" t="s">
        <v>427</v>
      </c>
      <c r="D80" s="81" t="s">
        <v>337</v>
      </c>
      <c r="E80" s="81" t="s">
        <v>358</v>
      </c>
      <c r="F80" s="81" t="s">
        <v>359</v>
      </c>
      <c r="G80" s="81" t="s">
        <v>360</v>
      </c>
      <c r="H80" s="81" t="s">
        <v>361</v>
      </c>
      <c r="I80" s="81" t="s">
        <v>362</v>
      </c>
      <c r="J80" s="81">
        <v>10</v>
      </c>
      <c r="K80" s="81" t="s">
        <v>363</v>
      </c>
      <c r="L80" s="81" t="s">
        <v>344</v>
      </c>
      <c r="M80" s="81" t="s">
        <v>345</v>
      </c>
      <c r="N80" s="97">
        <v>6</v>
      </c>
      <c r="O80" s="97">
        <v>0</v>
      </c>
      <c r="P80" s="97">
        <v>70</v>
      </c>
    </row>
    <row r="81" spans="1:16">
      <c r="A81" s="81" t="s">
        <v>428</v>
      </c>
      <c r="B81" s="84">
        <v>5757</v>
      </c>
      <c r="C81" s="81" t="s">
        <v>429</v>
      </c>
      <c r="D81" s="81" t="s">
        <v>337</v>
      </c>
      <c r="E81" s="81" t="s">
        <v>358</v>
      </c>
      <c r="F81" s="81" t="s">
        <v>359</v>
      </c>
      <c r="G81" s="81" t="s">
        <v>360</v>
      </c>
      <c r="H81" s="81" t="s">
        <v>361</v>
      </c>
      <c r="I81" s="81" t="s">
        <v>362</v>
      </c>
      <c r="J81" s="81">
        <v>10</v>
      </c>
      <c r="K81" s="81" t="s">
        <v>363</v>
      </c>
      <c r="L81" s="81" t="s">
        <v>344</v>
      </c>
      <c r="M81" s="81" t="s">
        <v>345</v>
      </c>
      <c r="N81" s="97">
        <v>6</v>
      </c>
      <c r="O81" s="97">
        <v>0</v>
      </c>
      <c r="P81" s="97">
        <v>70</v>
      </c>
    </row>
    <row r="82" spans="1:16">
      <c r="A82" s="81" t="s">
        <v>430</v>
      </c>
      <c r="B82" s="84">
        <v>5758</v>
      </c>
      <c r="C82" s="81" t="s">
        <v>431</v>
      </c>
      <c r="D82" s="81" t="s">
        <v>337</v>
      </c>
      <c r="E82" s="81" t="s">
        <v>358</v>
      </c>
      <c r="F82" s="81" t="s">
        <v>359</v>
      </c>
      <c r="G82" s="81" t="s">
        <v>360</v>
      </c>
      <c r="H82" s="81" t="s">
        <v>361</v>
      </c>
      <c r="I82" s="81" t="s">
        <v>362</v>
      </c>
      <c r="J82" s="81">
        <v>10</v>
      </c>
      <c r="K82" s="81" t="s">
        <v>363</v>
      </c>
      <c r="L82" s="81" t="s">
        <v>344</v>
      </c>
      <c r="M82" s="81" t="s">
        <v>345</v>
      </c>
      <c r="N82" s="97">
        <v>6</v>
      </c>
      <c r="O82" s="97">
        <v>0</v>
      </c>
      <c r="P82" s="97">
        <v>70</v>
      </c>
    </row>
    <row r="83" spans="1:16">
      <c r="A83" s="81" t="s">
        <v>432</v>
      </c>
      <c r="B83" s="84">
        <v>5759</v>
      </c>
      <c r="C83" s="81" t="s">
        <v>433</v>
      </c>
      <c r="D83" s="81" t="s">
        <v>337</v>
      </c>
      <c r="E83" s="81" t="s">
        <v>358</v>
      </c>
      <c r="F83" s="81" t="s">
        <v>359</v>
      </c>
      <c r="G83" s="81" t="s">
        <v>360</v>
      </c>
      <c r="H83" s="81" t="s">
        <v>361</v>
      </c>
      <c r="I83" s="81" t="s">
        <v>362</v>
      </c>
      <c r="J83" s="81">
        <v>10</v>
      </c>
      <c r="K83" s="81" t="s">
        <v>363</v>
      </c>
      <c r="L83" s="81" t="s">
        <v>344</v>
      </c>
      <c r="M83" s="81" t="s">
        <v>345</v>
      </c>
      <c r="N83" s="97">
        <v>6</v>
      </c>
      <c r="O83" s="97">
        <v>0</v>
      </c>
      <c r="P83" s="97">
        <v>70</v>
      </c>
    </row>
    <row r="84" spans="1:16">
      <c r="A84" s="81" t="s">
        <v>434</v>
      </c>
      <c r="B84" s="84">
        <v>5761</v>
      </c>
      <c r="C84" s="81" t="s">
        <v>435</v>
      </c>
      <c r="D84" s="81" t="s">
        <v>337</v>
      </c>
      <c r="E84" s="81" t="s">
        <v>358</v>
      </c>
      <c r="F84" s="81" t="s">
        <v>359</v>
      </c>
      <c r="G84" s="81" t="s">
        <v>360</v>
      </c>
      <c r="H84" s="81" t="s">
        <v>361</v>
      </c>
      <c r="I84" s="81" t="s">
        <v>362</v>
      </c>
      <c r="J84" s="81">
        <v>10</v>
      </c>
      <c r="K84" s="81" t="s">
        <v>363</v>
      </c>
      <c r="L84" s="81" t="s">
        <v>344</v>
      </c>
      <c r="M84" s="81" t="s">
        <v>345</v>
      </c>
      <c r="N84" s="97">
        <v>6</v>
      </c>
      <c r="O84" s="97">
        <v>0</v>
      </c>
      <c r="P84" s="97">
        <v>70</v>
      </c>
    </row>
    <row r="85" spans="1:16">
      <c r="A85" s="81" t="s">
        <v>436</v>
      </c>
      <c r="B85" s="84">
        <v>5764</v>
      </c>
      <c r="C85" s="81" t="s">
        <v>437</v>
      </c>
      <c r="D85" s="81" t="s">
        <v>337</v>
      </c>
      <c r="E85" s="81" t="s">
        <v>358</v>
      </c>
      <c r="F85" s="81" t="s">
        <v>359</v>
      </c>
      <c r="G85" s="81" t="s">
        <v>360</v>
      </c>
      <c r="H85" s="81" t="s">
        <v>361</v>
      </c>
      <c r="I85" s="81" t="s">
        <v>362</v>
      </c>
      <c r="J85" s="81">
        <v>10</v>
      </c>
      <c r="K85" s="81" t="s">
        <v>363</v>
      </c>
      <c r="L85" s="81" t="s">
        <v>344</v>
      </c>
      <c r="M85" s="81" t="s">
        <v>345</v>
      </c>
      <c r="N85" s="97">
        <v>6</v>
      </c>
      <c r="O85" s="97">
        <v>0</v>
      </c>
      <c r="P85" s="97">
        <v>70</v>
      </c>
    </row>
    <row r="86" spans="1:16">
      <c r="A86" s="81" t="s">
        <v>426</v>
      </c>
      <c r="B86" s="84">
        <v>5765</v>
      </c>
      <c r="C86" s="81" t="s">
        <v>438</v>
      </c>
      <c r="D86" s="81" t="s">
        <v>337</v>
      </c>
      <c r="E86" s="81" t="s">
        <v>358</v>
      </c>
      <c r="F86" s="81" t="s">
        <v>359</v>
      </c>
      <c r="G86" s="81" t="s">
        <v>360</v>
      </c>
      <c r="H86" s="81" t="s">
        <v>361</v>
      </c>
      <c r="I86" s="81" t="s">
        <v>362</v>
      </c>
      <c r="J86" s="81">
        <v>10</v>
      </c>
      <c r="K86" s="81" t="s">
        <v>363</v>
      </c>
      <c r="L86" s="81" t="s">
        <v>344</v>
      </c>
      <c r="M86" s="81" t="s">
        <v>345</v>
      </c>
      <c r="N86" s="97">
        <v>6</v>
      </c>
      <c r="O86" s="97">
        <v>0</v>
      </c>
      <c r="P86" s="97">
        <v>70</v>
      </c>
    </row>
    <row r="87" spans="1:16">
      <c r="A87" s="81" t="s">
        <v>439</v>
      </c>
      <c r="B87" s="84">
        <v>5767</v>
      </c>
      <c r="C87" s="81" t="s">
        <v>440</v>
      </c>
      <c r="D87" s="81" t="s">
        <v>337</v>
      </c>
      <c r="E87" s="81" t="s">
        <v>441</v>
      </c>
      <c r="F87" s="81" t="s">
        <v>359</v>
      </c>
      <c r="G87" s="81" t="s">
        <v>360</v>
      </c>
      <c r="H87" s="81" t="s">
        <v>361</v>
      </c>
      <c r="I87" s="81" t="s">
        <v>362</v>
      </c>
      <c r="J87" s="81">
        <v>10</v>
      </c>
      <c r="K87" s="81" t="s">
        <v>363</v>
      </c>
      <c r="L87" s="81" t="s">
        <v>364</v>
      </c>
      <c r="M87" s="81" t="s">
        <v>345</v>
      </c>
      <c r="N87" s="97">
        <v>6</v>
      </c>
      <c r="O87" s="97">
        <v>14</v>
      </c>
      <c r="P87" s="97">
        <v>70</v>
      </c>
    </row>
    <row r="88" spans="1:16">
      <c r="A88" s="81" t="s">
        <v>442</v>
      </c>
      <c r="B88" s="84">
        <v>5768</v>
      </c>
      <c r="C88" s="81" t="s">
        <v>443</v>
      </c>
      <c r="D88" s="81" t="s">
        <v>337</v>
      </c>
      <c r="E88" s="81" t="s">
        <v>358</v>
      </c>
      <c r="F88" s="81" t="s">
        <v>359</v>
      </c>
      <c r="G88" s="81" t="s">
        <v>360</v>
      </c>
      <c r="H88" s="81" t="s">
        <v>361</v>
      </c>
      <c r="I88" s="81" t="s">
        <v>362</v>
      </c>
      <c r="J88" s="81">
        <v>10</v>
      </c>
      <c r="K88" s="81" t="s">
        <v>363</v>
      </c>
      <c r="L88" s="81" t="s">
        <v>344</v>
      </c>
      <c r="M88" s="81" t="s">
        <v>345</v>
      </c>
      <c r="N88" s="97">
        <v>6</v>
      </c>
      <c r="O88" s="97">
        <v>14</v>
      </c>
      <c r="P88" s="97">
        <v>70</v>
      </c>
    </row>
    <row r="89" spans="1:16">
      <c r="A89" s="81" t="s">
        <v>442</v>
      </c>
      <c r="B89" s="84">
        <v>5769</v>
      </c>
      <c r="C89" s="81" t="s">
        <v>444</v>
      </c>
      <c r="D89" s="81" t="s">
        <v>337</v>
      </c>
      <c r="E89" s="81" t="s">
        <v>358</v>
      </c>
      <c r="F89" s="81" t="s">
        <v>359</v>
      </c>
      <c r="G89" s="81" t="s">
        <v>360</v>
      </c>
      <c r="H89" s="81" t="s">
        <v>361</v>
      </c>
      <c r="I89" s="81" t="s">
        <v>362</v>
      </c>
      <c r="J89" s="81">
        <v>10</v>
      </c>
      <c r="K89" s="81" t="s">
        <v>363</v>
      </c>
      <c r="L89" s="81" t="s">
        <v>344</v>
      </c>
      <c r="M89" s="81" t="s">
        <v>345</v>
      </c>
      <c r="N89" s="97">
        <v>6</v>
      </c>
      <c r="O89" s="97">
        <v>14</v>
      </c>
      <c r="P89" s="97">
        <v>70</v>
      </c>
    </row>
    <row r="90" spans="1:16">
      <c r="A90" s="81" t="s">
        <v>445</v>
      </c>
      <c r="B90" s="84">
        <v>5773</v>
      </c>
      <c r="C90" s="81" t="s">
        <v>446</v>
      </c>
      <c r="D90" s="81" t="s">
        <v>337</v>
      </c>
      <c r="E90" s="81" t="s">
        <v>358</v>
      </c>
      <c r="F90" s="81" t="s">
        <v>359</v>
      </c>
      <c r="G90" s="81" t="s">
        <v>360</v>
      </c>
      <c r="H90" s="81" t="s">
        <v>361</v>
      </c>
      <c r="I90" s="81" t="s">
        <v>362</v>
      </c>
      <c r="J90" s="81">
        <v>10</v>
      </c>
      <c r="K90" s="81" t="s">
        <v>363</v>
      </c>
      <c r="L90" s="81" t="s">
        <v>364</v>
      </c>
      <c r="M90" s="81" t="s">
        <v>345</v>
      </c>
      <c r="N90" s="97">
        <v>6</v>
      </c>
      <c r="O90" s="97">
        <v>14</v>
      </c>
      <c r="P90" s="97">
        <v>70</v>
      </c>
    </row>
    <row r="91" spans="1:16">
      <c r="A91" s="81" t="s">
        <v>447</v>
      </c>
      <c r="B91" s="84">
        <v>5774</v>
      </c>
      <c r="C91" s="81" t="s">
        <v>448</v>
      </c>
      <c r="D91" s="81" t="s">
        <v>337</v>
      </c>
      <c r="E91" s="81" t="s">
        <v>358</v>
      </c>
      <c r="F91" s="81" t="s">
        <v>359</v>
      </c>
      <c r="G91" s="81" t="s">
        <v>360</v>
      </c>
      <c r="H91" s="81" t="s">
        <v>361</v>
      </c>
      <c r="I91" s="81" t="s">
        <v>362</v>
      </c>
      <c r="J91" s="81">
        <v>10</v>
      </c>
      <c r="K91" s="81" t="s">
        <v>363</v>
      </c>
      <c r="L91" s="81" t="s">
        <v>344</v>
      </c>
      <c r="M91" s="81" t="s">
        <v>345</v>
      </c>
      <c r="N91" s="97">
        <v>6</v>
      </c>
      <c r="O91" s="97">
        <v>14</v>
      </c>
      <c r="P91" s="97">
        <v>70</v>
      </c>
    </row>
    <row r="92" spans="1:16">
      <c r="A92" s="81" t="s">
        <v>449</v>
      </c>
      <c r="B92" s="84">
        <v>5781</v>
      </c>
      <c r="C92" s="81" t="s">
        <v>450</v>
      </c>
      <c r="D92" s="81" t="s">
        <v>451</v>
      </c>
      <c r="E92" s="81" t="s">
        <v>452</v>
      </c>
      <c r="F92" s="81" t="s">
        <v>453</v>
      </c>
      <c r="G92" s="81" t="s">
        <v>454</v>
      </c>
      <c r="H92" s="81" t="s">
        <v>455</v>
      </c>
      <c r="I92" s="81" t="s">
        <v>464</v>
      </c>
      <c r="J92" s="81">
        <v>11</v>
      </c>
      <c r="K92" s="81" t="s">
        <v>457</v>
      </c>
      <c r="L92" s="81" t="s">
        <v>344</v>
      </c>
      <c r="M92" s="81" t="s">
        <v>458</v>
      </c>
      <c r="N92" s="97">
        <v>30</v>
      </c>
      <c r="O92" s="97">
        <v>1</v>
      </c>
      <c r="P92" s="97">
        <v>66</v>
      </c>
    </row>
    <row r="93" spans="1:16">
      <c r="A93" s="81" t="s">
        <v>459</v>
      </c>
      <c r="B93" s="84">
        <v>5782</v>
      </c>
      <c r="C93" s="81" t="s">
        <v>460</v>
      </c>
      <c r="D93" s="81" t="s">
        <v>451</v>
      </c>
      <c r="E93" s="81" t="s">
        <v>452</v>
      </c>
      <c r="F93" s="81" t="s">
        <v>461</v>
      </c>
      <c r="G93" s="81" t="s">
        <v>462</v>
      </c>
      <c r="H93" s="81" t="s">
        <v>463</v>
      </c>
      <c r="I93" s="81" t="s">
        <v>464</v>
      </c>
      <c r="J93" s="81">
        <v>11</v>
      </c>
      <c r="K93" s="81" t="s">
        <v>457</v>
      </c>
      <c r="L93" s="81" t="s">
        <v>344</v>
      </c>
      <c r="M93" s="81" t="s">
        <v>465</v>
      </c>
      <c r="N93" s="97">
        <v>1</v>
      </c>
      <c r="O93" s="97">
        <v>30</v>
      </c>
      <c r="P93" s="97">
        <v>66</v>
      </c>
    </row>
    <row r="94" spans="1:16">
      <c r="A94" s="81" t="s">
        <v>466</v>
      </c>
      <c r="B94" s="84">
        <v>5783</v>
      </c>
      <c r="C94" s="81" t="s">
        <v>467</v>
      </c>
      <c r="D94" s="81" t="s">
        <v>451</v>
      </c>
      <c r="E94" s="81" t="s">
        <v>452</v>
      </c>
      <c r="F94" s="81" t="s">
        <v>461</v>
      </c>
      <c r="G94" s="81" t="s">
        <v>462</v>
      </c>
      <c r="H94" s="81" t="s">
        <v>463</v>
      </c>
      <c r="I94" s="81" t="s">
        <v>464</v>
      </c>
      <c r="J94" s="81">
        <v>11</v>
      </c>
      <c r="K94" s="81" t="s">
        <v>457</v>
      </c>
      <c r="L94" s="81" t="s">
        <v>344</v>
      </c>
      <c r="M94" s="81" t="s">
        <v>468</v>
      </c>
      <c r="N94" s="97">
        <v>1</v>
      </c>
      <c r="O94" s="97">
        <v>30</v>
      </c>
      <c r="P94" s="97">
        <v>66</v>
      </c>
    </row>
    <row r="95" spans="1:16">
      <c r="A95" s="81" t="s">
        <v>715</v>
      </c>
      <c r="B95" s="84" t="s">
        <v>716</v>
      </c>
      <c r="C95" s="81" t="s">
        <v>717</v>
      </c>
      <c r="D95" s="81" t="s">
        <v>337</v>
      </c>
      <c r="E95" s="81" t="s">
        <v>358</v>
      </c>
      <c r="F95" s="81" t="s">
        <v>372</v>
      </c>
      <c r="G95" s="81" t="s">
        <v>373</v>
      </c>
      <c r="H95" s="81" t="s">
        <v>361</v>
      </c>
      <c r="I95" s="81" t="s">
        <v>362</v>
      </c>
      <c r="J95" s="81">
        <v>10</v>
      </c>
      <c r="K95" s="81" t="s">
        <v>398</v>
      </c>
      <c r="L95" s="81" t="s">
        <v>364</v>
      </c>
      <c r="M95" s="81" t="s">
        <v>345</v>
      </c>
      <c r="N95" s="97">
        <v>6</v>
      </c>
      <c r="O95" s="97">
        <v>1</v>
      </c>
      <c r="P95" s="97">
        <v>70</v>
      </c>
    </row>
    <row r="96" spans="1:16">
      <c r="A96" s="81" t="s">
        <v>718</v>
      </c>
      <c r="B96" s="84" t="s">
        <v>719</v>
      </c>
      <c r="C96" s="81" t="s">
        <v>720</v>
      </c>
      <c r="D96" s="81" t="s">
        <v>337</v>
      </c>
      <c r="E96" s="81" t="s">
        <v>338</v>
      </c>
      <c r="F96" s="81" t="s">
        <v>721</v>
      </c>
      <c r="G96" s="81" t="s">
        <v>722</v>
      </c>
      <c r="H96" s="81" t="s">
        <v>723</v>
      </c>
      <c r="I96" s="81" t="s">
        <v>724</v>
      </c>
      <c r="J96" s="81">
        <v>7</v>
      </c>
      <c r="K96" s="81" t="s">
        <v>725</v>
      </c>
      <c r="L96" s="81" t="s">
        <v>344</v>
      </c>
      <c r="M96" s="81" t="s">
        <v>345</v>
      </c>
      <c r="N96" s="97">
        <v>6</v>
      </c>
      <c r="O96" s="97">
        <v>0</v>
      </c>
      <c r="P96" s="97">
        <v>35</v>
      </c>
    </row>
    <row r="97" spans="1:16">
      <c r="A97" s="81" t="s">
        <v>726</v>
      </c>
      <c r="B97" s="84" t="s">
        <v>727</v>
      </c>
      <c r="C97" s="81" t="s">
        <v>728</v>
      </c>
      <c r="D97" s="81" t="s">
        <v>337</v>
      </c>
      <c r="E97" s="81" t="s">
        <v>558</v>
      </c>
      <c r="F97" s="81" t="s">
        <v>372</v>
      </c>
      <c r="G97" s="81" t="s">
        <v>373</v>
      </c>
      <c r="H97" s="81" t="s">
        <v>361</v>
      </c>
      <c r="I97" s="81" t="s">
        <v>362</v>
      </c>
      <c r="J97" s="81">
        <v>10</v>
      </c>
      <c r="K97" s="81" t="s">
        <v>398</v>
      </c>
      <c r="L97" s="81" t="s">
        <v>364</v>
      </c>
      <c r="M97" s="81" t="s">
        <v>345</v>
      </c>
      <c r="N97" s="97">
        <v>6</v>
      </c>
      <c r="O97" s="97">
        <v>1</v>
      </c>
      <c r="P97" s="97">
        <v>70</v>
      </c>
    </row>
    <row r="98" spans="1:16">
      <c r="A98" s="81" t="s">
        <v>729</v>
      </c>
      <c r="B98" s="84" t="s">
        <v>730</v>
      </c>
      <c r="C98" s="81" t="s">
        <v>731</v>
      </c>
      <c r="D98" s="81" t="s">
        <v>337</v>
      </c>
      <c r="E98" s="81" t="s">
        <v>338</v>
      </c>
      <c r="F98" s="81" t="s">
        <v>732</v>
      </c>
      <c r="G98" s="81" t="s">
        <v>733</v>
      </c>
      <c r="H98" s="81" t="s">
        <v>734</v>
      </c>
      <c r="I98" s="81" t="s">
        <v>667</v>
      </c>
      <c r="J98" s="81">
        <v>8</v>
      </c>
      <c r="K98" s="81" t="s">
        <v>735</v>
      </c>
      <c r="L98" s="81" t="s">
        <v>364</v>
      </c>
      <c r="M98" s="81" t="s">
        <v>345</v>
      </c>
      <c r="N98" s="97">
        <v>6</v>
      </c>
      <c r="O98" s="97">
        <v>24</v>
      </c>
      <c r="P98" s="97">
        <v>40</v>
      </c>
    </row>
    <row r="99" spans="1:16">
      <c r="A99" s="81" t="s">
        <v>469</v>
      </c>
      <c r="B99" s="84">
        <v>5908</v>
      </c>
      <c r="C99" s="81" t="s">
        <v>470</v>
      </c>
      <c r="D99" s="81" t="s">
        <v>471</v>
      </c>
      <c r="E99" s="81" t="s">
        <v>472</v>
      </c>
      <c r="F99" s="81" t="s">
        <v>461</v>
      </c>
      <c r="G99" s="81" t="s">
        <v>473</v>
      </c>
      <c r="H99" s="81" t="s">
        <v>474</v>
      </c>
      <c r="I99" s="81" t="s">
        <v>475</v>
      </c>
      <c r="J99" s="81">
        <v>5</v>
      </c>
      <c r="K99" s="81" t="s">
        <v>476</v>
      </c>
      <c r="L99" s="81" t="s">
        <v>477</v>
      </c>
      <c r="N99" s="97">
        <v>5</v>
      </c>
      <c r="O99" s="97">
        <v>20</v>
      </c>
      <c r="P99" s="97">
        <v>60</v>
      </c>
    </row>
    <row r="100" spans="1:16">
      <c r="A100" s="81" t="s">
        <v>478</v>
      </c>
      <c r="B100" s="84">
        <v>5911</v>
      </c>
      <c r="C100" s="81" t="s">
        <v>479</v>
      </c>
      <c r="D100" s="81" t="s">
        <v>480</v>
      </c>
      <c r="E100" s="81" t="s">
        <v>481</v>
      </c>
      <c r="F100" s="81" t="s">
        <v>482</v>
      </c>
      <c r="G100" s="81" t="s">
        <v>483</v>
      </c>
      <c r="H100" s="81" t="s">
        <v>484</v>
      </c>
      <c r="I100" s="81" t="s">
        <v>485</v>
      </c>
      <c r="J100" s="81">
        <v>9</v>
      </c>
      <c r="K100" s="81" t="s">
        <v>486</v>
      </c>
      <c r="L100" s="81" t="s">
        <v>487</v>
      </c>
      <c r="N100" s="97">
        <v>1</v>
      </c>
      <c r="O100" s="97">
        <v>558</v>
      </c>
      <c r="P100" s="97">
        <v>54</v>
      </c>
    </row>
    <row r="101" spans="1:16">
      <c r="A101" s="81" t="s">
        <v>488</v>
      </c>
      <c r="B101" s="84">
        <v>5950</v>
      </c>
      <c r="C101" s="81" t="s">
        <v>489</v>
      </c>
      <c r="D101" s="81" t="s">
        <v>337</v>
      </c>
      <c r="E101" s="81" t="s">
        <v>358</v>
      </c>
      <c r="F101" s="81" t="s">
        <v>359</v>
      </c>
      <c r="G101" s="81" t="s">
        <v>360</v>
      </c>
      <c r="H101" s="81" t="s">
        <v>361</v>
      </c>
      <c r="I101" s="81" t="s">
        <v>362</v>
      </c>
      <c r="J101" s="81">
        <v>10</v>
      </c>
      <c r="K101" s="81" t="s">
        <v>363</v>
      </c>
      <c r="L101" s="81" t="s">
        <v>364</v>
      </c>
      <c r="M101" s="81" t="s">
        <v>345</v>
      </c>
      <c r="N101" s="97">
        <v>6</v>
      </c>
      <c r="O101" s="97">
        <v>0</v>
      </c>
      <c r="P101" s="97">
        <v>70</v>
      </c>
    </row>
    <row r="102" spans="1:16">
      <c r="A102" s="81" t="s">
        <v>490</v>
      </c>
      <c r="B102" s="84">
        <v>5955</v>
      </c>
      <c r="C102" s="81" t="s">
        <v>491</v>
      </c>
      <c r="D102" s="81" t="s">
        <v>337</v>
      </c>
      <c r="E102" s="81" t="s">
        <v>358</v>
      </c>
      <c r="F102" s="81" t="s">
        <v>359</v>
      </c>
      <c r="G102" s="81" t="s">
        <v>360</v>
      </c>
      <c r="H102" s="81" t="s">
        <v>361</v>
      </c>
      <c r="I102" s="81" t="s">
        <v>362</v>
      </c>
      <c r="J102" s="81">
        <v>10</v>
      </c>
      <c r="K102" s="81" t="s">
        <v>363</v>
      </c>
      <c r="L102" s="81" t="s">
        <v>425</v>
      </c>
      <c r="M102" s="81" t="s">
        <v>345</v>
      </c>
      <c r="N102" s="97">
        <v>6</v>
      </c>
      <c r="O102" s="97">
        <v>14</v>
      </c>
      <c r="P102" s="97">
        <v>70</v>
      </c>
    </row>
    <row r="103" spans="1:16">
      <c r="A103" s="81" t="s">
        <v>492</v>
      </c>
      <c r="B103" s="84">
        <v>5991</v>
      </c>
      <c r="C103" s="81" t="s">
        <v>493</v>
      </c>
      <c r="D103" s="81" t="s">
        <v>451</v>
      </c>
      <c r="E103" s="81" t="s">
        <v>452</v>
      </c>
      <c r="F103" s="81" t="s">
        <v>461</v>
      </c>
      <c r="G103" s="81" t="s">
        <v>462</v>
      </c>
      <c r="H103" s="81" t="s">
        <v>463</v>
      </c>
      <c r="I103" s="81" t="s">
        <v>494</v>
      </c>
      <c r="J103" s="81">
        <v>6</v>
      </c>
      <c r="K103" s="81" t="s">
        <v>457</v>
      </c>
      <c r="L103" s="81" t="s">
        <v>364</v>
      </c>
      <c r="M103" s="81" t="s">
        <v>458</v>
      </c>
      <c r="N103" s="97">
        <v>30</v>
      </c>
      <c r="O103" s="97">
        <v>1</v>
      </c>
      <c r="P103" s="97">
        <v>66</v>
      </c>
    </row>
    <row r="104" spans="1:16">
      <c r="A104" s="81" t="s">
        <v>495</v>
      </c>
      <c r="B104" s="84">
        <v>73160</v>
      </c>
      <c r="C104" s="81" t="s">
        <v>496</v>
      </c>
      <c r="D104" s="81" t="s">
        <v>337</v>
      </c>
      <c r="E104" s="81" t="s">
        <v>358</v>
      </c>
      <c r="F104" s="81" t="s">
        <v>359</v>
      </c>
      <c r="G104" s="81" t="s">
        <v>360</v>
      </c>
      <c r="H104" s="81" t="s">
        <v>361</v>
      </c>
      <c r="I104" s="81" t="s">
        <v>362</v>
      </c>
      <c r="J104" s="81">
        <v>10</v>
      </c>
      <c r="K104" s="81" t="s">
        <v>398</v>
      </c>
      <c r="L104" s="81" t="s">
        <v>364</v>
      </c>
      <c r="M104" s="81" t="s">
        <v>345</v>
      </c>
      <c r="N104" s="97">
        <v>6</v>
      </c>
      <c r="O104" s="97">
        <v>38</v>
      </c>
      <c r="P104" s="97">
        <v>70</v>
      </c>
    </row>
    <row r="105" spans="1:16">
      <c r="A105" s="81" t="s">
        <v>312</v>
      </c>
      <c r="B105" s="84">
        <v>73400</v>
      </c>
      <c r="C105" s="81" t="s">
        <v>497</v>
      </c>
      <c r="D105" s="81" t="s">
        <v>337</v>
      </c>
      <c r="E105" s="81" t="s">
        <v>338</v>
      </c>
      <c r="F105" s="81" t="s">
        <v>498</v>
      </c>
      <c r="G105" s="81" t="s">
        <v>499</v>
      </c>
      <c r="H105" s="81" t="s">
        <v>500</v>
      </c>
      <c r="I105" s="81" t="s">
        <v>362</v>
      </c>
      <c r="J105" s="81">
        <v>10</v>
      </c>
      <c r="K105" s="81" t="s">
        <v>398</v>
      </c>
      <c r="L105" s="81" t="s">
        <v>501</v>
      </c>
      <c r="M105" s="81" t="s">
        <v>345</v>
      </c>
      <c r="N105" s="97">
        <v>6</v>
      </c>
      <c r="O105" s="97">
        <v>80</v>
      </c>
      <c r="P105" s="97">
        <v>70</v>
      </c>
    </row>
    <row r="106" spans="1:16">
      <c r="A106" s="81" t="s">
        <v>502</v>
      </c>
      <c r="B106" s="84">
        <v>73420</v>
      </c>
      <c r="C106" s="81" t="s">
        <v>503</v>
      </c>
      <c r="D106" s="81" t="s">
        <v>337</v>
      </c>
      <c r="E106" s="81" t="s">
        <v>338</v>
      </c>
      <c r="F106" s="81" t="s">
        <v>504</v>
      </c>
      <c r="G106" s="81" t="s">
        <v>499</v>
      </c>
      <c r="H106" s="81" t="s">
        <v>500</v>
      </c>
      <c r="I106" s="81" t="s">
        <v>362</v>
      </c>
      <c r="J106" s="81">
        <v>10</v>
      </c>
      <c r="K106" s="81" t="s">
        <v>398</v>
      </c>
      <c r="L106" s="81" t="s">
        <v>364</v>
      </c>
      <c r="M106" s="81" t="s">
        <v>345</v>
      </c>
      <c r="N106" s="97">
        <v>6</v>
      </c>
      <c r="O106" s="97">
        <v>0</v>
      </c>
      <c r="P106" s="97">
        <v>70</v>
      </c>
    </row>
    <row r="107" spans="1:16">
      <c r="A107" s="81" t="s">
        <v>505</v>
      </c>
      <c r="B107" s="84">
        <v>73430</v>
      </c>
      <c r="C107" s="81" t="s">
        <v>506</v>
      </c>
      <c r="D107" s="81" t="s">
        <v>337</v>
      </c>
      <c r="E107" s="81" t="s">
        <v>338</v>
      </c>
      <c r="F107" s="81" t="s">
        <v>504</v>
      </c>
      <c r="G107" s="81" t="s">
        <v>499</v>
      </c>
      <c r="H107" s="81" t="s">
        <v>500</v>
      </c>
      <c r="I107" s="81" t="s">
        <v>362</v>
      </c>
      <c r="J107" s="81">
        <v>10</v>
      </c>
      <c r="K107" s="81" t="s">
        <v>398</v>
      </c>
      <c r="L107" s="81" t="s">
        <v>364</v>
      </c>
      <c r="M107" s="81" t="s">
        <v>345</v>
      </c>
      <c r="N107" s="97">
        <v>6</v>
      </c>
      <c r="O107" s="97">
        <v>0</v>
      </c>
      <c r="P107" s="97">
        <v>70</v>
      </c>
    </row>
    <row r="108" spans="1:16">
      <c r="A108" s="81" t="s">
        <v>507</v>
      </c>
      <c r="B108" s="84">
        <v>73450</v>
      </c>
      <c r="C108" s="81" t="s">
        <v>508</v>
      </c>
      <c r="D108" s="81" t="s">
        <v>337</v>
      </c>
      <c r="E108" s="81" t="s">
        <v>338</v>
      </c>
      <c r="F108" s="81" t="s">
        <v>504</v>
      </c>
      <c r="G108" s="81" t="s">
        <v>499</v>
      </c>
      <c r="H108" s="81" t="s">
        <v>500</v>
      </c>
      <c r="I108" s="81" t="s">
        <v>362</v>
      </c>
      <c r="J108" s="81">
        <v>10</v>
      </c>
      <c r="K108" s="81" t="s">
        <v>398</v>
      </c>
      <c r="L108" s="81" t="s">
        <v>364</v>
      </c>
      <c r="M108" s="81" t="s">
        <v>345</v>
      </c>
      <c r="N108" s="97">
        <v>6</v>
      </c>
      <c r="O108" s="97">
        <v>0</v>
      </c>
      <c r="P108" s="97">
        <v>70</v>
      </c>
    </row>
    <row r="109" spans="1:16">
      <c r="A109" s="81" t="s">
        <v>315</v>
      </c>
      <c r="B109" s="84">
        <v>73460</v>
      </c>
      <c r="C109" s="81" t="s">
        <v>509</v>
      </c>
      <c r="D109" s="81" t="s">
        <v>337</v>
      </c>
      <c r="E109" s="81" t="s">
        <v>338</v>
      </c>
      <c r="F109" s="81" t="s">
        <v>504</v>
      </c>
      <c r="G109" s="81" t="s">
        <v>499</v>
      </c>
      <c r="H109" s="81" t="s">
        <v>500</v>
      </c>
      <c r="I109" s="81" t="s">
        <v>362</v>
      </c>
      <c r="J109" s="81">
        <v>10</v>
      </c>
      <c r="K109" s="81" t="s">
        <v>398</v>
      </c>
      <c r="L109" s="81" t="s">
        <v>364</v>
      </c>
      <c r="M109" s="81" t="s">
        <v>345</v>
      </c>
      <c r="N109" s="97">
        <v>6</v>
      </c>
      <c r="O109" s="97">
        <v>0</v>
      </c>
      <c r="P109" s="97">
        <v>70</v>
      </c>
    </row>
    <row r="110" spans="1:16">
      <c r="A110" s="81" t="s">
        <v>510</v>
      </c>
      <c r="B110" s="84">
        <v>73470</v>
      </c>
      <c r="C110" s="81" t="s">
        <v>511</v>
      </c>
      <c r="D110" s="81" t="s">
        <v>337</v>
      </c>
      <c r="E110" s="81" t="s">
        <v>338</v>
      </c>
      <c r="F110" s="81" t="s">
        <v>512</v>
      </c>
      <c r="G110" s="81" t="s">
        <v>462</v>
      </c>
      <c r="H110" s="81" t="s">
        <v>500</v>
      </c>
      <c r="I110" s="81" t="s">
        <v>362</v>
      </c>
      <c r="J110" s="81">
        <v>10</v>
      </c>
      <c r="K110" s="81" t="s">
        <v>398</v>
      </c>
      <c r="L110" s="81" t="s">
        <v>364</v>
      </c>
      <c r="M110" s="81" t="s">
        <v>345</v>
      </c>
      <c r="N110" s="97">
        <v>6</v>
      </c>
      <c r="O110" s="97">
        <v>80</v>
      </c>
      <c r="P110" s="97">
        <v>70</v>
      </c>
    </row>
    <row r="111" spans="1:16">
      <c r="A111" s="81" t="s">
        <v>513</v>
      </c>
      <c r="B111" s="84">
        <v>73480</v>
      </c>
      <c r="C111" s="81" t="s">
        <v>514</v>
      </c>
      <c r="D111" s="81" t="s">
        <v>337</v>
      </c>
      <c r="E111" s="81" t="s">
        <v>358</v>
      </c>
      <c r="F111" s="81" t="s">
        <v>359</v>
      </c>
      <c r="G111" s="81" t="s">
        <v>360</v>
      </c>
      <c r="H111" s="81" t="s">
        <v>361</v>
      </c>
      <c r="I111" s="81" t="s">
        <v>362</v>
      </c>
      <c r="J111" s="81">
        <v>10</v>
      </c>
      <c r="K111" s="81" t="s">
        <v>363</v>
      </c>
      <c r="L111" s="81" t="s">
        <v>364</v>
      </c>
      <c r="M111" s="81" t="s">
        <v>345</v>
      </c>
      <c r="N111" s="97">
        <v>6</v>
      </c>
      <c r="O111" s="97">
        <v>75</v>
      </c>
      <c r="P111" s="97">
        <v>70</v>
      </c>
    </row>
    <row r="112" spans="1:16">
      <c r="A112" s="81" t="s">
        <v>736</v>
      </c>
      <c r="B112" s="84" t="s">
        <v>119</v>
      </c>
      <c r="C112" s="81" t="s">
        <v>737</v>
      </c>
      <c r="D112" s="81" t="s">
        <v>337</v>
      </c>
      <c r="E112" s="81" t="s">
        <v>338</v>
      </c>
      <c r="F112" s="81" t="s">
        <v>520</v>
      </c>
      <c r="G112" s="81" t="s">
        <v>521</v>
      </c>
      <c r="H112" s="81" t="s">
        <v>522</v>
      </c>
      <c r="I112" s="81" t="s">
        <v>523</v>
      </c>
      <c r="J112" s="81">
        <v>8</v>
      </c>
      <c r="K112" s="81" t="s">
        <v>524</v>
      </c>
      <c r="L112" s="81" t="s">
        <v>344</v>
      </c>
      <c r="M112" s="81" t="s">
        <v>345</v>
      </c>
      <c r="N112" s="97">
        <v>6</v>
      </c>
      <c r="O112" s="97">
        <v>143</v>
      </c>
      <c r="P112" s="97">
        <v>32</v>
      </c>
    </row>
    <row r="113" spans="1:16">
      <c r="A113" s="81" t="s">
        <v>741</v>
      </c>
      <c r="B113" s="84" t="s">
        <v>121</v>
      </c>
      <c r="C113" s="81" t="s">
        <v>742</v>
      </c>
      <c r="D113" s="81" t="s">
        <v>337</v>
      </c>
      <c r="E113" s="81" t="s">
        <v>338</v>
      </c>
      <c r="F113" s="81" t="s">
        <v>520</v>
      </c>
      <c r="G113" s="81" t="s">
        <v>521</v>
      </c>
      <c r="H113" s="81" t="s">
        <v>522</v>
      </c>
      <c r="I113" s="81" t="s">
        <v>523</v>
      </c>
      <c r="J113" s="81">
        <v>8</v>
      </c>
      <c r="K113" s="81" t="s">
        <v>524</v>
      </c>
      <c r="L113" s="81" t="s">
        <v>344</v>
      </c>
      <c r="M113" s="81" t="s">
        <v>345</v>
      </c>
      <c r="N113" s="97">
        <v>6</v>
      </c>
      <c r="O113" s="97">
        <v>123</v>
      </c>
      <c r="P113" s="97">
        <v>32</v>
      </c>
    </row>
    <row r="114" spans="1:16">
      <c r="A114" s="81" t="s">
        <v>528</v>
      </c>
      <c r="B114" s="84" t="s">
        <v>156</v>
      </c>
      <c r="C114" s="81" t="s">
        <v>743</v>
      </c>
      <c r="D114" s="81" t="s">
        <v>337</v>
      </c>
      <c r="E114" s="81" t="s">
        <v>338</v>
      </c>
      <c r="F114" s="81" t="s">
        <v>520</v>
      </c>
      <c r="G114" s="81" t="s">
        <v>521</v>
      </c>
      <c r="H114" s="81" t="s">
        <v>522</v>
      </c>
      <c r="I114" s="81" t="s">
        <v>523</v>
      </c>
      <c r="J114" s="81">
        <v>8</v>
      </c>
      <c r="K114" s="81" t="s">
        <v>524</v>
      </c>
      <c r="L114" s="81" t="s">
        <v>344</v>
      </c>
      <c r="M114" s="81" t="s">
        <v>345</v>
      </c>
      <c r="N114" s="97">
        <v>6</v>
      </c>
      <c r="O114" s="97">
        <v>118</v>
      </c>
      <c r="P114" s="97">
        <v>32</v>
      </c>
    </row>
    <row r="115" spans="1:16">
      <c r="A115" s="81" t="s">
        <v>531</v>
      </c>
      <c r="B115" s="84" t="s">
        <v>117</v>
      </c>
      <c r="C115" s="81" t="s">
        <v>744</v>
      </c>
      <c r="D115" s="81" t="s">
        <v>337</v>
      </c>
      <c r="E115" s="81" t="s">
        <v>338</v>
      </c>
      <c r="F115" s="81" t="s">
        <v>520</v>
      </c>
      <c r="G115" s="81" t="s">
        <v>521</v>
      </c>
      <c r="H115" s="81" t="s">
        <v>522</v>
      </c>
      <c r="I115" s="81" t="s">
        <v>523</v>
      </c>
      <c r="J115" s="81">
        <v>8</v>
      </c>
      <c r="K115" s="81" t="s">
        <v>524</v>
      </c>
      <c r="L115" s="81" t="s">
        <v>344</v>
      </c>
      <c r="M115" s="81" t="s">
        <v>345</v>
      </c>
      <c r="N115" s="97">
        <v>6</v>
      </c>
      <c r="O115" s="97">
        <v>160</v>
      </c>
      <c r="P115" s="97">
        <v>32</v>
      </c>
    </row>
    <row r="116" spans="1:16">
      <c r="A116" s="81" t="s">
        <v>531</v>
      </c>
      <c r="B116" s="84" t="s">
        <v>751</v>
      </c>
      <c r="C116" s="81" t="s">
        <v>752</v>
      </c>
      <c r="D116" s="81" t="s">
        <v>337</v>
      </c>
      <c r="E116" s="81" t="s">
        <v>338</v>
      </c>
      <c r="F116" s="81" t="s">
        <v>520</v>
      </c>
      <c r="G116" s="81" t="s">
        <v>521</v>
      </c>
      <c r="H116" s="81" t="s">
        <v>522</v>
      </c>
      <c r="I116" s="81" t="s">
        <v>523</v>
      </c>
      <c r="J116" s="81">
        <v>8</v>
      </c>
      <c r="K116" s="81" t="s">
        <v>524</v>
      </c>
      <c r="L116" s="81" t="s">
        <v>344</v>
      </c>
      <c r="M116" s="81" t="s">
        <v>345</v>
      </c>
      <c r="N116" s="97">
        <v>6</v>
      </c>
      <c r="O116" s="97">
        <v>127</v>
      </c>
      <c r="P116" s="97">
        <v>32</v>
      </c>
    </row>
    <row r="117" spans="1:16">
      <c r="A117" s="81" t="s">
        <v>753</v>
      </c>
      <c r="B117" s="84" t="s">
        <v>94</v>
      </c>
      <c r="C117" s="81" t="s">
        <v>754</v>
      </c>
      <c r="D117" s="81" t="s">
        <v>337</v>
      </c>
      <c r="E117" s="81" t="s">
        <v>358</v>
      </c>
      <c r="F117" s="81" t="s">
        <v>372</v>
      </c>
      <c r="G117" s="81" t="s">
        <v>373</v>
      </c>
      <c r="H117" s="81" t="s">
        <v>361</v>
      </c>
      <c r="I117" s="81" t="s">
        <v>362</v>
      </c>
      <c r="J117" s="81">
        <v>10</v>
      </c>
      <c r="K117" s="81" t="s">
        <v>398</v>
      </c>
      <c r="L117" s="81" t="s">
        <v>344</v>
      </c>
      <c r="M117" s="81" t="s">
        <v>345</v>
      </c>
      <c r="N117" s="97">
        <v>6</v>
      </c>
      <c r="O117" s="97">
        <v>1</v>
      </c>
      <c r="P117" s="97">
        <v>70</v>
      </c>
    </row>
    <row r="118" spans="1:16">
      <c r="A118" s="81" t="s">
        <v>755</v>
      </c>
      <c r="B118" s="84" t="s">
        <v>756</v>
      </c>
      <c r="C118" s="81" t="s">
        <v>757</v>
      </c>
      <c r="D118" s="81" t="s">
        <v>451</v>
      </c>
      <c r="E118" s="81" t="s">
        <v>452</v>
      </c>
      <c r="F118" s="81" t="s">
        <v>461</v>
      </c>
      <c r="G118" s="81" t="s">
        <v>462</v>
      </c>
      <c r="H118" s="81" t="s">
        <v>463</v>
      </c>
      <c r="I118" s="81" t="s">
        <v>464</v>
      </c>
      <c r="J118" s="81">
        <v>11</v>
      </c>
      <c r="K118" s="81" t="s">
        <v>457</v>
      </c>
      <c r="L118" s="81" t="s">
        <v>344</v>
      </c>
      <c r="M118" s="81" t="s">
        <v>451</v>
      </c>
      <c r="N118" s="97">
        <v>1</v>
      </c>
      <c r="O118" s="97">
        <v>30</v>
      </c>
      <c r="P118" s="97">
        <v>66</v>
      </c>
    </row>
    <row r="119" spans="1:16">
      <c r="A119" s="81" t="s">
        <v>758</v>
      </c>
      <c r="B119" s="84" t="s">
        <v>759</v>
      </c>
      <c r="C119" s="81" t="s">
        <v>760</v>
      </c>
      <c r="D119" s="81" t="s">
        <v>337</v>
      </c>
      <c r="E119" s="81" t="s">
        <v>358</v>
      </c>
      <c r="F119" s="81" t="s">
        <v>359</v>
      </c>
      <c r="G119" s="81" t="s">
        <v>360</v>
      </c>
      <c r="H119" s="81" t="s">
        <v>361</v>
      </c>
      <c r="I119" s="81" t="s">
        <v>362</v>
      </c>
      <c r="J119" s="81">
        <v>10</v>
      </c>
      <c r="K119" s="81" t="s">
        <v>363</v>
      </c>
      <c r="L119" s="81" t="s">
        <v>364</v>
      </c>
      <c r="M119" s="81" t="s">
        <v>345</v>
      </c>
      <c r="N119" s="97">
        <v>6</v>
      </c>
      <c r="O119" s="97">
        <v>0</v>
      </c>
      <c r="P119" s="97">
        <v>70</v>
      </c>
    </row>
    <row r="120" spans="1:16">
      <c r="A120" s="81" t="s">
        <v>763</v>
      </c>
      <c r="B120" s="84" t="s">
        <v>145</v>
      </c>
      <c r="C120" s="81" t="s">
        <v>764</v>
      </c>
      <c r="D120" s="81" t="s">
        <v>337</v>
      </c>
      <c r="E120" s="81" t="s">
        <v>358</v>
      </c>
      <c r="F120" s="81" t="s">
        <v>359</v>
      </c>
      <c r="G120" s="81" t="s">
        <v>360</v>
      </c>
      <c r="H120" s="81" t="s">
        <v>361</v>
      </c>
      <c r="I120" s="81" t="s">
        <v>362</v>
      </c>
      <c r="J120" s="81">
        <v>10</v>
      </c>
      <c r="K120" s="81" t="s">
        <v>363</v>
      </c>
      <c r="L120" s="81" t="s">
        <v>364</v>
      </c>
      <c r="M120" s="81" t="s">
        <v>345</v>
      </c>
      <c r="N120" s="97">
        <v>6</v>
      </c>
      <c r="O120" s="97">
        <v>26</v>
      </c>
      <c r="P120" s="97">
        <v>70</v>
      </c>
    </row>
    <row r="121" spans="1:16">
      <c r="A121" s="81" t="s">
        <v>549</v>
      </c>
      <c r="B121" s="84" t="s">
        <v>765</v>
      </c>
      <c r="C121" s="81" t="s">
        <v>766</v>
      </c>
      <c r="D121" s="81" t="s">
        <v>337</v>
      </c>
      <c r="E121" s="81" t="s">
        <v>358</v>
      </c>
      <c r="F121" s="81" t="s">
        <v>359</v>
      </c>
      <c r="G121" s="81" t="s">
        <v>360</v>
      </c>
      <c r="H121" s="81" t="s">
        <v>361</v>
      </c>
      <c r="I121" s="81" t="s">
        <v>362</v>
      </c>
      <c r="J121" s="81">
        <v>10</v>
      </c>
      <c r="K121" s="81" t="s">
        <v>363</v>
      </c>
      <c r="L121" s="81" t="s">
        <v>364</v>
      </c>
      <c r="M121" s="81" t="s">
        <v>345</v>
      </c>
      <c r="N121" s="97">
        <v>6</v>
      </c>
      <c r="O121" s="97">
        <v>0</v>
      </c>
      <c r="P121" s="97">
        <v>70</v>
      </c>
    </row>
    <row r="122" spans="1:16">
      <c r="A122" s="81" t="s">
        <v>552</v>
      </c>
      <c r="B122" s="84" t="s">
        <v>767</v>
      </c>
      <c r="C122" s="81" t="s">
        <v>768</v>
      </c>
      <c r="D122" s="81" t="s">
        <v>337</v>
      </c>
      <c r="E122" s="81" t="s">
        <v>358</v>
      </c>
      <c r="F122" s="81" t="s">
        <v>359</v>
      </c>
      <c r="G122" s="81" t="s">
        <v>360</v>
      </c>
      <c r="H122" s="81" t="s">
        <v>361</v>
      </c>
      <c r="I122" s="81" t="s">
        <v>362</v>
      </c>
      <c r="J122" s="81">
        <v>10</v>
      </c>
      <c r="K122" s="81" t="s">
        <v>363</v>
      </c>
      <c r="L122" s="81" t="s">
        <v>364</v>
      </c>
      <c r="M122" s="81" t="s">
        <v>345</v>
      </c>
      <c r="N122" s="97">
        <v>6</v>
      </c>
      <c r="O122" s="97">
        <v>28</v>
      </c>
      <c r="P122" s="97">
        <v>70</v>
      </c>
    </row>
    <row r="123" spans="1:16">
      <c r="A123" s="81" t="s">
        <v>555</v>
      </c>
      <c r="B123" s="84" t="s">
        <v>75</v>
      </c>
      <c r="C123" s="81" t="s">
        <v>769</v>
      </c>
      <c r="D123" s="81" t="s">
        <v>337</v>
      </c>
      <c r="E123" s="81" t="s">
        <v>358</v>
      </c>
      <c r="F123" s="81" t="s">
        <v>372</v>
      </c>
      <c r="G123" s="81" t="s">
        <v>373</v>
      </c>
      <c r="H123" s="81" t="s">
        <v>361</v>
      </c>
      <c r="I123" s="81" t="s">
        <v>362</v>
      </c>
      <c r="J123" s="81">
        <v>10</v>
      </c>
      <c r="K123" s="81" t="s">
        <v>398</v>
      </c>
      <c r="L123" s="81" t="s">
        <v>364</v>
      </c>
      <c r="M123" s="81" t="s">
        <v>345</v>
      </c>
      <c r="N123" s="97">
        <v>6</v>
      </c>
      <c r="O123" s="97">
        <v>0</v>
      </c>
      <c r="P123" s="97">
        <v>70</v>
      </c>
    </row>
    <row r="124" spans="1:16">
      <c r="A124" s="81" t="s">
        <v>770</v>
      </c>
      <c r="B124" s="84" t="s">
        <v>77</v>
      </c>
      <c r="C124" s="81" t="s">
        <v>771</v>
      </c>
      <c r="D124" s="81" t="s">
        <v>337</v>
      </c>
      <c r="E124" s="81" t="s">
        <v>358</v>
      </c>
      <c r="F124" s="81" t="s">
        <v>372</v>
      </c>
      <c r="G124" s="81" t="s">
        <v>373</v>
      </c>
      <c r="H124" s="81" t="s">
        <v>361</v>
      </c>
      <c r="I124" s="81" t="s">
        <v>362</v>
      </c>
      <c r="J124" s="81">
        <v>10</v>
      </c>
      <c r="K124" s="81" t="s">
        <v>398</v>
      </c>
      <c r="L124" s="81" t="s">
        <v>364</v>
      </c>
      <c r="M124" s="81" t="s">
        <v>345</v>
      </c>
      <c r="N124" s="97">
        <v>6</v>
      </c>
      <c r="O124" s="97">
        <v>0</v>
      </c>
      <c r="P124" s="97">
        <v>70</v>
      </c>
    </row>
    <row r="125" spans="1:16">
      <c r="A125" s="81" t="s">
        <v>772</v>
      </c>
      <c r="B125" s="84" t="s">
        <v>270</v>
      </c>
      <c r="C125" s="81" t="s">
        <v>773</v>
      </c>
      <c r="D125" s="81" t="s">
        <v>379</v>
      </c>
      <c r="E125" s="81" t="s">
        <v>380</v>
      </c>
      <c r="F125" s="81" t="s">
        <v>359</v>
      </c>
      <c r="G125" s="81" t="s">
        <v>360</v>
      </c>
      <c r="H125" s="81" t="s">
        <v>361</v>
      </c>
      <c r="I125" s="81" t="s">
        <v>362</v>
      </c>
      <c r="J125" s="81">
        <v>10</v>
      </c>
      <c r="K125" s="81" t="s">
        <v>363</v>
      </c>
      <c r="L125" s="81" t="s">
        <v>364</v>
      </c>
      <c r="M125" s="81" t="s">
        <v>381</v>
      </c>
      <c r="N125" s="97">
        <v>4</v>
      </c>
      <c r="O125" s="97">
        <v>0</v>
      </c>
      <c r="P125" s="97">
        <v>70</v>
      </c>
    </row>
    <row r="126" spans="1:16">
      <c r="A126" s="81" t="s">
        <v>774</v>
      </c>
      <c r="B126" s="84" t="s">
        <v>272</v>
      </c>
      <c r="C126" s="81" t="s">
        <v>775</v>
      </c>
      <c r="D126" s="81" t="s">
        <v>337</v>
      </c>
      <c r="E126" s="81" t="s">
        <v>358</v>
      </c>
      <c r="F126" s="81" t="s">
        <v>372</v>
      </c>
      <c r="G126" s="81" t="s">
        <v>373</v>
      </c>
      <c r="H126" s="81" t="s">
        <v>361</v>
      </c>
      <c r="I126" s="81" t="s">
        <v>362</v>
      </c>
      <c r="J126" s="81">
        <v>10</v>
      </c>
      <c r="K126" s="81" t="s">
        <v>398</v>
      </c>
      <c r="L126" s="81" t="s">
        <v>364</v>
      </c>
      <c r="M126" s="81" t="s">
        <v>345</v>
      </c>
      <c r="N126" s="97">
        <v>6</v>
      </c>
      <c r="O126" s="97">
        <v>27</v>
      </c>
      <c r="P126" s="97">
        <v>70</v>
      </c>
    </row>
    <row r="127" spans="1:16">
      <c r="A127" s="81" t="s">
        <v>776</v>
      </c>
      <c r="B127" s="84" t="s">
        <v>80</v>
      </c>
      <c r="C127" s="81" t="s">
        <v>777</v>
      </c>
      <c r="D127" s="81" t="s">
        <v>337</v>
      </c>
      <c r="E127" s="81" t="s">
        <v>358</v>
      </c>
      <c r="F127" s="81" t="s">
        <v>372</v>
      </c>
      <c r="G127" s="81" t="s">
        <v>373</v>
      </c>
      <c r="H127" s="81" t="s">
        <v>361</v>
      </c>
      <c r="I127" s="81" t="s">
        <v>362</v>
      </c>
      <c r="J127" s="81">
        <v>10</v>
      </c>
      <c r="K127" s="81" t="s">
        <v>398</v>
      </c>
      <c r="L127" s="81" t="s">
        <v>364</v>
      </c>
      <c r="M127" s="81" t="s">
        <v>345</v>
      </c>
      <c r="N127" s="97">
        <v>6</v>
      </c>
      <c r="O127" s="97">
        <v>17</v>
      </c>
      <c r="P127" s="97">
        <v>70</v>
      </c>
    </row>
    <row r="128" spans="1:16">
      <c r="A128" s="81" t="s">
        <v>562</v>
      </c>
      <c r="B128" s="84" t="s">
        <v>84</v>
      </c>
      <c r="C128" s="81" t="s">
        <v>778</v>
      </c>
      <c r="D128" s="81" t="s">
        <v>337</v>
      </c>
      <c r="E128" s="81" t="s">
        <v>358</v>
      </c>
      <c r="F128" s="81" t="s">
        <v>359</v>
      </c>
      <c r="G128" s="81" t="s">
        <v>360</v>
      </c>
      <c r="H128" s="81" t="s">
        <v>361</v>
      </c>
      <c r="I128" s="81" t="s">
        <v>362</v>
      </c>
      <c r="J128" s="81">
        <v>10</v>
      </c>
      <c r="K128" s="81" t="s">
        <v>363</v>
      </c>
      <c r="L128" s="81" t="s">
        <v>364</v>
      </c>
      <c r="M128" s="81" t="s">
        <v>345</v>
      </c>
      <c r="N128" s="97">
        <v>6</v>
      </c>
      <c r="O128" s="97">
        <v>1</v>
      </c>
      <c r="P128" s="97">
        <v>70</v>
      </c>
    </row>
    <row r="129" spans="1:16">
      <c r="A129" s="81" t="s">
        <v>779</v>
      </c>
      <c r="B129" s="84" t="s">
        <v>275</v>
      </c>
      <c r="C129" s="81" t="s">
        <v>780</v>
      </c>
      <c r="D129" s="81" t="s">
        <v>337</v>
      </c>
      <c r="E129" s="81" t="s">
        <v>358</v>
      </c>
      <c r="F129" s="81" t="s">
        <v>359</v>
      </c>
      <c r="G129" s="81" t="s">
        <v>360</v>
      </c>
      <c r="H129" s="81" t="s">
        <v>361</v>
      </c>
      <c r="I129" s="81" t="s">
        <v>362</v>
      </c>
      <c r="J129" s="81">
        <v>10</v>
      </c>
      <c r="K129" s="81" t="s">
        <v>363</v>
      </c>
      <c r="L129" s="81" t="s">
        <v>364</v>
      </c>
      <c r="M129" s="81" t="s">
        <v>345</v>
      </c>
      <c r="N129" s="97">
        <v>6</v>
      </c>
      <c r="O129" s="97">
        <v>16</v>
      </c>
      <c r="P129" s="97">
        <v>70</v>
      </c>
    </row>
    <row r="130" spans="1:16">
      <c r="A130" s="81" t="s">
        <v>568</v>
      </c>
      <c r="B130" s="84" t="s">
        <v>781</v>
      </c>
      <c r="C130" s="81" t="s">
        <v>782</v>
      </c>
      <c r="D130" s="81" t="s">
        <v>337</v>
      </c>
      <c r="E130" s="81" t="s">
        <v>358</v>
      </c>
      <c r="F130" s="81" t="s">
        <v>359</v>
      </c>
      <c r="G130" s="81" t="s">
        <v>360</v>
      </c>
      <c r="H130" s="81" t="s">
        <v>361</v>
      </c>
      <c r="I130" s="81" t="s">
        <v>362</v>
      </c>
      <c r="J130" s="81">
        <v>10</v>
      </c>
      <c r="K130" s="81" t="s">
        <v>363</v>
      </c>
      <c r="L130" s="81" t="s">
        <v>364</v>
      </c>
      <c r="M130" s="81" t="s">
        <v>345</v>
      </c>
      <c r="N130" s="97">
        <v>6</v>
      </c>
      <c r="O130" s="97">
        <v>1</v>
      </c>
      <c r="P130" s="97">
        <v>70</v>
      </c>
    </row>
    <row r="131" spans="1:16">
      <c r="A131" s="81" t="s">
        <v>571</v>
      </c>
      <c r="B131" s="84" t="s">
        <v>86</v>
      </c>
      <c r="C131" s="81" t="s">
        <v>783</v>
      </c>
      <c r="D131" s="81" t="s">
        <v>337</v>
      </c>
      <c r="E131" s="81" t="s">
        <v>358</v>
      </c>
      <c r="F131" s="81" t="s">
        <v>359</v>
      </c>
      <c r="G131" s="81" t="s">
        <v>360</v>
      </c>
      <c r="H131" s="81" t="s">
        <v>361</v>
      </c>
      <c r="I131" s="81" t="s">
        <v>362</v>
      </c>
      <c r="J131" s="81">
        <v>10</v>
      </c>
      <c r="K131" s="81" t="s">
        <v>363</v>
      </c>
      <c r="L131" s="81" t="s">
        <v>364</v>
      </c>
      <c r="M131" s="81" t="s">
        <v>345</v>
      </c>
      <c r="N131" s="97">
        <v>6</v>
      </c>
      <c r="O131" s="97">
        <v>1</v>
      </c>
      <c r="P131" s="97">
        <v>70</v>
      </c>
    </row>
    <row r="132" spans="1:16">
      <c r="A132" s="81" t="s">
        <v>784</v>
      </c>
      <c r="B132" s="84" t="s">
        <v>148</v>
      </c>
      <c r="C132" s="81" t="s">
        <v>785</v>
      </c>
      <c r="D132" s="81" t="s">
        <v>337</v>
      </c>
      <c r="E132" s="81" t="s">
        <v>358</v>
      </c>
      <c r="F132" s="81" t="s">
        <v>359</v>
      </c>
      <c r="G132" s="81" t="s">
        <v>360</v>
      </c>
      <c r="H132" s="81" t="s">
        <v>361</v>
      </c>
      <c r="I132" s="81" t="s">
        <v>362</v>
      </c>
      <c r="J132" s="81">
        <v>10</v>
      </c>
      <c r="K132" s="81" t="s">
        <v>363</v>
      </c>
      <c r="L132" s="81" t="s">
        <v>364</v>
      </c>
      <c r="M132" s="81" t="s">
        <v>345</v>
      </c>
      <c r="N132" s="97">
        <v>6</v>
      </c>
      <c r="O132" s="97">
        <v>1</v>
      </c>
      <c r="P132" s="97">
        <v>70</v>
      </c>
    </row>
    <row r="133" spans="1:16">
      <c r="A133" s="81" t="s">
        <v>786</v>
      </c>
      <c r="B133" s="84" t="s">
        <v>787</v>
      </c>
      <c r="C133" s="81" t="s">
        <v>788</v>
      </c>
      <c r="D133" s="81" t="s">
        <v>337</v>
      </c>
      <c r="E133" s="81" t="s">
        <v>358</v>
      </c>
      <c r="F133" s="81" t="s">
        <v>359</v>
      </c>
      <c r="G133" s="81" t="s">
        <v>360</v>
      </c>
      <c r="H133" s="81" t="s">
        <v>361</v>
      </c>
      <c r="I133" s="81" t="s">
        <v>362</v>
      </c>
      <c r="J133" s="81">
        <v>10</v>
      </c>
      <c r="K133" s="81" t="s">
        <v>363</v>
      </c>
      <c r="L133" s="81" t="s">
        <v>364</v>
      </c>
      <c r="M133" s="81" t="s">
        <v>345</v>
      </c>
      <c r="N133" s="97">
        <v>6</v>
      </c>
      <c r="O133" s="97">
        <v>20</v>
      </c>
      <c r="P133" s="97">
        <v>70</v>
      </c>
    </row>
    <row r="134" spans="1:16">
      <c r="A134" s="81" t="s">
        <v>789</v>
      </c>
      <c r="B134" s="84" t="s">
        <v>65</v>
      </c>
      <c r="C134" s="81" t="s">
        <v>790</v>
      </c>
      <c r="D134" s="81" t="s">
        <v>337</v>
      </c>
      <c r="E134" s="81" t="s">
        <v>358</v>
      </c>
      <c r="F134" s="81" t="s">
        <v>359</v>
      </c>
      <c r="G134" s="81" t="s">
        <v>360</v>
      </c>
      <c r="H134" s="81" t="s">
        <v>361</v>
      </c>
      <c r="I134" s="81" t="s">
        <v>362</v>
      </c>
      <c r="J134" s="81">
        <v>10</v>
      </c>
      <c r="K134" s="81" t="s">
        <v>363</v>
      </c>
      <c r="L134" s="81" t="s">
        <v>364</v>
      </c>
      <c r="M134" s="81" t="s">
        <v>345</v>
      </c>
      <c r="N134" s="97">
        <v>6</v>
      </c>
      <c r="O134" s="97">
        <v>21</v>
      </c>
      <c r="P134" s="97">
        <v>70</v>
      </c>
    </row>
    <row r="135" spans="1:16">
      <c r="A135" s="81" t="s">
        <v>791</v>
      </c>
      <c r="B135" s="84" t="s">
        <v>69</v>
      </c>
      <c r="C135" s="81" t="s">
        <v>792</v>
      </c>
      <c r="D135" s="81" t="s">
        <v>337</v>
      </c>
      <c r="E135" s="81" t="s">
        <v>358</v>
      </c>
      <c r="F135" s="81" t="s">
        <v>359</v>
      </c>
      <c r="G135" s="81" t="s">
        <v>360</v>
      </c>
      <c r="H135" s="81" t="s">
        <v>361</v>
      </c>
      <c r="I135" s="81" t="s">
        <v>362</v>
      </c>
      <c r="J135" s="81">
        <v>10</v>
      </c>
      <c r="K135" s="81" t="s">
        <v>363</v>
      </c>
      <c r="L135" s="81" t="s">
        <v>364</v>
      </c>
      <c r="M135" s="81" t="s">
        <v>345</v>
      </c>
      <c r="N135" s="97">
        <v>6</v>
      </c>
      <c r="O135" s="97">
        <v>0</v>
      </c>
      <c r="P135" s="97">
        <v>70</v>
      </c>
    </row>
    <row r="136" spans="1:16">
      <c r="A136" s="81" t="s">
        <v>583</v>
      </c>
      <c r="B136" s="84" t="s">
        <v>793</v>
      </c>
      <c r="C136" s="81" t="s">
        <v>794</v>
      </c>
      <c r="D136" s="81" t="s">
        <v>480</v>
      </c>
      <c r="E136" s="81" t="s">
        <v>586</v>
      </c>
      <c r="F136" s="81" t="s">
        <v>453</v>
      </c>
      <c r="G136" s="81" t="s">
        <v>454</v>
      </c>
      <c r="H136" s="81" t="s">
        <v>455</v>
      </c>
      <c r="I136" s="81" t="s">
        <v>456</v>
      </c>
      <c r="J136" s="81">
        <v>6</v>
      </c>
      <c r="K136" s="81" t="s">
        <v>795</v>
      </c>
      <c r="L136" s="81" t="s">
        <v>344</v>
      </c>
      <c r="M136" s="81" t="s">
        <v>587</v>
      </c>
      <c r="N136" s="97">
        <v>30</v>
      </c>
      <c r="O136" s="97">
        <v>1</v>
      </c>
      <c r="P136" s="97">
        <v>42</v>
      </c>
    </row>
    <row r="137" spans="1:16">
      <c r="A137" s="81" t="s">
        <v>588</v>
      </c>
      <c r="B137" s="84" t="s">
        <v>796</v>
      </c>
      <c r="C137" s="81" t="s">
        <v>797</v>
      </c>
      <c r="D137" s="81" t="s">
        <v>480</v>
      </c>
      <c r="E137" s="81" t="s">
        <v>586</v>
      </c>
      <c r="F137" s="81" t="s">
        <v>453</v>
      </c>
      <c r="G137" s="81" t="s">
        <v>454</v>
      </c>
      <c r="H137" s="81" t="s">
        <v>455</v>
      </c>
      <c r="I137" s="81" t="s">
        <v>456</v>
      </c>
      <c r="J137" s="81">
        <v>6</v>
      </c>
      <c r="K137" s="81" t="s">
        <v>795</v>
      </c>
      <c r="L137" s="81" t="s">
        <v>344</v>
      </c>
      <c r="M137" s="81" t="s">
        <v>587</v>
      </c>
      <c r="N137" s="97">
        <v>30</v>
      </c>
      <c r="O137" s="97">
        <v>1</v>
      </c>
      <c r="P137" s="97">
        <v>42</v>
      </c>
    </row>
    <row r="138" spans="1:16">
      <c r="A138" s="81" t="s">
        <v>801</v>
      </c>
      <c r="B138" s="84" t="s">
        <v>151</v>
      </c>
      <c r="C138" s="81" t="s">
        <v>802</v>
      </c>
      <c r="D138" s="81" t="s">
        <v>337</v>
      </c>
      <c r="E138" s="81" t="s">
        <v>358</v>
      </c>
      <c r="F138" s="81" t="s">
        <v>359</v>
      </c>
      <c r="G138" s="81" t="s">
        <v>360</v>
      </c>
      <c r="H138" s="81" t="s">
        <v>361</v>
      </c>
      <c r="I138" s="81" t="s">
        <v>362</v>
      </c>
      <c r="J138" s="81">
        <v>10</v>
      </c>
      <c r="K138" s="81" t="s">
        <v>363</v>
      </c>
      <c r="L138" s="81" t="s">
        <v>364</v>
      </c>
      <c r="M138" s="81" t="s">
        <v>345</v>
      </c>
      <c r="N138" s="97">
        <v>6</v>
      </c>
      <c r="O138" s="97">
        <v>0</v>
      </c>
      <c r="P138" s="97">
        <v>70</v>
      </c>
    </row>
    <row r="139" spans="1:16">
      <c r="A139" s="81" t="s">
        <v>803</v>
      </c>
      <c r="B139" s="84" t="s">
        <v>154</v>
      </c>
      <c r="C139" s="81" t="s">
        <v>804</v>
      </c>
      <c r="D139" s="81" t="s">
        <v>337</v>
      </c>
      <c r="E139" s="81" t="s">
        <v>358</v>
      </c>
      <c r="F139" s="81" t="s">
        <v>359</v>
      </c>
      <c r="G139" s="81" t="s">
        <v>360</v>
      </c>
      <c r="H139" s="81" t="s">
        <v>361</v>
      </c>
      <c r="I139" s="81" t="s">
        <v>362</v>
      </c>
      <c r="J139" s="81">
        <v>10</v>
      </c>
      <c r="K139" s="81" t="s">
        <v>363</v>
      </c>
      <c r="L139" s="81" t="s">
        <v>364</v>
      </c>
      <c r="M139" s="81" t="s">
        <v>345</v>
      </c>
      <c r="N139" s="97">
        <v>6</v>
      </c>
      <c r="O139" s="97">
        <v>14</v>
      </c>
      <c r="P139" s="97">
        <v>70</v>
      </c>
    </row>
    <row r="140" spans="1:16">
      <c r="A140" s="81" t="s">
        <v>597</v>
      </c>
      <c r="B140" s="84" t="s">
        <v>805</v>
      </c>
      <c r="C140" s="81" t="s">
        <v>806</v>
      </c>
      <c r="D140" s="81" t="s">
        <v>337</v>
      </c>
      <c r="E140" s="81" t="s">
        <v>358</v>
      </c>
      <c r="F140" s="81" t="s">
        <v>359</v>
      </c>
      <c r="G140" s="81" t="s">
        <v>360</v>
      </c>
      <c r="H140" s="81" t="s">
        <v>361</v>
      </c>
      <c r="I140" s="81" t="s">
        <v>362</v>
      </c>
      <c r="J140" s="81">
        <v>10</v>
      </c>
      <c r="K140" s="81" t="s">
        <v>363</v>
      </c>
      <c r="L140" s="81" t="s">
        <v>364</v>
      </c>
      <c r="M140" s="81" t="s">
        <v>345</v>
      </c>
      <c r="N140" s="97">
        <v>6</v>
      </c>
      <c r="O140" s="97">
        <v>0</v>
      </c>
      <c r="P140" s="97">
        <v>70</v>
      </c>
    </row>
    <row r="141" spans="1:16">
      <c r="A141" s="81" t="s">
        <v>807</v>
      </c>
      <c r="B141" s="84" t="s">
        <v>89</v>
      </c>
      <c r="C141" s="81" t="s">
        <v>808</v>
      </c>
      <c r="D141" s="81" t="s">
        <v>379</v>
      </c>
      <c r="E141" s="81" t="s">
        <v>380</v>
      </c>
      <c r="F141" s="81" t="s">
        <v>359</v>
      </c>
      <c r="G141" s="81" t="s">
        <v>360</v>
      </c>
      <c r="H141" s="81" t="s">
        <v>361</v>
      </c>
      <c r="I141" s="81" t="s">
        <v>362</v>
      </c>
      <c r="J141" s="81">
        <v>10</v>
      </c>
      <c r="K141" s="81" t="s">
        <v>363</v>
      </c>
      <c r="L141" s="81" t="s">
        <v>364</v>
      </c>
      <c r="M141" s="81" t="s">
        <v>381</v>
      </c>
      <c r="N141" s="97">
        <v>4</v>
      </c>
      <c r="O141" s="97">
        <v>0</v>
      </c>
      <c r="P141" s="97">
        <v>70</v>
      </c>
    </row>
    <row r="142" spans="1:16">
      <c r="A142" s="81" t="s">
        <v>798</v>
      </c>
      <c r="B142" s="84" t="s">
        <v>92</v>
      </c>
      <c r="C142" s="81" t="s">
        <v>809</v>
      </c>
      <c r="D142" s="81" t="s">
        <v>337</v>
      </c>
      <c r="E142" s="81" t="s">
        <v>358</v>
      </c>
      <c r="F142" s="81" t="s">
        <v>359</v>
      </c>
      <c r="G142" s="81" t="s">
        <v>360</v>
      </c>
      <c r="H142" s="81" t="s">
        <v>361</v>
      </c>
      <c r="I142" s="81" t="s">
        <v>362</v>
      </c>
      <c r="J142" s="81">
        <v>10</v>
      </c>
      <c r="K142" s="81" t="s">
        <v>363</v>
      </c>
      <c r="L142" s="81" t="s">
        <v>364</v>
      </c>
      <c r="M142" s="81" t="s">
        <v>345</v>
      </c>
      <c r="N142" s="97">
        <v>6</v>
      </c>
      <c r="O142" s="97">
        <v>1</v>
      </c>
      <c r="P142" s="97">
        <v>70</v>
      </c>
    </row>
    <row r="143" spans="1:16">
      <c r="A143" s="81" t="s">
        <v>810</v>
      </c>
      <c r="B143" s="84" t="s">
        <v>96</v>
      </c>
      <c r="C143" s="81" t="s">
        <v>811</v>
      </c>
      <c r="D143" s="81" t="s">
        <v>337</v>
      </c>
      <c r="E143" s="81" t="s">
        <v>358</v>
      </c>
      <c r="F143" s="81" t="s">
        <v>372</v>
      </c>
      <c r="G143" s="81" t="s">
        <v>373</v>
      </c>
      <c r="H143" s="81" t="s">
        <v>361</v>
      </c>
      <c r="I143" s="81" t="s">
        <v>362</v>
      </c>
      <c r="J143" s="81">
        <v>10</v>
      </c>
      <c r="K143" s="81" t="s">
        <v>398</v>
      </c>
      <c r="L143" s="81" t="s">
        <v>344</v>
      </c>
      <c r="M143" s="81" t="s">
        <v>345</v>
      </c>
      <c r="N143" s="97">
        <v>6</v>
      </c>
      <c r="O143" s="97">
        <v>1</v>
      </c>
      <c r="P143" s="97">
        <v>70</v>
      </c>
    </row>
    <row r="144" spans="1:16">
      <c r="A144" s="81" t="s">
        <v>812</v>
      </c>
      <c r="B144" s="84" t="s">
        <v>98</v>
      </c>
      <c r="C144" s="81" t="s">
        <v>813</v>
      </c>
      <c r="D144" s="81" t="s">
        <v>337</v>
      </c>
      <c r="E144" s="81" t="s">
        <v>358</v>
      </c>
      <c r="F144" s="81" t="s">
        <v>372</v>
      </c>
      <c r="G144" s="81" t="s">
        <v>373</v>
      </c>
      <c r="H144" s="81" t="s">
        <v>361</v>
      </c>
      <c r="I144" s="81" t="s">
        <v>362</v>
      </c>
      <c r="J144" s="81">
        <v>10</v>
      </c>
      <c r="K144" s="81" t="s">
        <v>398</v>
      </c>
      <c r="L144" s="81" t="s">
        <v>344</v>
      </c>
      <c r="M144" s="81" t="s">
        <v>345</v>
      </c>
      <c r="N144" s="97">
        <v>6</v>
      </c>
      <c r="O144" s="97">
        <v>1</v>
      </c>
      <c r="P144" s="97">
        <v>70</v>
      </c>
    </row>
    <row r="145" spans="1:16">
      <c r="A145" s="81" t="s">
        <v>817</v>
      </c>
      <c r="B145" s="84" t="s">
        <v>818</v>
      </c>
      <c r="C145" s="81" t="s">
        <v>819</v>
      </c>
      <c r="D145" s="81" t="s">
        <v>337</v>
      </c>
      <c r="E145" s="81" t="s">
        <v>338</v>
      </c>
      <c r="F145" s="81" t="s">
        <v>626</v>
      </c>
      <c r="G145" s="81" t="s">
        <v>627</v>
      </c>
      <c r="H145" s="81" t="s">
        <v>628</v>
      </c>
      <c r="I145" s="81" t="s">
        <v>629</v>
      </c>
      <c r="J145" s="81">
        <v>6</v>
      </c>
      <c r="K145" s="81" t="s">
        <v>630</v>
      </c>
      <c r="L145" s="81" t="s">
        <v>344</v>
      </c>
      <c r="M145" s="81" t="s">
        <v>345</v>
      </c>
      <c r="N145" s="97">
        <v>6</v>
      </c>
      <c r="O145" s="97">
        <v>41</v>
      </c>
      <c r="P145" s="97">
        <v>24</v>
      </c>
    </row>
    <row r="146" spans="1:16">
      <c r="A146" s="81" t="s">
        <v>680</v>
      </c>
      <c r="B146" s="84" t="s">
        <v>820</v>
      </c>
      <c r="C146" s="81" t="s">
        <v>821</v>
      </c>
      <c r="D146" s="81" t="s">
        <v>337</v>
      </c>
      <c r="E146" s="81" t="s">
        <v>558</v>
      </c>
      <c r="F146" s="81" t="s">
        <v>664</v>
      </c>
      <c r="G146" s="81" t="s">
        <v>665</v>
      </c>
      <c r="H146" s="81" t="s">
        <v>666</v>
      </c>
      <c r="I146" s="81" t="s">
        <v>667</v>
      </c>
      <c r="J146" s="81">
        <v>8</v>
      </c>
      <c r="K146" s="81" t="s">
        <v>668</v>
      </c>
      <c r="L146" s="81" t="s">
        <v>344</v>
      </c>
      <c r="M146" s="81" t="s">
        <v>345</v>
      </c>
      <c r="N146" s="97">
        <v>6</v>
      </c>
      <c r="O146" s="97">
        <v>32</v>
      </c>
      <c r="P146" s="97">
        <v>40</v>
      </c>
    </row>
    <row r="147" spans="1:16">
      <c r="A147" s="81" t="s">
        <v>895</v>
      </c>
      <c r="B147" s="84" t="s">
        <v>896</v>
      </c>
      <c r="C147" s="81" t="s">
        <v>897</v>
      </c>
      <c r="D147" s="81" t="s">
        <v>337</v>
      </c>
      <c r="E147" s="81" t="s">
        <v>338</v>
      </c>
      <c r="F147" s="81" t="s">
        <v>898</v>
      </c>
      <c r="G147" s="81" t="s">
        <v>899</v>
      </c>
      <c r="H147" s="81" t="s">
        <v>900</v>
      </c>
      <c r="I147" s="81" t="s">
        <v>901</v>
      </c>
      <c r="J147" s="81">
        <v>10</v>
      </c>
      <c r="K147" s="81" t="s">
        <v>902</v>
      </c>
      <c r="L147" s="81" t="s">
        <v>903</v>
      </c>
      <c r="M147" s="81" t="s">
        <v>337</v>
      </c>
      <c r="N147" s="97">
        <v>1</v>
      </c>
      <c r="O147" s="97">
        <v>227</v>
      </c>
      <c r="P147" s="97">
        <v>50</v>
      </c>
    </row>
    <row r="148" spans="1:16">
      <c r="A148" s="81" t="s">
        <v>828</v>
      </c>
      <c r="B148" s="84" t="s">
        <v>829</v>
      </c>
      <c r="C148" s="81" t="s">
        <v>830</v>
      </c>
      <c r="D148" s="81" t="s">
        <v>337</v>
      </c>
      <c r="E148" s="81" t="s">
        <v>338</v>
      </c>
      <c r="F148" s="81" t="s">
        <v>520</v>
      </c>
      <c r="G148" s="81" t="s">
        <v>521</v>
      </c>
      <c r="H148" s="81" t="s">
        <v>462</v>
      </c>
      <c r="I148" s="81" t="s">
        <v>523</v>
      </c>
      <c r="J148" s="81">
        <v>8</v>
      </c>
      <c r="K148" s="81" t="s">
        <v>615</v>
      </c>
      <c r="L148" s="81" t="s">
        <v>344</v>
      </c>
      <c r="M148" s="81" t="s">
        <v>345</v>
      </c>
      <c r="N148" s="97">
        <v>6</v>
      </c>
      <c r="O148" s="97">
        <v>25</v>
      </c>
      <c r="P148" s="97">
        <v>32</v>
      </c>
    </row>
    <row r="149" spans="1:16">
      <c r="A149" s="81" t="s">
        <v>831</v>
      </c>
      <c r="B149" s="84" t="s">
        <v>832</v>
      </c>
      <c r="C149" s="81" t="s">
        <v>833</v>
      </c>
      <c r="D149" s="81" t="s">
        <v>337</v>
      </c>
      <c r="E149" s="81" t="s">
        <v>338</v>
      </c>
      <c r="F149" s="81" t="s">
        <v>520</v>
      </c>
      <c r="G149" s="81" t="s">
        <v>521</v>
      </c>
      <c r="H149" s="81" t="s">
        <v>462</v>
      </c>
      <c r="I149" s="81" t="s">
        <v>523</v>
      </c>
      <c r="J149" s="81">
        <v>8</v>
      </c>
      <c r="K149" s="81" t="s">
        <v>615</v>
      </c>
      <c r="L149" s="81" t="s">
        <v>344</v>
      </c>
      <c r="M149" s="81" t="s">
        <v>345</v>
      </c>
      <c r="N149" s="97">
        <v>6</v>
      </c>
      <c r="O149" s="97">
        <v>29</v>
      </c>
      <c r="P149" s="97">
        <v>32</v>
      </c>
    </row>
    <row r="150" spans="1:16">
      <c r="A150" s="81" t="s">
        <v>834</v>
      </c>
      <c r="B150" s="84" t="s">
        <v>835</v>
      </c>
      <c r="C150" s="81" t="s">
        <v>836</v>
      </c>
      <c r="D150" s="81" t="s">
        <v>337</v>
      </c>
      <c r="E150" s="81" t="s">
        <v>338</v>
      </c>
      <c r="F150" s="81" t="s">
        <v>520</v>
      </c>
      <c r="G150" s="81" t="s">
        <v>521</v>
      </c>
      <c r="H150" s="81" t="s">
        <v>462</v>
      </c>
      <c r="I150" s="81" t="s">
        <v>523</v>
      </c>
      <c r="J150" s="81">
        <v>8</v>
      </c>
      <c r="K150" s="81" t="s">
        <v>615</v>
      </c>
      <c r="L150" s="81" t="s">
        <v>344</v>
      </c>
      <c r="M150" s="81" t="s">
        <v>345</v>
      </c>
      <c r="N150" s="97">
        <v>6</v>
      </c>
      <c r="O150" s="97">
        <v>61</v>
      </c>
      <c r="P150" s="97">
        <v>32</v>
      </c>
    </row>
    <row r="151" spans="1:16">
      <c r="A151" s="81" t="s">
        <v>837</v>
      </c>
      <c r="B151" s="84" t="s">
        <v>838</v>
      </c>
      <c r="C151" s="81" t="s">
        <v>839</v>
      </c>
      <c r="D151" s="81" t="s">
        <v>337</v>
      </c>
      <c r="E151" s="81" t="s">
        <v>625</v>
      </c>
      <c r="F151" s="81" t="s">
        <v>626</v>
      </c>
      <c r="G151" s="81" t="s">
        <v>627</v>
      </c>
      <c r="H151" s="81" t="s">
        <v>628</v>
      </c>
      <c r="I151" s="81" t="s">
        <v>629</v>
      </c>
      <c r="J151" s="81">
        <v>6</v>
      </c>
      <c r="K151" s="81" t="s">
        <v>630</v>
      </c>
      <c r="L151" s="81" t="s">
        <v>344</v>
      </c>
      <c r="M151" s="81" t="s">
        <v>345</v>
      </c>
      <c r="N151" s="97">
        <v>6</v>
      </c>
      <c r="O151" s="97">
        <v>33</v>
      </c>
      <c r="P151" s="97">
        <v>24</v>
      </c>
    </row>
    <row r="152" spans="1:16">
      <c r="A152" s="81" t="s">
        <v>840</v>
      </c>
      <c r="B152" s="84" t="s">
        <v>141</v>
      </c>
      <c r="C152" s="81" t="s">
        <v>841</v>
      </c>
      <c r="D152" s="81" t="s">
        <v>337</v>
      </c>
      <c r="E152" s="81" t="s">
        <v>338</v>
      </c>
      <c r="F152" s="81" t="s">
        <v>520</v>
      </c>
      <c r="G152" s="81" t="s">
        <v>521</v>
      </c>
      <c r="H152" s="81" t="s">
        <v>462</v>
      </c>
      <c r="I152" s="81" t="s">
        <v>523</v>
      </c>
      <c r="J152" s="81">
        <v>8</v>
      </c>
      <c r="K152" s="81" t="s">
        <v>615</v>
      </c>
      <c r="L152" s="81" t="s">
        <v>344</v>
      </c>
      <c r="M152" s="81" t="s">
        <v>345</v>
      </c>
      <c r="N152" s="97">
        <v>6</v>
      </c>
      <c r="O152" s="97">
        <v>64</v>
      </c>
      <c r="P152" s="97">
        <v>32</v>
      </c>
    </row>
    <row r="153" spans="1:16">
      <c r="A153" s="81" t="s">
        <v>842</v>
      </c>
      <c r="B153" s="84" t="s">
        <v>143</v>
      </c>
      <c r="C153" s="81" t="s">
        <v>843</v>
      </c>
      <c r="D153" s="81" t="s">
        <v>337</v>
      </c>
      <c r="E153" s="81" t="s">
        <v>338</v>
      </c>
      <c r="F153" s="81" t="s">
        <v>520</v>
      </c>
      <c r="G153" s="81" t="s">
        <v>521</v>
      </c>
      <c r="H153" s="81" t="s">
        <v>462</v>
      </c>
      <c r="I153" s="81" t="s">
        <v>523</v>
      </c>
      <c r="J153" s="81">
        <v>8</v>
      </c>
      <c r="K153" s="81" t="s">
        <v>615</v>
      </c>
      <c r="L153" s="81" t="s">
        <v>344</v>
      </c>
      <c r="M153" s="81" t="s">
        <v>345</v>
      </c>
      <c r="N153" s="97">
        <v>6</v>
      </c>
      <c r="O153" s="97">
        <v>61</v>
      </c>
      <c r="P153" s="97">
        <v>32</v>
      </c>
    </row>
    <row r="154" spans="1:16">
      <c r="A154" s="81" t="s">
        <v>637</v>
      </c>
      <c r="B154" s="84" t="s">
        <v>844</v>
      </c>
      <c r="C154" s="81" t="s">
        <v>845</v>
      </c>
      <c r="D154" s="81" t="s">
        <v>337</v>
      </c>
      <c r="E154" s="81" t="s">
        <v>338</v>
      </c>
      <c r="F154" s="81" t="s">
        <v>520</v>
      </c>
      <c r="G154" s="81" t="s">
        <v>521</v>
      </c>
      <c r="H154" s="81" t="s">
        <v>462</v>
      </c>
      <c r="I154" s="81" t="s">
        <v>523</v>
      </c>
      <c r="J154" s="81">
        <v>8</v>
      </c>
      <c r="K154" s="81" t="s">
        <v>615</v>
      </c>
      <c r="L154" s="81" t="s">
        <v>344</v>
      </c>
      <c r="M154" s="81" t="s">
        <v>345</v>
      </c>
      <c r="N154" s="97">
        <v>6</v>
      </c>
      <c r="O154" s="97">
        <v>118</v>
      </c>
      <c r="P154" s="97">
        <v>32</v>
      </c>
    </row>
    <row r="155" spans="1:16">
      <c r="A155" s="81" t="s">
        <v>848</v>
      </c>
      <c r="B155" s="84" t="s">
        <v>131</v>
      </c>
      <c r="C155" s="81" t="s">
        <v>849</v>
      </c>
      <c r="D155" s="81" t="s">
        <v>646</v>
      </c>
      <c r="E155" s="81" t="s">
        <v>647</v>
      </c>
      <c r="F155" s="81" t="s">
        <v>626</v>
      </c>
      <c r="G155" s="81" t="s">
        <v>627</v>
      </c>
      <c r="H155" s="81" t="s">
        <v>628</v>
      </c>
      <c r="I155" s="81" t="s">
        <v>629</v>
      </c>
      <c r="J155" s="81">
        <v>6</v>
      </c>
      <c r="K155" s="81" t="s">
        <v>630</v>
      </c>
      <c r="L155" s="81" t="s">
        <v>344</v>
      </c>
      <c r="M155" s="81" t="s">
        <v>648</v>
      </c>
      <c r="N155" s="97">
        <v>6</v>
      </c>
      <c r="O155" s="97">
        <v>33</v>
      </c>
      <c r="P155" s="97">
        <v>24</v>
      </c>
    </row>
    <row r="156" spans="1:16">
      <c r="A156" s="81" t="s">
        <v>850</v>
      </c>
      <c r="B156" s="84" t="s">
        <v>133</v>
      </c>
      <c r="C156" s="81" t="s">
        <v>851</v>
      </c>
      <c r="D156" s="81" t="s">
        <v>652</v>
      </c>
      <c r="E156" s="81" t="s">
        <v>653</v>
      </c>
      <c r="F156" s="81" t="s">
        <v>626</v>
      </c>
      <c r="G156" s="81" t="s">
        <v>627</v>
      </c>
      <c r="H156" s="81" t="s">
        <v>628</v>
      </c>
      <c r="I156" s="81" t="s">
        <v>629</v>
      </c>
      <c r="J156" s="81">
        <v>6</v>
      </c>
      <c r="K156" s="81" t="s">
        <v>630</v>
      </c>
      <c r="L156" s="81" t="s">
        <v>344</v>
      </c>
      <c r="M156" s="81" t="s">
        <v>654</v>
      </c>
      <c r="N156" s="97">
        <v>6</v>
      </c>
      <c r="O156" s="97">
        <v>39</v>
      </c>
      <c r="P156" s="97">
        <v>24</v>
      </c>
    </row>
    <row r="157" spans="1:16">
      <c r="A157" s="81" t="s">
        <v>858</v>
      </c>
      <c r="B157" s="84" t="s">
        <v>124</v>
      </c>
      <c r="C157" s="81" t="s">
        <v>859</v>
      </c>
      <c r="D157" s="81" t="s">
        <v>337</v>
      </c>
      <c r="E157" s="81" t="s">
        <v>558</v>
      </c>
      <c r="F157" s="81" t="s">
        <v>664</v>
      </c>
      <c r="G157" s="81" t="s">
        <v>665</v>
      </c>
      <c r="H157" s="81" t="s">
        <v>666</v>
      </c>
      <c r="I157" s="81" t="s">
        <v>667</v>
      </c>
      <c r="J157" s="81">
        <v>8</v>
      </c>
      <c r="K157" s="81" t="s">
        <v>668</v>
      </c>
      <c r="L157" s="81" t="s">
        <v>344</v>
      </c>
      <c r="M157" s="81" t="s">
        <v>345</v>
      </c>
      <c r="N157" s="97">
        <v>6</v>
      </c>
      <c r="O157" s="97">
        <v>33</v>
      </c>
      <c r="P157" s="97">
        <v>40</v>
      </c>
    </row>
    <row r="158" spans="1:16">
      <c r="A158" s="81" t="s">
        <v>860</v>
      </c>
      <c r="B158" s="84" t="s">
        <v>861</v>
      </c>
      <c r="C158" s="81" t="s">
        <v>862</v>
      </c>
      <c r="D158" s="81" t="s">
        <v>337</v>
      </c>
      <c r="E158" s="81" t="s">
        <v>338</v>
      </c>
      <c r="F158" s="81" t="s">
        <v>626</v>
      </c>
      <c r="G158" s="81" t="s">
        <v>627</v>
      </c>
      <c r="H158" s="81" t="s">
        <v>628</v>
      </c>
      <c r="I158" s="81" t="s">
        <v>629</v>
      </c>
      <c r="J158" s="81">
        <v>6</v>
      </c>
      <c r="K158" s="81" t="s">
        <v>630</v>
      </c>
      <c r="L158" s="81" t="s">
        <v>344</v>
      </c>
      <c r="M158" s="81" t="s">
        <v>345</v>
      </c>
      <c r="N158" s="97">
        <v>6</v>
      </c>
      <c r="O158" s="97">
        <v>36</v>
      </c>
      <c r="P158" s="97">
        <v>24</v>
      </c>
    </row>
    <row r="159" spans="1:16">
      <c r="A159" s="81" t="s">
        <v>842</v>
      </c>
      <c r="B159" s="84" t="s">
        <v>863</v>
      </c>
      <c r="C159" s="81" t="s">
        <v>864</v>
      </c>
      <c r="D159" s="81" t="s">
        <v>337</v>
      </c>
      <c r="E159" s="81" t="s">
        <v>338</v>
      </c>
      <c r="F159" s="81" t="s">
        <v>520</v>
      </c>
      <c r="G159" s="81" t="s">
        <v>521</v>
      </c>
      <c r="H159" s="81" t="s">
        <v>462</v>
      </c>
      <c r="I159" s="81" t="s">
        <v>523</v>
      </c>
      <c r="J159" s="81">
        <v>8</v>
      </c>
      <c r="K159" s="81" t="s">
        <v>615</v>
      </c>
      <c r="L159" s="81" t="s">
        <v>344</v>
      </c>
      <c r="M159" s="81" t="s">
        <v>345</v>
      </c>
      <c r="N159" s="97">
        <v>6</v>
      </c>
      <c r="O159" s="97">
        <v>60</v>
      </c>
      <c r="P159" s="97">
        <v>32</v>
      </c>
    </row>
    <row r="160" spans="1:16">
      <c r="A160" s="81" t="s">
        <v>865</v>
      </c>
      <c r="B160" s="84" t="s">
        <v>866</v>
      </c>
      <c r="C160" s="81" t="s">
        <v>867</v>
      </c>
      <c r="D160" s="81" t="s">
        <v>337</v>
      </c>
      <c r="E160" s="81" t="s">
        <v>338</v>
      </c>
      <c r="F160" s="81" t="s">
        <v>520</v>
      </c>
      <c r="G160" s="81" t="s">
        <v>521</v>
      </c>
      <c r="H160" s="81" t="s">
        <v>462</v>
      </c>
      <c r="I160" s="81" t="s">
        <v>523</v>
      </c>
      <c r="J160" s="81">
        <v>8</v>
      </c>
      <c r="K160" s="81" t="s">
        <v>615</v>
      </c>
      <c r="L160" s="81" t="s">
        <v>344</v>
      </c>
      <c r="M160" s="81" t="s">
        <v>345</v>
      </c>
      <c r="N160" s="97">
        <v>6</v>
      </c>
      <c r="O160" s="97">
        <v>33</v>
      </c>
      <c r="P160" s="97">
        <v>32</v>
      </c>
    </row>
    <row r="161" spans="1:16">
      <c r="A161" s="81" t="s">
        <v>672</v>
      </c>
      <c r="B161" s="84" t="s">
        <v>868</v>
      </c>
      <c r="C161" s="81" t="s">
        <v>869</v>
      </c>
      <c r="D161" s="81" t="s">
        <v>337</v>
      </c>
      <c r="E161" s="81" t="s">
        <v>558</v>
      </c>
      <c r="F161" s="81" t="s">
        <v>626</v>
      </c>
      <c r="G161" s="81" t="s">
        <v>627</v>
      </c>
      <c r="H161" s="81" t="s">
        <v>628</v>
      </c>
      <c r="I161" s="81" t="s">
        <v>629</v>
      </c>
      <c r="J161" s="81">
        <v>6</v>
      </c>
      <c r="K161" s="81" t="s">
        <v>630</v>
      </c>
      <c r="L161" s="81" t="s">
        <v>344</v>
      </c>
      <c r="M161" s="81" t="s">
        <v>345</v>
      </c>
      <c r="N161" s="97">
        <v>6</v>
      </c>
      <c r="O161" s="97">
        <v>37</v>
      </c>
      <c r="P161" s="97">
        <v>24</v>
      </c>
    </row>
    <row r="162" spans="1:16">
      <c r="A162" s="81" t="s">
        <v>675</v>
      </c>
      <c r="B162" s="84" t="s">
        <v>129</v>
      </c>
      <c r="C162" s="81" t="s">
        <v>870</v>
      </c>
      <c r="D162" s="81" t="s">
        <v>678</v>
      </c>
      <c r="E162" s="81" t="s">
        <v>653</v>
      </c>
      <c r="F162" s="81" t="s">
        <v>626</v>
      </c>
      <c r="G162" s="81" t="s">
        <v>627</v>
      </c>
      <c r="H162" s="81" t="s">
        <v>628</v>
      </c>
      <c r="I162" s="81" t="s">
        <v>629</v>
      </c>
      <c r="J162" s="81">
        <v>6</v>
      </c>
      <c r="K162" s="81" t="s">
        <v>630</v>
      </c>
      <c r="L162" s="81" t="s">
        <v>344</v>
      </c>
      <c r="M162" s="81" t="s">
        <v>679</v>
      </c>
      <c r="N162" s="97">
        <v>6</v>
      </c>
      <c r="O162" s="97">
        <v>36</v>
      </c>
      <c r="P162" s="97">
        <v>24</v>
      </c>
    </row>
    <row r="163" spans="1:16">
      <c r="A163" s="81" t="s">
        <v>680</v>
      </c>
      <c r="B163" s="84" t="s">
        <v>126</v>
      </c>
      <c r="C163" s="81" t="s">
        <v>871</v>
      </c>
      <c r="D163" s="81" t="s">
        <v>683</v>
      </c>
      <c r="E163" s="81" t="s">
        <v>684</v>
      </c>
      <c r="F163" s="81" t="s">
        <v>664</v>
      </c>
      <c r="G163" s="81" t="s">
        <v>665</v>
      </c>
      <c r="H163" s="81" t="s">
        <v>666</v>
      </c>
      <c r="I163" s="81" t="s">
        <v>667</v>
      </c>
      <c r="J163" s="81">
        <v>8</v>
      </c>
      <c r="K163" s="81" t="s">
        <v>668</v>
      </c>
      <c r="L163" s="81" t="s">
        <v>344</v>
      </c>
      <c r="M163" s="81" t="s">
        <v>685</v>
      </c>
      <c r="N163" s="97">
        <v>6</v>
      </c>
      <c r="O163" s="97">
        <v>26</v>
      </c>
      <c r="P163" s="97">
        <v>40</v>
      </c>
    </row>
    <row r="164" spans="1:16">
      <c r="A164" s="81" t="s">
        <v>872</v>
      </c>
      <c r="B164" s="84" t="s">
        <v>159</v>
      </c>
      <c r="C164" s="81" t="s">
        <v>873</v>
      </c>
      <c r="D164" s="81" t="s">
        <v>689</v>
      </c>
      <c r="E164" s="81" t="s">
        <v>690</v>
      </c>
      <c r="F164" s="81" t="s">
        <v>664</v>
      </c>
      <c r="G164" s="81" t="s">
        <v>691</v>
      </c>
      <c r="H164" s="81" t="s">
        <v>666</v>
      </c>
      <c r="I164" s="81" t="s">
        <v>667</v>
      </c>
      <c r="J164" s="81">
        <v>8</v>
      </c>
      <c r="K164" s="81" t="s">
        <v>692</v>
      </c>
      <c r="L164" s="81" t="s">
        <v>344</v>
      </c>
      <c r="M164" s="81" t="s">
        <v>693</v>
      </c>
      <c r="N164" s="97">
        <v>6</v>
      </c>
      <c r="O164" s="97">
        <v>28</v>
      </c>
      <c r="P164" s="97">
        <v>40</v>
      </c>
    </row>
    <row r="165" spans="1:16">
      <c r="A165" s="81" t="s">
        <v>874</v>
      </c>
      <c r="B165" s="84" t="s">
        <v>161</v>
      </c>
      <c r="C165" s="81" t="s">
        <v>875</v>
      </c>
      <c r="D165" s="81" t="s">
        <v>697</v>
      </c>
      <c r="E165" s="81" t="s">
        <v>698</v>
      </c>
      <c r="F165" s="81" t="s">
        <v>664</v>
      </c>
      <c r="G165" s="81" t="s">
        <v>691</v>
      </c>
      <c r="H165" s="81" t="s">
        <v>699</v>
      </c>
      <c r="I165" s="81" t="s">
        <v>523</v>
      </c>
      <c r="J165" s="81">
        <v>8</v>
      </c>
      <c r="K165" s="81" t="s">
        <v>700</v>
      </c>
      <c r="L165" s="81" t="s">
        <v>876</v>
      </c>
      <c r="M165" s="81" t="s">
        <v>701</v>
      </c>
      <c r="N165" s="97">
        <v>6</v>
      </c>
      <c r="O165" s="97">
        <v>23</v>
      </c>
      <c r="P165" s="97">
        <v>32</v>
      </c>
    </row>
    <row r="166" spans="1:16">
      <c r="A166" s="81" t="s">
        <v>877</v>
      </c>
      <c r="B166" s="84" t="s">
        <v>135</v>
      </c>
      <c r="C166" s="81" t="s">
        <v>878</v>
      </c>
      <c r="D166" s="81" t="s">
        <v>697</v>
      </c>
      <c r="E166" s="81" t="s">
        <v>698</v>
      </c>
      <c r="F166" s="81" t="s">
        <v>664</v>
      </c>
      <c r="G166" s="81" t="s">
        <v>691</v>
      </c>
      <c r="H166" s="81" t="s">
        <v>699</v>
      </c>
      <c r="I166" s="81" t="s">
        <v>523</v>
      </c>
      <c r="J166" s="81">
        <v>8</v>
      </c>
      <c r="K166" s="81" t="s">
        <v>700</v>
      </c>
      <c r="L166" s="81" t="s">
        <v>344</v>
      </c>
      <c r="M166" s="81" t="s">
        <v>701</v>
      </c>
      <c r="N166" s="97">
        <v>6</v>
      </c>
      <c r="O166" s="97">
        <v>23</v>
      </c>
      <c r="P166" s="97">
        <v>32</v>
      </c>
    </row>
    <row r="167" spans="1:16">
      <c r="A167" s="81" t="s">
        <v>715</v>
      </c>
      <c r="B167" s="84" t="s">
        <v>82</v>
      </c>
      <c r="C167" s="81" t="s">
        <v>879</v>
      </c>
      <c r="D167" s="81" t="s">
        <v>337</v>
      </c>
      <c r="E167" s="81" t="s">
        <v>358</v>
      </c>
      <c r="F167" s="81" t="s">
        <v>372</v>
      </c>
      <c r="G167" s="81" t="s">
        <v>373</v>
      </c>
      <c r="H167" s="81" t="s">
        <v>361</v>
      </c>
      <c r="I167" s="81" t="s">
        <v>362</v>
      </c>
      <c r="J167" s="81">
        <v>10</v>
      </c>
      <c r="K167" s="81" t="s">
        <v>398</v>
      </c>
      <c r="L167" s="81" t="s">
        <v>364</v>
      </c>
      <c r="M167" s="81" t="s">
        <v>345</v>
      </c>
      <c r="N167" s="97">
        <v>6</v>
      </c>
      <c r="O167" s="97">
        <v>1</v>
      </c>
      <c r="P167" s="97">
        <v>70</v>
      </c>
    </row>
    <row r="168" spans="1:16">
      <c r="A168" s="81" t="s">
        <v>880</v>
      </c>
      <c r="B168" s="84" t="s">
        <v>881</v>
      </c>
      <c r="C168" s="81" t="s">
        <v>882</v>
      </c>
      <c r="D168" s="81" t="s">
        <v>337</v>
      </c>
      <c r="E168" s="81" t="s">
        <v>338</v>
      </c>
      <c r="F168" s="81" t="s">
        <v>721</v>
      </c>
      <c r="G168" s="81" t="s">
        <v>722</v>
      </c>
      <c r="H168" s="81" t="s">
        <v>723</v>
      </c>
      <c r="I168" s="81" t="s">
        <v>724</v>
      </c>
      <c r="J168" s="81">
        <v>7</v>
      </c>
      <c r="K168" s="81" t="s">
        <v>725</v>
      </c>
      <c r="L168" s="81" t="s">
        <v>344</v>
      </c>
      <c r="M168" s="81" t="s">
        <v>345</v>
      </c>
      <c r="N168" s="97">
        <v>6</v>
      </c>
      <c r="O168" s="97">
        <v>0</v>
      </c>
      <c r="P168" s="97">
        <v>35</v>
      </c>
    </row>
    <row r="169" spans="1:16">
      <c r="A169" s="81" t="s">
        <v>883</v>
      </c>
      <c r="B169" s="84" t="s">
        <v>884</v>
      </c>
      <c r="C169" s="81" t="s">
        <v>885</v>
      </c>
      <c r="D169" s="81" t="s">
        <v>337</v>
      </c>
      <c r="E169" s="81" t="s">
        <v>558</v>
      </c>
      <c r="F169" s="81" t="s">
        <v>372</v>
      </c>
      <c r="G169" s="81" t="s">
        <v>373</v>
      </c>
      <c r="H169" s="81" t="s">
        <v>361</v>
      </c>
      <c r="I169" s="81" t="s">
        <v>362</v>
      </c>
      <c r="J169" s="81">
        <v>10</v>
      </c>
      <c r="K169" s="81" t="s">
        <v>398</v>
      </c>
      <c r="L169" s="81" t="s">
        <v>364</v>
      </c>
      <c r="M169" s="81" t="s">
        <v>345</v>
      </c>
      <c r="N169" s="97">
        <v>6</v>
      </c>
      <c r="O169" s="97">
        <v>29</v>
      </c>
      <c r="P169" s="97">
        <v>70</v>
      </c>
    </row>
    <row r="170" spans="1:16">
      <c r="A170" s="81" t="s">
        <v>726</v>
      </c>
      <c r="B170" s="84" t="s">
        <v>108</v>
      </c>
      <c r="C170" s="81" t="s">
        <v>886</v>
      </c>
      <c r="D170" s="81" t="s">
        <v>337</v>
      </c>
      <c r="E170" s="81" t="s">
        <v>558</v>
      </c>
      <c r="F170" s="81" t="s">
        <v>372</v>
      </c>
      <c r="G170" s="81" t="s">
        <v>373</v>
      </c>
      <c r="H170" s="81" t="s">
        <v>361</v>
      </c>
      <c r="I170" s="81" t="s">
        <v>362</v>
      </c>
      <c r="J170" s="81">
        <v>10</v>
      </c>
      <c r="K170" s="81" t="s">
        <v>398</v>
      </c>
      <c r="L170" s="81" t="s">
        <v>364</v>
      </c>
      <c r="M170" s="81" t="s">
        <v>345</v>
      </c>
      <c r="N170" s="97">
        <v>6</v>
      </c>
      <c r="O170" s="97">
        <v>1</v>
      </c>
      <c r="P170" s="97">
        <v>70</v>
      </c>
    </row>
    <row r="171" spans="1:16">
      <c r="A171" s="81" t="s">
        <v>887</v>
      </c>
      <c r="B171" s="84" t="s">
        <v>888</v>
      </c>
      <c r="C171" s="81" t="s">
        <v>889</v>
      </c>
      <c r="D171" s="81" t="s">
        <v>337</v>
      </c>
      <c r="E171" s="81" t="s">
        <v>338</v>
      </c>
      <c r="F171" s="81" t="s">
        <v>732</v>
      </c>
      <c r="G171" s="81" t="s">
        <v>733</v>
      </c>
      <c r="H171" s="81" t="s">
        <v>734</v>
      </c>
      <c r="I171" s="81" t="s">
        <v>667</v>
      </c>
      <c r="J171" s="81">
        <v>8</v>
      </c>
      <c r="K171" s="81" t="s">
        <v>735</v>
      </c>
      <c r="L171" s="81" t="s">
        <v>890</v>
      </c>
      <c r="M171" s="81" t="s">
        <v>345</v>
      </c>
      <c r="N171" s="97">
        <v>6</v>
      </c>
      <c r="O171" s="97">
        <v>25</v>
      </c>
      <c r="P171" s="97">
        <v>40</v>
      </c>
    </row>
    <row r="172" spans="1:16">
      <c r="A172" s="81" t="s">
        <v>891</v>
      </c>
      <c r="B172" s="98">
        <v>1</v>
      </c>
    </row>
  </sheetData>
  <pageMargins left="0" right="0" top="0" bottom="0" header="0" footer="0"/>
  <pageSetup fitToWidth="0" fitToHeight="0" orientation="landscape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27E8CB53D864DBEE24B9BC2FE54F6" ma:contentTypeVersion="15" ma:contentTypeDescription="Create a new document." ma:contentTypeScope="" ma:versionID="88bcc4a42012a73feee788f0b3571498">
  <xsd:schema xmlns:xsd="http://www.w3.org/2001/XMLSchema" xmlns:xs="http://www.w3.org/2001/XMLSchema" xmlns:p="http://schemas.microsoft.com/office/2006/metadata/properties" xmlns:ns2="c258ce3e-3c6b-410e-a414-19f51f24a262" xmlns:ns3="63e9018f-2294-4a09-a198-bc4f9ef11c78" targetNamespace="http://schemas.microsoft.com/office/2006/metadata/properties" ma:root="true" ma:fieldsID="0717c5eecaadcf2a0857b9aa3ea6c1fe" ns2:_="" ns3:_="">
    <xsd:import namespace="c258ce3e-3c6b-410e-a414-19f51f24a262"/>
    <xsd:import namespace="63e9018f-2294-4a09-a198-bc4f9ef11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58ce3e-3c6b-410e-a414-19f51f24a2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613daae-40cc-4953-96b3-c24740a73b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9018f-2294-4a09-a198-bc4f9ef11c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7ae9d19-3be5-42f3-b792-ad2f27fddc15}" ma:internalName="TaxCatchAll" ma:showField="CatchAllData" ma:web="63e9018f-2294-4a09-a198-bc4f9ef11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58ce3e-3c6b-410e-a414-19f51f24a262">
      <Terms xmlns="http://schemas.microsoft.com/office/infopath/2007/PartnerControls"/>
    </lcf76f155ced4ddcb4097134ff3c332f>
    <TaxCatchAll xmlns="63e9018f-2294-4a09-a198-bc4f9ef11c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1BCCA-E8DA-4F4D-B146-AB6652958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58ce3e-3c6b-410e-a414-19f51f24a262"/>
    <ds:schemaRef ds:uri="63e9018f-2294-4a09-a198-bc4f9ef11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B5510-6589-4EB7-841A-150A790399C0}">
  <ds:schemaRefs>
    <ds:schemaRef ds:uri="http://schemas.microsoft.com/office/2006/metadata/properties"/>
    <ds:schemaRef ds:uri="http://schemas.microsoft.com/office/infopath/2007/PartnerControls"/>
    <ds:schemaRef ds:uri="5b313338-82ac-4d61-ba05-bdd075b6991d"/>
    <ds:schemaRef ds:uri="c258ce3e-3c6b-410e-a414-19f51f24a262"/>
    <ds:schemaRef ds:uri="63e9018f-2294-4a09-a198-bc4f9ef11c78"/>
  </ds:schemaRefs>
</ds:datastoreItem>
</file>

<file path=customXml/itemProps3.xml><?xml version="1.0" encoding="utf-8"?>
<ds:datastoreItem xmlns:ds="http://schemas.openxmlformats.org/officeDocument/2006/customXml" ds:itemID="{45276A35-7DFA-4A0D-886A-CE951745D2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PAL Summary</vt:lpstr>
      <vt:lpstr>Beef - 100154</vt:lpstr>
      <vt:lpstr>Pork Picnics - 100193</vt:lpstr>
      <vt:lpstr>Turkey Thighs - 100883</vt:lpstr>
      <vt:lpstr>Cheese - 110242</vt:lpstr>
      <vt:lpstr>Delivery Schedule </vt:lpstr>
      <vt:lpstr>Delivery Schedule  (NO DATES)</vt:lpstr>
      <vt:lpstr>Sheet1</vt:lpstr>
      <vt:lpstr>Specs</vt:lpstr>
      <vt:lpstr>'Beef - 100154'!Print_Area</vt:lpstr>
      <vt:lpstr>'Cheese - 110242'!Print_Area</vt:lpstr>
      <vt:lpstr>'Delivery Schedule '!Print_Area</vt:lpstr>
      <vt:lpstr>'Delivery Schedule  (NO DATES)'!Print_Area</vt:lpstr>
      <vt:lpstr>'PAL Summary'!Print_Area</vt:lpstr>
      <vt:lpstr>'Pork Picnics - 100193'!Print_Area</vt:lpstr>
      <vt:lpstr>'Turkey Thighs - 100883'!Print_Area</vt:lpstr>
      <vt:lpstr>'Beef - 100154'!Print_Titles</vt:lpstr>
      <vt:lpstr>'Cheese - 110242'!Print_Titles</vt:lpstr>
      <vt:lpstr>'Delivery Schedule '!Print_Titles</vt:lpstr>
      <vt:lpstr>'Delivery Schedule  (NO DATES)'!Print_Titles</vt:lpstr>
      <vt:lpstr>'Pork Picnics - 100193'!Print_Titles</vt:lpstr>
      <vt:lpstr>'Turkey Thighs - 100883'!Print_Titles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PageTitle</dc:title>
  <dc:subject/>
  <dc:creator>Microsoft Corporation</dc:creator>
  <cp:keywords>Keywords</cp:keywords>
  <dc:description/>
  <cp:lastModifiedBy>Rees, Ellen</cp:lastModifiedBy>
  <cp:revision/>
  <dcterms:created xsi:type="dcterms:W3CDTF">1996-10-14T23:33:28Z</dcterms:created>
  <dcterms:modified xsi:type="dcterms:W3CDTF">2025-01-10T01:45:00Z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0x01010065327E8CB53D864DBEE24B9BC2FE54F6</vt:lpwstr>
  </property>
  <property fmtid="{D5CDD505-2E9C-101B-9397-08002B2CF9AE}" pid="3" name="MediaServiceImageTags">
    <vt:lpwstr/>
  </property>
</Properties>
</file>